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junghyunson/Desktop/DataViz/My_Work/UT-MCB-DATA-PT-07-2019-U-C/homework-instructions/01-Excel/Instructions/"/>
    </mc:Choice>
  </mc:AlternateContent>
  <xr:revisionPtr revIDLastSave="0" documentId="13_ncr:1_{B635BBB0-037F-4149-B790-2406878B74D3}" xr6:coauthVersionLast="43" xr6:coauthVersionMax="43" xr10:uidLastSave="{00000000-0000-0000-0000-000000000000}"/>
  <bookViews>
    <workbookView xWindow="0" yWindow="460" windowWidth="28800" windowHeight="16240" activeTab="4" xr2:uid="{00000000-000D-0000-FFFF-FFFF00000000}"/>
  </bookViews>
  <sheets>
    <sheet name="CategoryStats" sheetId="2" r:id="rId1"/>
    <sheet name="SubCategoryStats" sheetId="3" r:id="rId2"/>
    <sheet name="LaunchDateOutcome" sheetId="5" r:id="rId3"/>
    <sheet name="Kickstarter" sheetId="1" r:id="rId4"/>
    <sheet name="Bonus" sheetId="6" r:id="rId5"/>
  </sheets>
  <definedNames>
    <definedName name="_xlnm._FilterDatabase" localSheetId="3" hidden="1">Kickstarter!$A$1:$T$4115</definedName>
    <definedName name="Slicer_Category">#N/A</definedName>
    <definedName name="Slicer_Category1">#N/A</definedName>
    <definedName name="Slicer_country">#N/A</definedName>
    <definedName name="Slicer_country1">#N/A</definedName>
    <definedName name="Slicer_state">#N/A</definedName>
    <definedName name="Slicer_Year_Created_Conversio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6" l="1"/>
  <c r="H4" i="6"/>
  <c r="H5" i="6"/>
  <c r="H6" i="6"/>
  <c r="H7" i="6"/>
  <c r="H8" i="6"/>
  <c r="H9" i="6"/>
  <c r="H10" i="6"/>
  <c r="H11" i="6"/>
  <c r="H12" i="6"/>
  <c r="H13" i="6"/>
  <c r="G3" i="6"/>
  <c r="G4" i="6"/>
  <c r="G5" i="6"/>
  <c r="G6" i="6"/>
  <c r="G7" i="6"/>
  <c r="G8" i="6"/>
  <c r="G9" i="6"/>
  <c r="G10" i="6"/>
  <c r="G11" i="6"/>
  <c r="G12" i="6"/>
  <c r="G13" i="6"/>
  <c r="G2" i="6"/>
  <c r="H2" i="6"/>
  <c r="F3" i="6"/>
  <c r="F4" i="6"/>
  <c r="F5" i="6"/>
  <c r="F6" i="6"/>
  <c r="F7" i="6"/>
  <c r="F8" i="6"/>
  <c r="F9" i="6"/>
  <c r="F10" i="6"/>
  <c r="F11" i="6"/>
  <c r="F12" i="6"/>
  <c r="F13" i="6"/>
  <c r="F2" i="6"/>
  <c r="E3" i="6"/>
  <c r="E4" i="6"/>
  <c r="E5" i="6"/>
  <c r="E6" i="6"/>
  <c r="E7" i="6"/>
  <c r="E8" i="6"/>
  <c r="E9" i="6"/>
  <c r="E10" i="6"/>
  <c r="E11" i="6"/>
  <c r="E12" i="6"/>
  <c r="E13" i="6"/>
  <c r="E2" i="6"/>
  <c r="D2" i="6"/>
  <c r="D3" i="6"/>
  <c r="D4" i="6"/>
  <c r="D5" i="6"/>
  <c r="D6" i="6"/>
  <c r="D7" i="6"/>
  <c r="D8" i="6"/>
  <c r="D9" i="6"/>
  <c r="D10" i="6"/>
  <c r="D11" i="6"/>
  <c r="D12" i="6"/>
  <c r="D13" i="6"/>
  <c r="C2" i="6"/>
  <c r="C3" i="6"/>
  <c r="C4" i="6"/>
  <c r="C5" i="6"/>
  <c r="C6" i="6"/>
  <c r="C7" i="6"/>
  <c r="C8" i="6"/>
  <c r="C9" i="6"/>
  <c r="C10" i="6"/>
  <c r="C11" i="6"/>
  <c r="C12" i="6"/>
  <c r="C13" i="6"/>
  <c r="B13" i="6"/>
  <c r="B12" i="6"/>
  <c r="B11" i="6"/>
  <c r="B10" i="6"/>
  <c r="B9" i="6"/>
  <c r="B7" i="6"/>
  <c r="B8" i="6"/>
  <c r="B6" i="6"/>
  <c r="B5" i="6"/>
  <c r="B4" i="6"/>
  <c r="B3" i="6"/>
  <c r="B2" i="6"/>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6" i="3"/>
  <c r="G7" i="5"/>
  <c r="G8" i="5"/>
  <c r="G9" i="5"/>
  <c r="G10" i="5"/>
  <c r="G11" i="5"/>
  <c r="G12" i="5"/>
  <c r="G13" i="5"/>
  <c r="G14" i="5"/>
  <c r="G15" i="5"/>
  <c r="G16" i="5"/>
  <c r="G17" i="5"/>
  <c r="G18" i="5"/>
  <c r="G6" i="5"/>
  <c r="G6" i="2"/>
  <c r="G7" i="2"/>
  <c r="G8" i="2"/>
  <c r="G9" i="2"/>
  <c r="G10" i="2"/>
  <c r="G11" i="2"/>
  <c r="G12" i="2"/>
  <c r="G13" i="2"/>
  <c r="G14" i="2"/>
  <c r="G5" i="2"/>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U2" i="1" l="1"/>
  <c r="V2" i="1"/>
  <c r="U4112" i="1"/>
  <c r="V4112" i="1"/>
  <c r="U4108" i="1"/>
  <c r="V4108" i="1"/>
  <c r="U4104" i="1"/>
  <c r="V4104" i="1"/>
  <c r="U4100" i="1"/>
  <c r="V4100" i="1"/>
  <c r="U4096" i="1"/>
  <c r="V4096" i="1"/>
  <c r="U4092" i="1"/>
  <c r="V4092" i="1"/>
  <c r="U4088" i="1"/>
  <c r="V4088" i="1"/>
  <c r="U4084" i="1"/>
  <c r="V4084" i="1"/>
  <c r="U4080" i="1"/>
  <c r="V4080" i="1"/>
  <c r="U4076" i="1"/>
  <c r="V4076" i="1"/>
  <c r="U4072" i="1"/>
  <c r="V4072" i="1"/>
  <c r="U4068" i="1"/>
  <c r="V4068" i="1"/>
  <c r="U4064" i="1"/>
  <c r="V4064" i="1"/>
  <c r="U4060" i="1"/>
  <c r="V4060" i="1"/>
  <c r="U4056" i="1"/>
  <c r="V4056" i="1"/>
  <c r="U4052" i="1"/>
  <c r="V4052" i="1"/>
  <c r="U4048" i="1"/>
  <c r="V4048" i="1"/>
  <c r="U4044" i="1"/>
  <c r="V4044" i="1"/>
  <c r="U4040" i="1"/>
  <c r="V4040" i="1"/>
  <c r="U4036" i="1"/>
  <c r="V4036" i="1"/>
  <c r="U4032" i="1"/>
  <c r="V4032" i="1"/>
  <c r="U4028" i="1"/>
  <c r="V4028" i="1"/>
  <c r="U4024" i="1"/>
  <c r="V4024" i="1"/>
  <c r="U4020" i="1"/>
  <c r="V4020" i="1"/>
  <c r="U4016" i="1"/>
  <c r="V4016" i="1"/>
  <c r="U4012" i="1"/>
  <c r="V4012" i="1"/>
  <c r="U4008" i="1"/>
  <c r="V4008" i="1"/>
  <c r="U4004" i="1"/>
  <c r="V4004" i="1"/>
  <c r="U4000" i="1"/>
  <c r="V4000" i="1"/>
  <c r="U3996" i="1"/>
  <c r="V3996" i="1"/>
  <c r="U3992" i="1"/>
  <c r="V3992" i="1"/>
  <c r="U3988" i="1"/>
  <c r="V3988" i="1"/>
  <c r="U3984" i="1"/>
  <c r="V3984" i="1"/>
  <c r="U3980" i="1"/>
  <c r="V3980" i="1"/>
  <c r="U3976" i="1"/>
  <c r="V3976" i="1"/>
  <c r="U3972" i="1"/>
  <c r="V3972" i="1"/>
  <c r="U3968" i="1"/>
  <c r="V3968" i="1"/>
  <c r="U3964" i="1"/>
  <c r="V3964" i="1"/>
  <c r="U3960" i="1"/>
  <c r="V3960" i="1"/>
  <c r="U3956" i="1"/>
  <c r="V3956" i="1"/>
  <c r="U3952" i="1"/>
  <c r="V3952" i="1"/>
  <c r="U3948" i="1"/>
  <c r="V3948" i="1"/>
  <c r="U3944" i="1"/>
  <c r="V3944" i="1"/>
  <c r="U3940" i="1"/>
  <c r="V3940" i="1"/>
  <c r="U3936" i="1"/>
  <c r="V3936" i="1"/>
  <c r="U3932" i="1"/>
  <c r="V3932" i="1"/>
  <c r="U3928" i="1"/>
  <c r="V3928" i="1"/>
  <c r="U3924" i="1"/>
  <c r="V3924" i="1"/>
  <c r="U3920" i="1"/>
  <c r="V3920" i="1"/>
  <c r="U3916" i="1"/>
  <c r="V3916" i="1"/>
  <c r="U3912" i="1"/>
  <c r="V3912" i="1"/>
  <c r="U3908" i="1"/>
  <c r="V3908" i="1"/>
  <c r="U3904" i="1"/>
  <c r="V3904" i="1"/>
  <c r="U3900" i="1"/>
  <c r="V3900" i="1"/>
  <c r="U3896" i="1"/>
  <c r="V3896" i="1"/>
  <c r="U3892" i="1"/>
  <c r="V3892" i="1"/>
  <c r="U3888" i="1"/>
  <c r="V3888" i="1"/>
  <c r="U3884" i="1"/>
  <c r="V3884" i="1"/>
  <c r="U3880" i="1"/>
  <c r="V3880" i="1"/>
  <c r="U3876" i="1"/>
  <c r="V3876" i="1"/>
  <c r="U3872" i="1"/>
  <c r="V3872" i="1"/>
  <c r="U3868" i="1"/>
  <c r="V3868" i="1"/>
  <c r="U3864" i="1"/>
  <c r="V3864" i="1"/>
  <c r="U3860" i="1"/>
  <c r="V3860" i="1"/>
  <c r="U3856" i="1"/>
  <c r="V3856" i="1"/>
  <c r="U3852" i="1"/>
  <c r="V3852" i="1"/>
  <c r="U3848" i="1"/>
  <c r="V3848" i="1"/>
  <c r="U3844" i="1"/>
  <c r="V3844" i="1"/>
  <c r="U3840" i="1"/>
  <c r="V3840" i="1"/>
  <c r="U3836" i="1"/>
  <c r="V3836" i="1"/>
  <c r="U3832" i="1"/>
  <c r="V3832" i="1"/>
  <c r="U3828" i="1"/>
  <c r="V3828" i="1"/>
  <c r="U3824" i="1"/>
  <c r="V3824" i="1"/>
  <c r="U3820" i="1"/>
  <c r="V3820" i="1"/>
  <c r="U3816" i="1"/>
  <c r="V3816" i="1"/>
  <c r="U3812" i="1"/>
  <c r="V3812" i="1"/>
  <c r="U3808" i="1"/>
  <c r="V3808" i="1"/>
  <c r="U3804" i="1"/>
  <c r="V3804" i="1"/>
  <c r="U3800" i="1"/>
  <c r="V3800" i="1"/>
  <c r="U3796" i="1"/>
  <c r="V3796" i="1"/>
  <c r="U3792" i="1"/>
  <c r="V3792" i="1"/>
  <c r="U3788" i="1"/>
  <c r="V3788" i="1"/>
  <c r="U3784" i="1"/>
  <c r="V3784" i="1"/>
  <c r="U3780" i="1"/>
  <c r="V3780" i="1"/>
  <c r="U3776" i="1"/>
  <c r="V3776" i="1"/>
  <c r="U3772" i="1"/>
  <c r="V3772" i="1"/>
  <c r="U3768" i="1"/>
  <c r="V3768" i="1"/>
  <c r="U3764" i="1"/>
  <c r="V3764" i="1"/>
  <c r="U3760" i="1"/>
  <c r="V3760" i="1"/>
  <c r="U3756" i="1"/>
  <c r="V3756" i="1"/>
  <c r="U3752" i="1"/>
  <c r="V3752" i="1"/>
  <c r="U3748" i="1"/>
  <c r="V3748" i="1"/>
  <c r="U3744" i="1"/>
  <c r="V3744" i="1"/>
  <c r="U3740" i="1"/>
  <c r="V3740" i="1"/>
  <c r="U3736" i="1"/>
  <c r="V3736" i="1"/>
  <c r="U3732" i="1"/>
  <c r="V3732" i="1"/>
  <c r="U3728" i="1"/>
  <c r="V3728" i="1"/>
  <c r="U3724" i="1"/>
  <c r="V3724" i="1"/>
  <c r="U3720" i="1"/>
  <c r="V3720" i="1"/>
  <c r="U3716" i="1"/>
  <c r="V3716" i="1"/>
  <c r="U3712" i="1"/>
  <c r="V3712" i="1"/>
  <c r="U3708" i="1"/>
  <c r="V3708" i="1"/>
  <c r="U3704" i="1"/>
  <c r="V3704" i="1"/>
  <c r="U3700" i="1"/>
  <c r="V3700" i="1"/>
  <c r="U3696" i="1"/>
  <c r="V3696" i="1"/>
  <c r="U3692" i="1"/>
  <c r="V3692" i="1"/>
  <c r="U3688" i="1"/>
  <c r="V3688" i="1"/>
  <c r="U3684" i="1"/>
  <c r="V3684" i="1"/>
  <c r="U3680" i="1"/>
  <c r="V3680" i="1"/>
  <c r="U3676" i="1"/>
  <c r="V3676" i="1"/>
  <c r="U3672" i="1"/>
  <c r="V3672" i="1"/>
  <c r="U3668" i="1"/>
  <c r="V3668" i="1"/>
  <c r="U3664" i="1"/>
  <c r="V3664" i="1"/>
  <c r="U3660" i="1"/>
  <c r="V3660" i="1"/>
  <c r="U3656" i="1"/>
  <c r="V3656" i="1"/>
  <c r="U3652" i="1"/>
  <c r="V3652" i="1"/>
  <c r="U3648" i="1"/>
  <c r="V3648" i="1"/>
  <c r="U3644" i="1"/>
  <c r="V3644" i="1"/>
  <c r="U3640" i="1"/>
  <c r="V3640" i="1"/>
  <c r="U3636" i="1"/>
  <c r="V3636" i="1"/>
  <c r="U3632" i="1"/>
  <c r="V3632" i="1"/>
  <c r="U3628" i="1"/>
  <c r="V3628" i="1"/>
  <c r="U3624" i="1"/>
  <c r="V3624" i="1"/>
  <c r="U3620" i="1"/>
  <c r="V3620" i="1"/>
  <c r="U3616" i="1"/>
  <c r="V3616" i="1"/>
  <c r="U3612" i="1"/>
  <c r="V3612" i="1"/>
  <c r="U3608" i="1"/>
  <c r="V3608" i="1"/>
  <c r="U3604" i="1"/>
  <c r="V3604" i="1"/>
  <c r="U3600" i="1"/>
  <c r="V3600" i="1"/>
  <c r="U3596" i="1"/>
  <c r="V3596" i="1"/>
  <c r="U3592" i="1"/>
  <c r="V3592" i="1"/>
  <c r="U3588" i="1"/>
  <c r="V3588" i="1"/>
  <c r="U3584" i="1"/>
  <c r="V3584" i="1"/>
  <c r="U3580" i="1"/>
  <c r="V3580" i="1"/>
  <c r="U3576" i="1"/>
  <c r="V3576" i="1"/>
  <c r="U3572" i="1"/>
  <c r="V3572" i="1"/>
  <c r="U3568" i="1"/>
  <c r="V3568" i="1"/>
  <c r="U3564" i="1"/>
  <c r="V3564" i="1"/>
  <c r="U3560" i="1"/>
  <c r="V3560" i="1"/>
  <c r="U3556" i="1"/>
  <c r="V3556" i="1"/>
  <c r="U3552" i="1"/>
  <c r="V3552" i="1"/>
  <c r="U3548" i="1"/>
  <c r="V3548" i="1"/>
  <c r="U3544" i="1"/>
  <c r="V3544" i="1"/>
  <c r="U3540" i="1"/>
  <c r="V3540" i="1"/>
  <c r="U3536" i="1"/>
  <c r="V3536" i="1"/>
  <c r="U3532" i="1"/>
  <c r="V3532" i="1"/>
  <c r="U4115" i="1"/>
  <c r="V4115" i="1"/>
  <c r="U4111" i="1"/>
  <c r="V4111" i="1"/>
  <c r="U4107" i="1"/>
  <c r="V4107" i="1"/>
  <c r="U4103" i="1"/>
  <c r="V4103" i="1"/>
  <c r="U4099" i="1"/>
  <c r="V4099" i="1"/>
  <c r="U4095" i="1"/>
  <c r="V4095" i="1"/>
  <c r="U4091" i="1"/>
  <c r="V4091" i="1"/>
  <c r="U4087" i="1"/>
  <c r="V4087" i="1"/>
  <c r="U4083" i="1"/>
  <c r="V4083" i="1"/>
  <c r="U4079" i="1"/>
  <c r="V4079" i="1"/>
  <c r="U4075" i="1"/>
  <c r="V4075" i="1"/>
  <c r="U4071" i="1"/>
  <c r="V4071" i="1"/>
  <c r="U4067" i="1"/>
  <c r="V4067" i="1"/>
  <c r="U4063" i="1"/>
  <c r="V4063" i="1"/>
  <c r="U4059" i="1"/>
  <c r="V4059" i="1"/>
  <c r="U4055" i="1"/>
  <c r="V4055" i="1"/>
  <c r="U4051" i="1"/>
  <c r="V4051" i="1"/>
  <c r="U4047" i="1"/>
  <c r="V4047" i="1"/>
  <c r="U4043" i="1"/>
  <c r="V4043" i="1"/>
  <c r="U4039" i="1"/>
  <c r="V4039" i="1"/>
  <c r="U4035" i="1"/>
  <c r="V4035" i="1"/>
  <c r="U4031" i="1"/>
  <c r="V4031" i="1"/>
  <c r="U4027" i="1"/>
  <c r="V4027" i="1"/>
  <c r="U4023" i="1"/>
  <c r="V4023" i="1"/>
  <c r="U4019" i="1"/>
  <c r="V4019" i="1"/>
  <c r="U4015" i="1"/>
  <c r="V4015" i="1"/>
  <c r="U4011" i="1"/>
  <c r="V4011" i="1"/>
  <c r="U4007" i="1"/>
  <c r="V4007" i="1"/>
  <c r="U4003" i="1"/>
  <c r="V4003" i="1"/>
  <c r="U3999" i="1"/>
  <c r="V3999" i="1"/>
  <c r="U3995" i="1"/>
  <c r="V3995" i="1"/>
  <c r="U3991" i="1"/>
  <c r="V3991" i="1"/>
  <c r="U3987" i="1"/>
  <c r="V3987" i="1"/>
  <c r="U3983" i="1"/>
  <c r="V3983" i="1"/>
  <c r="U3979" i="1"/>
  <c r="V3979" i="1"/>
  <c r="U3975" i="1"/>
  <c r="V3975" i="1"/>
  <c r="U3971" i="1"/>
  <c r="V3971" i="1"/>
  <c r="U3967" i="1"/>
  <c r="V3967" i="1"/>
  <c r="U3963" i="1"/>
  <c r="V3963" i="1"/>
  <c r="U3959" i="1"/>
  <c r="V3959" i="1"/>
  <c r="U3955" i="1"/>
  <c r="V3955" i="1"/>
  <c r="U3951" i="1"/>
  <c r="V3951" i="1"/>
  <c r="U3947" i="1"/>
  <c r="V3947" i="1"/>
  <c r="U3943" i="1"/>
  <c r="V3943" i="1"/>
  <c r="U3939" i="1"/>
  <c r="V3939" i="1"/>
  <c r="U3935" i="1"/>
  <c r="V3935" i="1"/>
  <c r="U3931" i="1"/>
  <c r="V3931" i="1"/>
  <c r="U3927" i="1"/>
  <c r="V3927" i="1"/>
  <c r="U3923" i="1"/>
  <c r="V3923" i="1"/>
  <c r="U3919" i="1"/>
  <c r="V3919" i="1"/>
  <c r="U3915" i="1"/>
  <c r="V3915" i="1"/>
  <c r="U3911" i="1"/>
  <c r="V3911" i="1"/>
  <c r="U3907" i="1"/>
  <c r="V3907" i="1"/>
  <c r="U3903" i="1"/>
  <c r="V3903" i="1"/>
  <c r="U3899" i="1"/>
  <c r="V3899" i="1"/>
  <c r="U3895" i="1"/>
  <c r="V3895" i="1"/>
  <c r="U3891" i="1"/>
  <c r="V3891" i="1"/>
  <c r="U3887" i="1"/>
  <c r="V3887" i="1"/>
  <c r="U3883" i="1"/>
  <c r="V3883" i="1"/>
  <c r="U3879" i="1"/>
  <c r="V3879" i="1"/>
  <c r="U3875" i="1"/>
  <c r="V3875" i="1"/>
  <c r="U3871" i="1"/>
  <c r="V3871" i="1"/>
  <c r="U3867" i="1"/>
  <c r="V3867" i="1"/>
  <c r="U3863" i="1"/>
  <c r="V3863" i="1"/>
  <c r="U3859" i="1"/>
  <c r="V3859" i="1"/>
  <c r="U3855" i="1"/>
  <c r="V3855" i="1"/>
  <c r="U3851" i="1"/>
  <c r="V3851" i="1"/>
  <c r="U3847" i="1"/>
  <c r="V3847" i="1"/>
  <c r="U3843" i="1"/>
  <c r="V3843" i="1"/>
  <c r="U3839" i="1"/>
  <c r="V3839" i="1"/>
  <c r="U3835" i="1"/>
  <c r="V3835" i="1"/>
  <c r="U3831" i="1"/>
  <c r="V3831" i="1"/>
  <c r="U3827" i="1"/>
  <c r="V3827" i="1"/>
  <c r="U3823" i="1"/>
  <c r="V3823" i="1"/>
  <c r="U3819" i="1"/>
  <c r="V3819" i="1"/>
  <c r="U3815" i="1"/>
  <c r="V3815" i="1"/>
  <c r="U3811" i="1"/>
  <c r="V3811" i="1"/>
  <c r="U3807" i="1"/>
  <c r="V3807" i="1"/>
  <c r="U3803" i="1"/>
  <c r="V3803" i="1"/>
  <c r="U3799" i="1"/>
  <c r="V3799" i="1"/>
  <c r="U3795" i="1"/>
  <c r="V3795" i="1"/>
  <c r="U3791" i="1"/>
  <c r="V3791" i="1"/>
  <c r="U3787" i="1"/>
  <c r="V3787" i="1"/>
  <c r="U3783" i="1"/>
  <c r="V3783" i="1"/>
  <c r="U3779" i="1"/>
  <c r="V3779" i="1"/>
  <c r="U3775" i="1"/>
  <c r="V3775" i="1"/>
  <c r="U3771" i="1"/>
  <c r="V3771" i="1"/>
  <c r="U3767" i="1"/>
  <c r="V3767" i="1"/>
  <c r="U3763" i="1"/>
  <c r="V3763" i="1"/>
  <c r="U3759" i="1"/>
  <c r="V3759" i="1"/>
  <c r="U3755" i="1"/>
  <c r="V3755" i="1"/>
  <c r="U3751" i="1"/>
  <c r="V3751" i="1"/>
  <c r="U3747" i="1"/>
  <c r="V3747" i="1"/>
  <c r="U3743" i="1"/>
  <c r="V3743" i="1"/>
  <c r="U3739" i="1"/>
  <c r="V3739" i="1"/>
  <c r="U3735" i="1"/>
  <c r="V3735" i="1"/>
  <c r="U3731" i="1"/>
  <c r="V3731" i="1"/>
  <c r="U3727" i="1"/>
  <c r="V3727" i="1"/>
  <c r="U3723" i="1"/>
  <c r="V3723" i="1"/>
  <c r="U3719" i="1"/>
  <c r="V3719" i="1"/>
  <c r="U3715" i="1"/>
  <c r="V3715" i="1"/>
  <c r="U3711" i="1"/>
  <c r="V3711" i="1"/>
  <c r="U3707" i="1"/>
  <c r="V3707" i="1"/>
  <c r="U3703" i="1"/>
  <c r="V3703" i="1"/>
  <c r="U3699" i="1"/>
  <c r="V3699" i="1"/>
  <c r="U3695" i="1"/>
  <c r="V3695" i="1"/>
  <c r="U3691" i="1"/>
  <c r="V3691" i="1"/>
  <c r="U3687" i="1"/>
  <c r="V3687" i="1"/>
  <c r="U3683" i="1"/>
  <c r="V3683" i="1"/>
  <c r="U3679" i="1"/>
  <c r="V3679" i="1"/>
  <c r="U3675" i="1"/>
  <c r="V3675" i="1"/>
  <c r="U3671" i="1"/>
  <c r="V3671" i="1"/>
  <c r="U3667" i="1"/>
  <c r="V3667" i="1"/>
  <c r="U3663" i="1"/>
  <c r="V3663" i="1"/>
  <c r="U3659" i="1"/>
  <c r="V3659" i="1"/>
  <c r="U3655" i="1"/>
  <c r="V3655" i="1"/>
  <c r="U3651" i="1"/>
  <c r="V3651" i="1"/>
  <c r="U3647" i="1"/>
  <c r="V3647" i="1"/>
  <c r="U3643" i="1"/>
  <c r="V3643" i="1"/>
  <c r="U3639" i="1"/>
  <c r="V3639" i="1"/>
  <c r="U3635" i="1"/>
  <c r="V3635" i="1"/>
  <c r="U3631" i="1"/>
  <c r="V3631" i="1"/>
  <c r="U3627" i="1"/>
  <c r="V3627" i="1"/>
  <c r="U3623" i="1"/>
  <c r="V3623" i="1"/>
  <c r="U3619" i="1"/>
  <c r="V3619" i="1"/>
  <c r="U3615" i="1"/>
  <c r="V3615" i="1"/>
  <c r="U3611" i="1"/>
  <c r="V3611" i="1"/>
  <c r="U3607" i="1"/>
  <c r="V3607" i="1"/>
  <c r="U3603" i="1"/>
  <c r="V3603" i="1"/>
  <c r="U3599" i="1"/>
  <c r="V3599" i="1"/>
  <c r="U3595" i="1"/>
  <c r="V3595" i="1"/>
  <c r="U3591" i="1"/>
  <c r="V3591" i="1"/>
  <c r="U3587" i="1"/>
  <c r="V3587" i="1"/>
  <c r="U3583" i="1"/>
  <c r="V3583" i="1"/>
  <c r="U3579" i="1"/>
  <c r="V3579" i="1"/>
  <c r="U3575" i="1"/>
  <c r="V3575" i="1"/>
  <c r="U3571" i="1"/>
  <c r="V3571" i="1"/>
  <c r="U3567" i="1"/>
  <c r="V3567" i="1"/>
  <c r="U3563" i="1"/>
  <c r="V3563" i="1"/>
  <c r="U3559" i="1"/>
  <c r="V3559" i="1"/>
  <c r="U3555" i="1"/>
  <c r="V3555" i="1"/>
  <c r="U3551" i="1"/>
  <c r="V3551" i="1"/>
  <c r="U3547" i="1"/>
  <c r="V3547" i="1"/>
  <c r="U3543" i="1"/>
  <c r="V3543" i="1"/>
  <c r="U3539" i="1"/>
  <c r="V3539" i="1"/>
  <c r="U3535" i="1"/>
  <c r="V3535" i="1"/>
  <c r="U3531" i="1"/>
  <c r="V3531" i="1"/>
  <c r="U4114" i="1"/>
  <c r="V4114" i="1"/>
  <c r="U4110" i="1"/>
  <c r="V4110" i="1"/>
  <c r="U4106" i="1"/>
  <c r="V4106" i="1"/>
  <c r="U4102" i="1"/>
  <c r="V4102" i="1"/>
  <c r="U4098" i="1"/>
  <c r="V4098" i="1"/>
  <c r="U4094" i="1"/>
  <c r="V4094" i="1"/>
  <c r="U4090" i="1"/>
  <c r="V4090" i="1"/>
  <c r="U4086" i="1"/>
  <c r="V4086" i="1"/>
  <c r="U4082" i="1"/>
  <c r="V4082" i="1"/>
  <c r="U4078" i="1"/>
  <c r="V4078" i="1"/>
  <c r="U4074" i="1"/>
  <c r="V4074" i="1"/>
  <c r="U4070" i="1"/>
  <c r="V4070" i="1"/>
  <c r="U4066" i="1"/>
  <c r="V4066" i="1"/>
  <c r="U4062" i="1"/>
  <c r="V4062" i="1"/>
  <c r="U4058" i="1"/>
  <c r="V4058" i="1"/>
  <c r="U4054" i="1"/>
  <c r="V4054" i="1"/>
  <c r="U4050" i="1"/>
  <c r="V4050" i="1"/>
  <c r="U4046" i="1"/>
  <c r="V4046" i="1"/>
  <c r="U4042" i="1"/>
  <c r="V4042" i="1"/>
  <c r="U4038" i="1"/>
  <c r="V4038" i="1"/>
  <c r="U4034" i="1"/>
  <c r="V4034" i="1"/>
  <c r="U4030" i="1"/>
  <c r="V4030" i="1"/>
  <c r="U4026" i="1"/>
  <c r="V4026" i="1"/>
  <c r="U4022" i="1"/>
  <c r="V4022" i="1"/>
  <c r="U4018" i="1"/>
  <c r="V4018" i="1"/>
  <c r="U4014" i="1"/>
  <c r="V4014" i="1"/>
  <c r="U4010" i="1"/>
  <c r="V4010" i="1"/>
  <c r="U4006" i="1"/>
  <c r="V4006" i="1"/>
  <c r="U4002" i="1"/>
  <c r="V4002" i="1"/>
  <c r="U3998" i="1"/>
  <c r="V3998" i="1"/>
  <c r="U3994" i="1"/>
  <c r="V3994" i="1"/>
  <c r="U3990" i="1"/>
  <c r="V3990" i="1"/>
  <c r="U3986" i="1"/>
  <c r="V3986" i="1"/>
  <c r="U3982" i="1"/>
  <c r="V3982" i="1"/>
  <c r="U3978" i="1"/>
  <c r="V3978" i="1"/>
  <c r="U3974" i="1"/>
  <c r="V3974" i="1"/>
  <c r="U3970" i="1"/>
  <c r="V3970" i="1"/>
  <c r="U3966" i="1"/>
  <c r="V3966" i="1"/>
  <c r="U3962" i="1"/>
  <c r="V3962" i="1"/>
  <c r="U3958" i="1"/>
  <c r="V3958" i="1"/>
  <c r="U3954" i="1"/>
  <c r="V3954" i="1"/>
  <c r="U3950" i="1"/>
  <c r="V3950" i="1"/>
  <c r="U3946" i="1"/>
  <c r="V3946" i="1"/>
  <c r="U3942" i="1"/>
  <c r="V3942" i="1"/>
  <c r="U3938" i="1"/>
  <c r="V3938" i="1"/>
  <c r="U3934" i="1"/>
  <c r="V3934" i="1"/>
  <c r="U3930" i="1"/>
  <c r="V3930" i="1"/>
  <c r="U3926" i="1"/>
  <c r="V3926" i="1"/>
  <c r="U3922" i="1"/>
  <c r="V3922" i="1"/>
  <c r="U3918" i="1"/>
  <c r="V3918" i="1"/>
  <c r="U3914" i="1"/>
  <c r="V3914" i="1"/>
  <c r="U3910" i="1"/>
  <c r="V3910" i="1"/>
  <c r="U3906" i="1"/>
  <c r="V3906" i="1"/>
  <c r="U3902" i="1"/>
  <c r="V3902" i="1"/>
  <c r="U3898" i="1"/>
  <c r="V3898" i="1"/>
  <c r="U3894" i="1"/>
  <c r="V3894" i="1"/>
  <c r="U3890" i="1"/>
  <c r="V3890" i="1"/>
  <c r="U3886" i="1"/>
  <c r="V3886" i="1"/>
  <c r="U3882" i="1"/>
  <c r="V3882" i="1"/>
  <c r="U3878" i="1"/>
  <c r="V3878" i="1"/>
  <c r="U3874" i="1"/>
  <c r="V3874" i="1"/>
  <c r="U3870" i="1"/>
  <c r="V3870" i="1"/>
  <c r="U3866" i="1"/>
  <c r="V3866" i="1"/>
  <c r="U3862" i="1"/>
  <c r="V3862" i="1"/>
  <c r="U3858" i="1"/>
  <c r="V3858" i="1"/>
  <c r="U3854" i="1"/>
  <c r="V3854" i="1"/>
  <c r="U3850" i="1"/>
  <c r="V3850" i="1"/>
  <c r="U3846" i="1"/>
  <c r="V3846" i="1"/>
  <c r="U3842" i="1"/>
  <c r="V3842" i="1"/>
  <c r="U3838" i="1"/>
  <c r="V3838" i="1"/>
  <c r="U3834" i="1"/>
  <c r="V3834" i="1"/>
  <c r="U3830" i="1"/>
  <c r="V3830" i="1"/>
  <c r="U3826" i="1"/>
  <c r="V3826" i="1"/>
  <c r="U3822" i="1"/>
  <c r="V3822" i="1"/>
  <c r="U3818" i="1"/>
  <c r="V3818" i="1"/>
  <c r="U3814" i="1"/>
  <c r="V3814" i="1"/>
  <c r="U3810" i="1"/>
  <c r="V3810" i="1"/>
  <c r="U3806" i="1"/>
  <c r="V3806" i="1"/>
  <c r="U3802" i="1"/>
  <c r="V3802" i="1"/>
  <c r="U3798" i="1"/>
  <c r="V3798" i="1"/>
  <c r="U3794" i="1"/>
  <c r="V3794" i="1"/>
  <c r="U3790" i="1"/>
  <c r="V3790" i="1"/>
  <c r="U3786" i="1"/>
  <c r="V3786" i="1"/>
  <c r="U3782" i="1"/>
  <c r="V3782" i="1"/>
  <c r="U3778" i="1"/>
  <c r="V3778" i="1"/>
  <c r="U3774" i="1"/>
  <c r="V3774" i="1"/>
  <c r="U3770" i="1"/>
  <c r="V3770" i="1"/>
  <c r="U3766" i="1"/>
  <c r="V3766" i="1"/>
  <c r="U3762" i="1"/>
  <c r="V3762" i="1"/>
  <c r="U3758" i="1"/>
  <c r="V3758" i="1"/>
  <c r="U3754" i="1"/>
  <c r="V3754" i="1"/>
  <c r="U3750" i="1"/>
  <c r="V3750" i="1"/>
  <c r="U3746" i="1"/>
  <c r="V3746" i="1"/>
  <c r="U3742" i="1"/>
  <c r="V3742" i="1"/>
  <c r="U3738" i="1"/>
  <c r="V3738" i="1"/>
  <c r="U3734" i="1"/>
  <c r="V3734" i="1"/>
  <c r="U3730" i="1"/>
  <c r="V3730" i="1"/>
  <c r="U3726" i="1"/>
  <c r="V3726" i="1"/>
  <c r="U3722" i="1"/>
  <c r="V3722" i="1"/>
  <c r="U3718" i="1"/>
  <c r="V3718" i="1"/>
  <c r="U3714" i="1"/>
  <c r="V3714" i="1"/>
  <c r="U3710" i="1"/>
  <c r="V3710" i="1"/>
  <c r="U3706" i="1"/>
  <c r="V3706" i="1"/>
  <c r="U3702" i="1"/>
  <c r="V3702" i="1"/>
  <c r="U3698" i="1"/>
  <c r="V3698" i="1"/>
  <c r="U3694" i="1"/>
  <c r="V3694" i="1"/>
  <c r="U3690" i="1"/>
  <c r="V3690" i="1"/>
  <c r="U3686" i="1"/>
  <c r="V3686" i="1"/>
  <c r="U3682" i="1"/>
  <c r="V3682" i="1"/>
  <c r="U3678" i="1"/>
  <c r="V3678" i="1"/>
  <c r="U3674" i="1"/>
  <c r="V3674" i="1"/>
  <c r="U3670" i="1"/>
  <c r="V3670" i="1"/>
  <c r="U3666" i="1"/>
  <c r="V3666" i="1"/>
  <c r="U3662" i="1"/>
  <c r="V3662" i="1"/>
  <c r="U3658" i="1"/>
  <c r="V3658" i="1"/>
  <c r="U3654" i="1"/>
  <c r="V3654" i="1"/>
  <c r="U3650" i="1"/>
  <c r="V3650" i="1"/>
  <c r="U3646" i="1"/>
  <c r="V3646" i="1"/>
  <c r="U3642" i="1"/>
  <c r="V3642" i="1"/>
  <c r="U3638" i="1"/>
  <c r="V3638" i="1"/>
  <c r="U3634" i="1"/>
  <c r="V3634" i="1"/>
  <c r="U3630" i="1"/>
  <c r="V3630" i="1"/>
  <c r="U3626" i="1"/>
  <c r="V3626" i="1"/>
  <c r="U3622" i="1"/>
  <c r="V3622" i="1"/>
  <c r="U3618" i="1"/>
  <c r="V3618" i="1"/>
  <c r="U3614" i="1"/>
  <c r="V3614" i="1"/>
  <c r="U3610" i="1"/>
  <c r="V3610" i="1"/>
  <c r="U3606" i="1"/>
  <c r="V3606" i="1"/>
  <c r="U3602" i="1"/>
  <c r="V3602" i="1"/>
  <c r="U3598" i="1"/>
  <c r="V3598" i="1"/>
  <c r="U3594" i="1"/>
  <c r="V3594" i="1"/>
  <c r="U3590" i="1"/>
  <c r="V3590" i="1"/>
  <c r="U3586" i="1"/>
  <c r="V3586" i="1"/>
  <c r="U3582" i="1"/>
  <c r="V3582" i="1"/>
  <c r="U3578" i="1"/>
  <c r="V3578" i="1"/>
  <c r="U3574" i="1"/>
  <c r="V3574" i="1"/>
  <c r="U3570" i="1"/>
  <c r="V3570" i="1"/>
  <c r="U3566" i="1"/>
  <c r="V3566" i="1"/>
  <c r="U3562" i="1"/>
  <c r="V3562" i="1"/>
  <c r="U3558" i="1"/>
  <c r="V3558" i="1"/>
  <c r="U3554" i="1"/>
  <c r="V3554" i="1"/>
  <c r="U3550" i="1"/>
  <c r="V3550" i="1"/>
  <c r="U3546" i="1"/>
  <c r="V3546" i="1"/>
  <c r="U3542" i="1"/>
  <c r="V3542" i="1"/>
  <c r="U3538" i="1"/>
  <c r="V3538" i="1"/>
  <c r="U3534" i="1"/>
  <c r="V3534" i="1"/>
  <c r="U3530" i="1"/>
  <c r="V3530" i="1"/>
  <c r="U4113" i="1"/>
  <c r="V4113" i="1"/>
  <c r="U4109" i="1"/>
  <c r="V4109" i="1"/>
  <c r="U4105" i="1"/>
  <c r="V4105" i="1"/>
  <c r="U4101" i="1"/>
  <c r="V4101" i="1"/>
  <c r="U4097" i="1"/>
  <c r="V4097" i="1"/>
  <c r="U4093" i="1"/>
  <c r="V4093" i="1"/>
  <c r="U4089" i="1"/>
  <c r="V4089" i="1"/>
  <c r="U4085" i="1"/>
  <c r="V4085" i="1"/>
  <c r="U4081" i="1"/>
  <c r="V4081" i="1"/>
  <c r="U4077" i="1"/>
  <c r="V4077" i="1"/>
  <c r="U4073" i="1"/>
  <c r="V4073" i="1"/>
  <c r="U4069" i="1"/>
  <c r="V4069" i="1"/>
  <c r="U4065" i="1"/>
  <c r="V4065" i="1"/>
  <c r="U4061" i="1"/>
  <c r="V4061" i="1"/>
  <c r="U4057" i="1"/>
  <c r="V4057" i="1"/>
  <c r="U4053" i="1"/>
  <c r="V4053" i="1"/>
  <c r="U4049" i="1"/>
  <c r="V4049" i="1"/>
  <c r="U4045" i="1"/>
  <c r="V4045" i="1"/>
  <c r="U4041" i="1"/>
  <c r="V4041" i="1"/>
  <c r="U4037" i="1"/>
  <c r="V4037" i="1"/>
  <c r="U4033" i="1"/>
  <c r="V4033" i="1"/>
  <c r="U4029" i="1"/>
  <c r="V4029" i="1"/>
  <c r="U4025" i="1"/>
  <c r="V4025" i="1"/>
  <c r="U4021" i="1"/>
  <c r="V4021" i="1"/>
  <c r="U4017" i="1"/>
  <c r="V4017" i="1"/>
  <c r="U4013" i="1"/>
  <c r="V4013" i="1"/>
  <c r="U4009" i="1"/>
  <c r="V4009" i="1"/>
  <c r="U4005" i="1"/>
  <c r="V4005" i="1"/>
  <c r="U4001" i="1"/>
  <c r="V4001" i="1"/>
  <c r="U3997" i="1"/>
  <c r="V3997" i="1"/>
  <c r="U3993" i="1"/>
  <c r="V3993" i="1"/>
  <c r="U3989" i="1"/>
  <c r="V3989" i="1"/>
  <c r="U3985" i="1"/>
  <c r="V3985" i="1"/>
  <c r="U3981" i="1"/>
  <c r="V3981" i="1"/>
  <c r="U3977" i="1"/>
  <c r="V3977" i="1"/>
  <c r="U3973" i="1"/>
  <c r="V3973" i="1"/>
  <c r="U3969" i="1"/>
  <c r="V3969" i="1"/>
  <c r="U3965" i="1"/>
  <c r="V3965" i="1"/>
  <c r="U3961" i="1"/>
  <c r="V3961" i="1"/>
  <c r="U3957" i="1"/>
  <c r="V3957" i="1"/>
  <c r="U3953" i="1"/>
  <c r="V3953" i="1"/>
  <c r="U3949" i="1"/>
  <c r="V3949" i="1"/>
  <c r="U3945" i="1"/>
  <c r="V3945" i="1"/>
  <c r="U3941" i="1"/>
  <c r="V3941" i="1"/>
  <c r="U3937" i="1"/>
  <c r="V3937" i="1"/>
  <c r="U3933" i="1"/>
  <c r="V3933" i="1"/>
  <c r="U3929" i="1"/>
  <c r="V3929" i="1"/>
  <c r="U3925" i="1"/>
  <c r="V3925" i="1"/>
  <c r="U3921" i="1"/>
  <c r="V3921" i="1"/>
  <c r="U3917" i="1"/>
  <c r="V3917" i="1"/>
  <c r="U3913" i="1"/>
  <c r="V3913" i="1"/>
  <c r="U3909" i="1"/>
  <c r="V3909" i="1"/>
  <c r="U3905" i="1"/>
  <c r="V3905" i="1"/>
  <c r="U3901" i="1"/>
  <c r="V3901" i="1"/>
  <c r="U3897" i="1"/>
  <c r="V3897" i="1"/>
  <c r="U3893" i="1"/>
  <c r="V3893" i="1"/>
  <c r="U3889" i="1"/>
  <c r="V3889" i="1"/>
  <c r="U3885" i="1"/>
  <c r="V3885" i="1"/>
  <c r="U3881" i="1"/>
  <c r="V3881" i="1"/>
  <c r="U3877" i="1"/>
  <c r="V3877" i="1"/>
  <c r="U3873" i="1"/>
  <c r="V3873" i="1"/>
  <c r="U3869" i="1"/>
  <c r="V3869" i="1"/>
  <c r="U3865" i="1"/>
  <c r="V3865" i="1"/>
  <c r="U3861" i="1"/>
  <c r="V3861" i="1"/>
  <c r="U3857" i="1"/>
  <c r="V3857" i="1"/>
  <c r="U3853" i="1"/>
  <c r="V3853" i="1"/>
  <c r="U3849" i="1"/>
  <c r="V3849" i="1"/>
  <c r="U3845" i="1"/>
  <c r="V3845" i="1"/>
  <c r="U3841" i="1"/>
  <c r="V3841" i="1"/>
  <c r="U3837" i="1"/>
  <c r="V3837" i="1"/>
  <c r="U3833" i="1"/>
  <c r="V3833" i="1"/>
  <c r="U3829" i="1"/>
  <c r="V3829" i="1"/>
  <c r="U3825" i="1"/>
  <c r="V3825" i="1"/>
  <c r="U3821" i="1"/>
  <c r="V3821" i="1"/>
  <c r="U3817" i="1"/>
  <c r="V3817" i="1"/>
  <c r="U3813" i="1"/>
  <c r="V3813" i="1"/>
  <c r="U3809" i="1"/>
  <c r="V3809" i="1"/>
  <c r="U3805" i="1"/>
  <c r="V3805" i="1"/>
  <c r="U3801" i="1"/>
  <c r="V3801" i="1"/>
  <c r="U3797" i="1"/>
  <c r="V3797" i="1"/>
  <c r="U3793" i="1"/>
  <c r="V3793" i="1"/>
  <c r="U3789" i="1"/>
  <c r="V3789" i="1"/>
  <c r="U3785" i="1"/>
  <c r="V3785" i="1"/>
  <c r="U3781" i="1"/>
  <c r="V3781" i="1"/>
  <c r="U3777" i="1"/>
  <c r="V3777" i="1"/>
  <c r="U3773" i="1"/>
  <c r="V3773" i="1"/>
  <c r="U3769" i="1"/>
  <c r="V3769" i="1"/>
  <c r="U3765" i="1"/>
  <c r="V3765" i="1"/>
  <c r="U3761" i="1"/>
  <c r="V3761" i="1"/>
  <c r="U3757" i="1"/>
  <c r="V3757" i="1"/>
  <c r="U3753" i="1"/>
  <c r="V3753" i="1"/>
  <c r="U3749" i="1"/>
  <c r="V3749" i="1"/>
  <c r="U3745" i="1"/>
  <c r="V3745" i="1"/>
  <c r="U3741" i="1"/>
  <c r="V3741" i="1"/>
  <c r="U3737" i="1"/>
  <c r="V3737" i="1"/>
  <c r="U3733" i="1"/>
  <c r="V3733" i="1"/>
  <c r="U3729" i="1"/>
  <c r="V3729" i="1"/>
  <c r="U3725" i="1"/>
  <c r="V3725" i="1"/>
  <c r="U3721" i="1"/>
  <c r="V3721" i="1"/>
  <c r="U3717" i="1"/>
  <c r="V3717" i="1"/>
  <c r="U3713" i="1"/>
  <c r="V3713" i="1"/>
  <c r="U3709" i="1"/>
  <c r="V3709" i="1"/>
  <c r="U3705" i="1"/>
  <c r="V3705" i="1"/>
  <c r="U3701" i="1"/>
  <c r="V3701" i="1"/>
  <c r="U3697" i="1"/>
  <c r="V3697" i="1"/>
  <c r="U3693" i="1"/>
  <c r="V3693" i="1"/>
  <c r="U3689" i="1"/>
  <c r="V3689" i="1"/>
  <c r="U3685" i="1"/>
  <c r="V3685" i="1"/>
  <c r="U3681" i="1"/>
  <c r="V3681" i="1"/>
  <c r="U3677" i="1"/>
  <c r="V3677" i="1"/>
  <c r="U3673" i="1"/>
  <c r="V3673" i="1"/>
  <c r="U3669" i="1"/>
  <c r="V3669" i="1"/>
  <c r="U3665" i="1"/>
  <c r="V3665" i="1"/>
  <c r="U3661" i="1"/>
  <c r="V3661" i="1"/>
  <c r="U3657" i="1"/>
  <c r="V3657" i="1"/>
  <c r="U3653" i="1"/>
  <c r="V3653" i="1"/>
  <c r="U3649" i="1"/>
  <c r="V3649" i="1"/>
  <c r="U3645" i="1"/>
  <c r="V3645" i="1"/>
  <c r="U3641" i="1"/>
  <c r="V3641" i="1"/>
  <c r="U3637" i="1"/>
  <c r="V3637" i="1"/>
  <c r="U3633" i="1"/>
  <c r="V3633" i="1"/>
  <c r="U3629" i="1"/>
  <c r="V3629" i="1"/>
  <c r="U3625" i="1"/>
  <c r="V3625" i="1"/>
  <c r="U3621" i="1"/>
  <c r="V3621" i="1"/>
  <c r="U3617" i="1"/>
  <c r="V3617" i="1"/>
  <c r="U3613" i="1"/>
  <c r="V3613" i="1"/>
  <c r="U3609" i="1"/>
  <c r="V3609" i="1"/>
  <c r="U3605" i="1"/>
  <c r="V3605" i="1"/>
  <c r="U3601" i="1"/>
  <c r="V3601" i="1"/>
  <c r="U3597" i="1"/>
  <c r="V3597" i="1"/>
  <c r="U3593" i="1"/>
  <c r="V3593" i="1"/>
  <c r="U3589" i="1"/>
  <c r="V3589" i="1"/>
  <c r="U3585" i="1"/>
  <c r="V3585" i="1"/>
  <c r="U3581" i="1"/>
  <c r="V3581" i="1"/>
  <c r="U3577" i="1"/>
  <c r="V3577" i="1"/>
  <c r="U3573" i="1"/>
  <c r="V3573" i="1"/>
  <c r="U3569" i="1"/>
  <c r="V3569" i="1"/>
  <c r="U3565" i="1"/>
  <c r="V3565" i="1"/>
  <c r="U3561" i="1"/>
  <c r="V3561" i="1"/>
  <c r="U3557" i="1"/>
  <c r="V3557" i="1"/>
  <c r="U3553" i="1"/>
  <c r="V3553" i="1"/>
  <c r="U3549" i="1"/>
  <c r="V3549" i="1"/>
  <c r="U3545" i="1"/>
  <c r="V3545" i="1"/>
  <c r="U3541" i="1"/>
  <c r="V3541" i="1"/>
  <c r="U3537" i="1"/>
  <c r="V3537" i="1"/>
  <c r="U3533" i="1"/>
  <c r="V3533" i="1"/>
  <c r="U3527" i="1"/>
  <c r="V3527" i="1"/>
  <c r="U3523" i="1"/>
  <c r="V3523" i="1"/>
  <c r="U3519" i="1"/>
  <c r="V3519" i="1"/>
  <c r="U3515" i="1"/>
  <c r="V3515" i="1"/>
  <c r="U3511" i="1"/>
  <c r="V3511" i="1"/>
  <c r="U3507" i="1"/>
  <c r="V3507" i="1"/>
  <c r="U3503" i="1"/>
  <c r="V3503" i="1"/>
  <c r="U3499" i="1"/>
  <c r="V3499" i="1"/>
  <c r="U3495" i="1"/>
  <c r="V3495" i="1"/>
  <c r="U3491" i="1"/>
  <c r="V3491" i="1"/>
  <c r="U3487" i="1"/>
  <c r="V3487" i="1"/>
  <c r="U3483" i="1"/>
  <c r="V3483" i="1"/>
  <c r="U3479" i="1"/>
  <c r="V3479" i="1"/>
  <c r="U3475" i="1"/>
  <c r="V3475" i="1"/>
  <c r="U3471" i="1"/>
  <c r="V3471" i="1"/>
  <c r="U3467" i="1"/>
  <c r="V3467" i="1"/>
  <c r="U3463" i="1"/>
  <c r="V3463" i="1"/>
  <c r="U3459" i="1"/>
  <c r="V3459" i="1"/>
  <c r="U3455" i="1"/>
  <c r="V3455" i="1"/>
  <c r="U3451" i="1"/>
  <c r="V3451" i="1"/>
  <c r="U3447" i="1"/>
  <c r="V3447" i="1"/>
  <c r="U3443" i="1"/>
  <c r="V3443" i="1"/>
  <c r="U3439" i="1"/>
  <c r="V3439" i="1"/>
  <c r="U3435" i="1"/>
  <c r="V3435" i="1"/>
  <c r="U3431" i="1"/>
  <c r="V3431" i="1"/>
  <c r="U3427" i="1"/>
  <c r="V3427" i="1"/>
  <c r="U3423" i="1"/>
  <c r="V3423" i="1"/>
  <c r="U3419" i="1"/>
  <c r="V3419" i="1"/>
  <c r="U3415" i="1"/>
  <c r="V3415" i="1"/>
  <c r="U3411" i="1"/>
  <c r="V3411" i="1"/>
  <c r="U3407" i="1"/>
  <c r="V3407" i="1"/>
  <c r="U3403" i="1"/>
  <c r="V3403" i="1"/>
  <c r="U3399" i="1"/>
  <c r="V3399" i="1"/>
  <c r="U3395" i="1"/>
  <c r="V3395" i="1"/>
  <c r="U3391" i="1"/>
  <c r="V3391" i="1"/>
  <c r="U3387" i="1"/>
  <c r="V3387" i="1"/>
  <c r="U3383" i="1"/>
  <c r="V3383" i="1"/>
  <c r="U3379" i="1"/>
  <c r="V3379" i="1"/>
  <c r="U3375" i="1"/>
  <c r="V3375" i="1"/>
  <c r="U3371" i="1"/>
  <c r="V3371" i="1"/>
  <c r="U3367" i="1"/>
  <c r="V3367" i="1"/>
  <c r="U3363" i="1"/>
  <c r="V3363" i="1"/>
  <c r="U3359" i="1"/>
  <c r="V3359" i="1"/>
  <c r="U3355" i="1"/>
  <c r="V3355" i="1"/>
  <c r="U3351" i="1"/>
  <c r="V3351" i="1"/>
  <c r="U3347" i="1"/>
  <c r="V3347" i="1"/>
  <c r="U3343" i="1"/>
  <c r="V3343" i="1"/>
  <c r="U3339" i="1"/>
  <c r="V3339" i="1"/>
  <c r="U3335" i="1"/>
  <c r="V3335" i="1"/>
  <c r="U3331" i="1"/>
  <c r="V3331" i="1"/>
  <c r="U3327" i="1"/>
  <c r="V3327" i="1"/>
  <c r="U3323" i="1"/>
  <c r="V3323" i="1"/>
  <c r="U3319" i="1"/>
  <c r="V3319" i="1"/>
  <c r="U3315" i="1"/>
  <c r="V3315" i="1"/>
  <c r="U3311" i="1"/>
  <c r="V3311" i="1"/>
  <c r="U3307" i="1"/>
  <c r="V3307" i="1"/>
  <c r="U3303" i="1"/>
  <c r="V3303" i="1"/>
  <c r="U3299" i="1"/>
  <c r="V3299" i="1"/>
  <c r="U3295" i="1"/>
  <c r="V3295" i="1"/>
  <c r="U3291" i="1"/>
  <c r="V3291" i="1"/>
  <c r="U3287" i="1"/>
  <c r="V3287" i="1"/>
  <c r="U3283" i="1"/>
  <c r="V3283" i="1"/>
  <c r="U3279" i="1"/>
  <c r="V3279" i="1"/>
  <c r="U3275" i="1"/>
  <c r="V3275" i="1"/>
  <c r="U3271" i="1"/>
  <c r="V3271" i="1"/>
  <c r="U3267" i="1"/>
  <c r="V3267" i="1"/>
  <c r="U3263" i="1"/>
  <c r="V3263" i="1"/>
  <c r="U3259" i="1"/>
  <c r="V3259" i="1"/>
  <c r="U3255" i="1"/>
  <c r="V3255" i="1"/>
  <c r="U3251" i="1"/>
  <c r="V3251" i="1"/>
  <c r="U3247" i="1"/>
  <c r="V3247" i="1"/>
  <c r="U3243" i="1"/>
  <c r="V3243" i="1"/>
  <c r="U3239" i="1"/>
  <c r="V3239" i="1"/>
  <c r="U3235" i="1"/>
  <c r="V3235" i="1"/>
  <c r="U3231" i="1"/>
  <c r="V3231" i="1"/>
  <c r="U3227" i="1"/>
  <c r="V3227" i="1"/>
  <c r="U3223" i="1"/>
  <c r="V3223" i="1"/>
  <c r="U3219" i="1"/>
  <c r="V3219" i="1"/>
  <c r="U3215" i="1"/>
  <c r="V3215" i="1"/>
  <c r="U3211" i="1"/>
  <c r="V3211" i="1"/>
  <c r="U3207" i="1"/>
  <c r="V3207" i="1"/>
  <c r="U3203" i="1"/>
  <c r="V3203" i="1"/>
  <c r="U3199" i="1"/>
  <c r="V3199" i="1"/>
  <c r="U3195" i="1"/>
  <c r="V3195" i="1"/>
  <c r="U3191" i="1"/>
  <c r="V3191" i="1"/>
  <c r="U3187" i="1"/>
  <c r="V3187" i="1"/>
  <c r="U3183" i="1"/>
  <c r="V3183" i="1"/>
  <c r="U3179" i="1"/>
  <c r="V3179" i="1"/>
  <c r="U3175" i="1"/>
  <c r="V3175" i="1"/>
  <c r="U3171" i="1"/>
  <c r="V3171" i="1"/>
  <c r="U3167" i="1"/>
  <c r="V3167" i="1"/>
  <c r="U3163" i="1"/>
  <c r="V3163" i="1"/>
  <c r="U3159" i="1"/>
  <c r="V3159" i="1"/>
  <c r="U3155" i="1"/>
  <c r="V3155" i="1"/>
  <c r="U3151" i="1"/>
  <c r="V3151" i="1"/>
  <c r="U3147" i="1"/>
  <c r="V3147" i="1"/>
  <c r="U3143" i="1"/>
  <c r="V3143" i="1"/>
  <c r="U3139" i="1"/>
  <c r="V3139" i="1"/>
  <c r="U3135" i="1"/>
  <c r="V3135" i="1"/>
  <c r="U3131" i="1"/>
  <c r="V3131" i="1"/>
  <c r="U3127" i="1"/>
  <c r="V3127" i="1"/>
  <c r="U3123" i="1"/>
  <c r="V3123" i="1"/>
  <c r="U3119" i="1"/>
  <c r="V3119" i="1"/>
  <c r="U3115" i="1"/>
  <c r="V3115" i="1"/>
  <c r="U3111" i="1"/>
  <c r="V3111" i="1"/>
  <c r="U3107" i="1"/>
  <c r="V3107" i="1"/>
  <c r="U3103" i="1"/>
  <c r="V3103" i="1"/>
  <c r="U3099" i="1"/>
  <c r="V3099" i="1"/>
  <c r="U3095" i="1"/>
  <c r="V3095" i="1"/>
  <c r="U3091" i="1"/>
  <c r="V3091" i="1"/>
  <c r="U3087" i="1"/>
  <c r="V3087" i="1"/>
  <c r="U3083" i="1"/>
  <c r="V3083" i="1"/>
  <c r="U3079" i="1"/>
  <c r="V3079" i="1"/>
  <c r="U3075" i="1"/>
  <c r="V3075" i="1"/>
  <c r="U3071" i="1"/>
  <c r="V3071" i="1"/>
  <c r="U3067" i="1"/>
  <c r="V3067" i="1"/>
  <c r="U3063" i="1"/>
  <c r="V3063" i="1"/>
  <c r="U3059" i="1"/>
  <c r="V3059" i="1"/>
  <c r="U3055" i="1"/>
  <c r="V3055" i="1"/>
  <c r="U3051" i="1"/>
  <c r="V3051" i="1"/>
  <c r="U3047" i="1"/>
  <c r="V3047" i="1"/>
  <c r="U3043" i="1"/>
  <c r="V3043" i="1"/>
  <c r="U3039" i="1"/>
  <c r="V3039" i="1"/>
  <c r="U3035" i="1"/>
  <c r="V3035" i="1"/>
  <c r="U3031" i="1"/>
  <c r="V3031" i="1"/>
  <c r="U3027" i="1"/>
  <c r="V3027" i="1"/>
  <c r="U3023" i="1"/>
  <c r="V3023" i="1"/>
  <c r="U3019" i="1"/>
  <c r="V3019" i="1"/>
  <c r="U3015" i="1"/>
  <c r="V3015" i="1"/>
  <c r="U3011" i="1"/>
  <c r="V3011" i="1"/>
  <c r="U3007" i="1"/>
  <c r="V3007" i="1"/>
  <c r="U3003" i="1"/>
  <c r="V3003" i="1"/>
  <c r="U2999" i="1"/>
  <c r="V2999" i="1"/>
  <c r="U2995" i="1"/>
  <c r="V2995" i="1"/>
  <c r="U2991" i="1"/>
  <c r="V2991" i="1"/>
  <c r="U2987" i="1"/>
  <c r="V2987" i="1"/>
  <c r="U2983" i="1"/>
  <c r="V2983" i="1"/>
  <c r="U2979" i="1"/>
  <c r="V2979" i="1"/>
  <c r="U2975" i="1"/>
  <c r="V2975" i="1"/>
  <c r="U2971" i="1"/>
  <c r="V2971" i="1"/>
  <c r="U2967" i="1"/>
  <c r="V2967" i="1"/>
  <c r="U2963" i="1"/>
  <c r="V2963" i="1"/>
  <c r="U2959" i="1"/>
  <c r="V2959" i="1"/>
  <c r="U2955" i="1"/>
  <c r="V2955" i="1"/>
  <c r="U2951" i="1"/>
  <c r="V2951" i="1"/>
  <c r="U2947" i="1"/>
  <c r="V2947" i="1"/>
  <c r="U2943" i="1"/>
  <c r="V2943" i="1"/>
  <c r="U2939" i="1"/>
  <c r="V2939" i="1"/>
  <c r="U2935" i="1"/>
  <c r="V2935" i="1"/>
  <c r="U2931" i="1"/>
  <c r="V2931" i="1"/>
  <c r="U2927" i="1"/>
  <c r="V2927" i="1"/>
  <c r="U2923" i="1"/>
  <c r="V2923" i="1"/>
  <c r="U2919" i="1"/>
  <c r="V2919" i="1"/>
  <c r="U2915" i="1"/>
  <c r="V2915" i="1"/>
  <c r="U2911" i="1"/>
  <c r="V2911" i="1"/>
  <c r="U2907" i="1"/>
  <c r="V2907" i="1"/>
  <c r="U2903" i="1"/>
  <c r="V2903" i="1"/>
  <c r="U2899" i="1"/>
  <c r="V2899" i="1"/>
  <c r="U2895" i="1"/>
  <c r="V2895" i="1"/>
  <c r="U2891" i="1"/>
  <c r="V2891" i="1"/>
  <c r="U2887" i="1"/>
  <c r="V2887" i="1"/>
  <c r="U2883" i="1"/>
  <c r="V2883" i="1"/>
  <c r="U2879" i="1"/>
  <c r="V2879" i="1"/>
  <c r="U2875" i="1"/>
  <c r="V2875" i="1"/>
  <c r="U2871" i="1"/>
  <c r="V2871" i="1"/>
  <c r="U2867" i="1"/>
  <c r="V2867" i="1"/>
  <c r="U2863" i="1"/>
  <c r="V2863" i="1"/>
  <c r="U2859" i="1"/>
  <c r="V2859" i="1"/>
  <c r="U2855" i="1"/>
  <c r="V2855" i="1"/>
  <c r="U2851" i="1"/>
  <c r="V2851" i="1"/>
  <c r="U2847" i="1"/>
  <c r="V2847" i="1"/>
  <c r="U2843" i="1"/>
  <c r="V2843" i="1"/>
  <c r="U2839" i="1"/>
  <c r="V2839" i="1"/>
  <c r="U2835" i="1"/>
  <c r="V2835" i="1"/>
  <c r="U2831" i="1"/>
  <c r="V2831" i="1"/>
  <c r="U2827" i="1"/>
  <c r="V2827" i="1"/>
  <c r="U2823" i="1"/>
  <c r="V2823" i="1"/>
  <c r="U2819" i="1"/>
  <c r="V2819" i="1"/>
  <c r="U2815" i="1"/>
  <c r="V2815" i="1"/>
  <c r="U2811" i="1"/>
  <c r="V2811" i="1"/>
  <c r="U2807" i="1"/>
  <c r="V2807" i="1"/>
  <c r="U2803" i="1"/>
  <c r="V2803" i="1"/>
  <c r="U2799" i="1"/>
  <c r="V2799" i="1"/>
  <c r="U2795" i="1"/>
  <c r="V2795" i="1"/>
  <c r="U2791" i="1"/>
  <c r="V2791" i="1"/>
  <c r="U2787" i="1"/>
  <c r="V2787" i="1"/>
  <c r="U2783" i="1"/>
  <c r="V2783" i="1"/>
  <c r="U2779" i="1"/>
  <c r="V2779" i="1"/>
  <c r="U2775" i="1"/>
  <c r="V2775" i="1"/>
  <c r="U2771" i="1"/>
  <c r="V2771" i="1"/>
  <c r="U2767" i="1"/>
  <c r="V2767" i="1"/>
  <c r="U2763" i="1"/>
  <c r="V2763" i="1"/>
  <c r="U2759" i="1"/>
  <c r="V2759" i="1"/>
  <c r="U2755" i="1"/>
  <c r="V2755" i="1"/>
  <c r="U2751" i="1"/>
  <c r="V2751" i="1"/>
  <c r="U2747" i="1"/>
  <c r="V2747" i="1"/>
  <c r="U2743" i="1"/>
  <c r="V2743" i="1"/>
  <c r="U2739" i="1"/>
  <c r="V2739" i="1"/>
  <c r="U2735" i="1"/>
  <c r="V2735" i="1"/>
  <c r="U2731" i="1"/>
  <c r="V2731" i="1"/>
  <c r="U2727" i="1"/>
  <c r="V2727" i="1"/>
  <c r="U2723" i="1"/>
  <c r="V2723" i="1"/>
  <c r="U2719" i="1"/>
  <c r="V2719" i="1"/>
  <c r="U2715" i="1"/>
  <c r="V2715" i="1"/>
  <c r="U2711" i="1"/>
  <c r="V2711" i="1"/>
  <c r="U2707" i="1"/>
  <c r="V2707" i="1"/>
  <c r="U2703" i="1"/>
  <c r="V2703" i="1"/>
  <c r="U2699" i="1"/>
  <c r="V2699" i="1"/>
  <c r="U2695" i="1"/>
  <c r="V2695" i="1"/>
  <c r="U2691" i="1"/>
  <c r="V2691" i="1"/>
  <c r="U2687" i="1"/>
  <c r="V2687" i="1"/>
  <c r="U2683" i="1"/>
  <c r="V2683" i="1"/>
  <c r="U2679" i="1"/>
  <c r="V2679" i="1"/>
  <c r="U2675" i="1"/>
  <c r="V2675" i="1"/>
  <c r="U2671" i="1"/>
  <c r="V2671" i="1"/>
  <c r="U2667" i="1"/>
  <c r="V2667" i="1"/>
  <c r="U2663" i="1"/>
  <c r="V2663" i="1"/>
  <c r="U2659" i="1"/>
  <c r="V2659" i="1"/>
  <c r="U2655" i="1"/>
  <c r="V2655" i="1"/>
  <c r="U2651" i="1"/>
  <c r="V2651" i="1"/>
  <c r="U2647" i="1"/>
  <c r="V2647" i="1"/>
  <c r="U2643" i="1"/>
  <c r="V2643" i="1"/>
  <c r="U2639" i="1"/>
  <c r="V2639" i="1"/>
  <c r="U2635" i="1"/>
  <c r="V2635" i="1"/>
  <c r="U2631" i="1"/>
  <c r="V2631" i="1"/>
  <c r="U2627" i="1"/>
  <c r="V2627" i="1"/>
  <c r="U2623" i="1"/>
  <c r="V2623" i="1"/>
  <c r="U2619" i="1"/>
  <c r="V2619" i="1"/>
  <c r="U2615" i="1"/>
  <c r="V2615" i="1"/>
  <c r="U2611" i="1"/>
  <c r="V2611" i="1"/>
  <c r="U2607" i="1"/>
  <c r="V2607" i="1"/>
  <c r="U2603" i="1"/>
  <c r="V2603" i="1"/>
  <c r="U2599" i="1"/>
  <c r="V2599" i="1"/>
  <c r="U2595" i="1"/>
  <c r="V2595" i="1"/>
  <c r="U2591" i="1"/>
  <c r="V2591" i="1"/>
  <c r="U2587" i="1"/>
  <c r="V2587" i="1"/>
  <c r="U2583" i="1"/>
  <c r="V2583" i="1"/>
  <c r="U2579" i="1"/>
  <c r="V2579" i="1"/>
  <c r="U2575" i="1"/>
  <c r="V2575" i="1"/>
  <c r="U2571" i="1"/>
  <c r="V2571" i="1"/>
  <c r="U2567" i="1"/>
  <c r="V2567" i="1"/>
  <c r="U2563" i="1"/>
  <c r="V2563" i="1"/>
  <c r="U2559" i="1"/>
  <c r="V2559" i="1"/>
  <c r="U2555" i="1"/>
  <c r="V2555" i="1"/>
  <c r="U2551" i="1"/>
  <c r="V2551" i="1"/>
  <c r="U2547" i="1"/>
  <c r="V2547" i="1"/>
  <c r="U2543" i="1"/>
  <c r="V2543" i="1"/>
  <c r="U2539" i="1"/>
  <c r="V2539" i="1"/>
  <c r="U2535" i="1"/>
  <c r="V2535" i="1"/>
  <c r="U2531" i="1"/>
  <c r="V2531" i="1"/>
  <c r="U2527" i="1"/>
  <c r="V2527" i="1"/>
  <c r="U2523" i="1"/>
  <c r="V2523" i="1"/>
  <c r="U2519" i="1"/>
  <c r="V2519" i="1"/>
  <c r="U2515" i="1"/>
  <c r="V2515" i="1"/>
  <c r="U2511" i="1"/>
  <c r="V2511" i="1"/>
  <c r="U2507" i="1"/>
  <c r="V2507" i="1"/>
  <c r="U2503" i="1"/>
  <c r="V2503" i="1"/>
  <c r="U2499" i="1"/>
  <c r="V2499" i="1"/>
  <c r="U2495" i="1"/>
  <c r="V2495" i="1"/>
  <c r="U2491" i="1"/>
  <c r="V2491" i="1"/>
  <c r="U2487" i="1"/>
  <c r="V2487" i="1"/>
  <c r="U2483" i="1"/>
  <c r="V2483" i="1"/>
  <c r="U2479" i="1"/>
  <c r="V2479" i="1"/>
  <c r="U2475" i="1"/>
  <c r="V2475" i="1"/>
  <c r="U2471" i="1"/>
  <c r="V2471" i="1"/>
  <c r="U2467" i="1"/>
  <c r="V2467" i="1"/>
  <c r="U2463" i="1"/>
  <c r="V2463" i="1"/>
  <c r="U2459" i="1"/>
  <c r="V2459" i="1"/>
  <c r="U2455" i="1"/>
  <c r="V2455" i="1"/>
  <c r="U2451" i="1"/>
  <c r="V2451" i="1"/>
  <c r="U2447" i="1"/>
  <c r="V2447" i="1"/>
  <c r="U2443" i="1"/>
  <c r="V2443" i="1"/>
  <c r="U2439" i="1"/>
  <c r="V2439" i="1"/>
  <c r="U2435" i="1"/>
  <c r="V2435" i="1"/>
  <c r="U2431" i="1"/>
  <c r="V2431" i="1"/>
  <c r="U2427" i="1"/>
  <c r="V2427" i="1"/>
  <c r="U2423" i="1"/>
  <c r="V2423" i="1"/>
  <c r="U2419" i="1"/>
  <c r="V2419" i="1"/>
  <c r="U2415" i="1"/>
  <c r="V2415" i="1"/>
  <c r="U2411" i="1"/>
  <c r="V2411" i="1"/>
  <c r="U2407" i="1"/>
  <c r="V2407" i="1"/>
  <c r="U2403" i="1"/>
  <c r="V2403" i="1"/>
  <c r="U2399" i="1"/>
  <c r="V2399" i="1"/>
  <c r="U2395" i="1"/>
  <c r="V2395" i="1"/>
  <c r="U2391" i="1"/>
  <c r="V2391" i="1"/>
  <c r="U2387" i="1"/>
  <c r="V2387" i="1"/>
  <c r="U2383" i="1"/>
  <c r="V2383" i="1"/>
  <c r="U2379" i="1"/>
  <c r="V2379" i="1"/>
  <c r="U2375" i="1"/>
  <c r="V2375" i="1"/>
  <c r="U2371" i="1"/>
  <c r="V2371" i="1"/>
  <c r="U2367" i="1"/>
  <c r="V2367" i="1"/>
  <c r="U2363" i="1"/>
  <c r="V2363" i="1"/>
  <c r="U2359" i="1"/>
  <c r="V2359" i="1"/>
  <c r="U2355" i="1"/>
  <c r="V2355" i="1"/>
  <c r="U2351" i="1"/>
  <c r="V2351" i="1"/>
  <c r="U2347" i="1"/>
  <c r="V2347" i="1"/>
  <c r="U2343" i="1"/>
  <c r="V2343" i="1"/>
  <c r="U2339" i="1"/>
  <c r="V2339" i="1"/>
  <c r="U2335" i="1"/>
  <c r="V2335" i="1"/>
  <c r="U2331" i="1"/>
  <c r="V2331" i="1"/>
  <c r="U2327" i="1"/>
  <c r="V2327" i="1"/>
  <c r="U2323" i="1"/>
  <c r="V2323" i="1"/>
  <c r="U2319" i="1"/>
  <c r="V2319" i="1"/>
  <c r="U2315" i="1"/>
  <c r="V2315" i="1"/>
  <c r="U2311" i="1"/>
  <c r="V2311" i="1"/>
  <c r="U2307" i="1"/>
  <c r="V2307" i="1"/>
  <c r="U2303" i="1"/>
  <c r="V2303" i="1"/>
  <c r="U2299" i="1"/>
  <c r="V2299" i="1"/>
  <c r="U2295" i="1"/>
  <c r="V2295" i="1"/>
  <c r="U2291" i="1"/>
  <c r="V2291" i="1"/>
  <c r="U2287" i="1"/>
  <c r="V2287" i="1"/>
  <c r="U2283" i="1"/>
  <c r="V2283" i="1"/>
  <c r="U2279" i="1"/>
  <c r="V2279" i="1"/>
  <c r="U2275" i="1"/>
  <c r="V2275" i="1"/>
  <c r="U2271" i="1"/>
  <c r="V2271" i="1"/>
  <c r="U2267" i="1"/>
  <c r="V2267" i="1"/>
  <c r="U2263" i="1"/>
  <c r="V2263" i="1"/>
  <c r="U2259" i="1"/>
  <c r="V2259" i="1"/>
  <c r="U2255" i="1"/>
  <c r="V2255" i="1"/>
  <c r="U2251" i="1"/>
  <c r="V2251" i="1"/>
  <c r="U2247" i="1"/>
  <c r="V2247" i="1"/>
  <c r="U2243" i="1"/>
  <c r="V2243" i="1"/>
  <c r="U2239" i="1"/>
  <c r="V2239" i="1"/>
  <c r="U2235" i="1"/>
  <c r="V2235" i="1"/>
  <c r="U2231" i="1"/>
  <c r="V2231" i="1"/>
  <c r="U2227" i="1"/>
  <c r="V2227" i="1"/>
  <c r="U2223" i="1"/>
  <c r="V2223" i="1"/>
  <c r="U2219" i="1"/>
  <c r="V2219" i="1"/>
  <c r="U2215" i="1"/>
  <c r="V2215" i="1"/>
  <c r="U2211" i="1"/>
  <c r="V2211" i="1"/>
  <c r="U2207" i="1"/>
  <c r="V2207" i="1"/>
  <c r="U2203" i="1"/>
  <c r="V2203" i="1"/>
  <c r="U2199" i="1"/>
  <c r="V2199" i="1"/>
  <c r="U2195" i="1"/>
  <c r="V2195" i="1"/>
  <c r="U2191" i="1"/>
  <c r="V2191" i="1"/>
  <c r="U2187" i="1"/>
  <c r="V2187" i="1"/>
  <c r="U2183" i="1"/>
  <c r="V2183" i="1"/>
  <c r="U2179" i="1"/>
  <c r="V2179" i="1"/>
  <c r="U2175" i="1"/>
  <c r="V2175" i="1"/>
  <c r="U2171" i="1"/>
  <c r="V2171" i="1"/>
  <c r="U2167" i="1"/>
  <c r="V2167" i="1"/>
  <c r="U2163" i="1"/>
  <c r="V2163" i="1"/>
  <c r="U2159" i="1"/>
  <c r="V2159" i="1"/>
  <c r="U2155" i="1"/>
  <c r="V2155" i="1"/>
  <c r="U2151" i="1"/>
  <c r="V2151" i="1"/>
  <c r="U2147" i="1"/>
  <c r="V2147" i="1"/>
  <c r="U2143" i="1"/>
  <c r="V2143" i="1"/>
  <c r="U2139" i="1"/>
  <c r="V2139" i="1"/>
  <c r="U2135" i="1"/>
  <c r="V2135" i="1"/>
  <c r="U2131" i="1"/>
  <c r="V2131" i="1"/>
  <c r="U2127" i="1"/>
  <c r="V2127" i="1"/>
  <c r="U2123" i="1"/>
  <c r="V2123" i="1"/>
  <c r="U2119" i="1"/>
  <c r="V2119" i="1"/>
  <c r="U2115" i="1"/>
  <c r="V2115" i="1"/>
  <c r="U2111" i="1"/>
  <c r="V2111" i="1"/>
  <c r="U2107" i="1"/>
  <c r="V2107" i="1"/>
  <c r="U2103" i="1"/>
  <c r="V2103" i="1"/>
  <c r="U2099" i="1"/>
  <c r="V2099" i="1"/>
  <c r="U2095" i="1"/>
  <c r="V2095" i="1"/>
  <c r="U2091" i="1"/>
  <c r="V2091" i="1"/>
  <c r="U2087" i="1"/>
  <c r="V2087" i="1"/>
  <c r="U2083" i="1"/>
  <c r="V2083" i="1"/>
  <c r="U2079" i="1"/>
  <c r="V2079" i="1"/>
  <c r="U2075" i="1"/>
  <c r="V2075" i="1"/>
  <c r="U2071" i="1"/>
  <c r="V2071" i="1"/>
  <c r="U2067" i="1"/>
  <c r="V2067" i="1"/>
  <c r="U2063" i="1"/>
  <c r="V2063" i="1"/>
  <c r="U2059" i="1"/>
  <c r="V2059" i="1"/>
  <c r="U2055" i="1"/>
  <c r="V2055" i="1"/>
  <c r="U2051" i="1"/>
  <c r="V2051" i="1"/>
  <c r="U2047" i="1"/>
  <c r="V2047" i="1"/>
  <c r="U2043" i="1"/>
  <c r="V2043" i="1"/>
  <c r="U2039" i="1"/>
  <c r="V2039" i="1"/>
  <c r="U2035" i="1"/>
  <c r="V2035" i="1"/>
  <c r="U2031" i="1"/>
  <c r="V2031" i="1"/>
  <c r="U2027" i="1"/>
  <c r="V2027" i="1"/>
  <c r="U2023" i="1"/>
  <c r="V2023" i="1"/>
  <c r="U2019" i="1"/>
  <c r="V2019" i="1"/>
  <c r="U2015" i="1"/>
  <c r="V2015" i="1"/>
  <c r="U2011" i="1"/>
  <c r="V2011" i="1"/>
  <c r="U2007" i="1"/>
  <c r="V2007" i="1"/>
  <c r="U2003" i="1"/>
  <c r="V2003" i="1"/>
  <c r="U1999" i="1"/>
  <c r="V1999" i="1"/>
  <c r="U1995" i="1"/>
  <c r="V1995" i="1"/>
  <c r="U1991" i="1"/>
  <c r="V1991" i="1"/>
  <c r="U1987" i="1"/>
  <c r="V1987" i="1"/>
  <c r="U1983" i="1"/>
  <c r="V1983" i="1"/>
  <c r="U1979" i="1"/>
  <c r="V1979" i="1"/>
  <c r="U1975" i="1"/>
  <c r="V1975" i="1"/>
  <c r="U1971" i="1"/>
  <c r="V1971" i="1"/>
  <c r="U1967" i="1"/>
  <c r="V1967" i="1"/>
  <c r="U1963" i="1"/>
  <c r="V1963" i="1"/>
  <c r="U1959" i="1"/>
  <c r="V1959" i="1"/>
  <c r="U1955" i="1"/>
  <c r="V1955" i="1"/>
  <c r="U1951" i="1"/>
  <c r="V1951" i="1"/>
  <c r="U1947" i="1"/>
  <c r="V1947" i="1"/>
  <c r="U1943" i="1"/>
  <c r="V1943" i="1"/>
  <c r="U1939" i="1"/>
  <c r="V1939" i="1"/>
  <c r="U1935" i="1"/>
  <c r="V1935" i="1"/>
  <c r="U1931" i="1"/>
  <c r="V1931" i="1"/>
  <c r="U1927" i="1"/>
  <c r="V1927" i="1"/>
  <c r="U1923" i="1"/>
  <c r="V1923" i="1"/>
  <c r="U1919" i="1"/>
  <c r="V1919" i="1"/>
  <c r="U1915" i="1"/>
  <c r="V1915" i="1"/>
  <c r="U1911" i="1"/>
  <c r="V1911" i="1"/>
  <c r="U1907" i="1"/>
  <c r="V1907" i="1"/>
  <c r="U1903" i="1"/>
  <c r="V1903" i="1"/>
  <c r="U1899" i="1"/>
  <c r="V1899" i="1"/>
  <c r="U1895" i="1"/>
  <c r="V1895" i="1"/>
  <c r="U1891" i="1"/>
  <c r="V1891" i="1"/>
  <c r="U1887" i="1"/>
  <c r="V1887" i="1"/>
  <c r="U1883" i="1"/>
  <c r="V1883" i="1"/>
  <c r="U1879" i="1"/>
  <c r="V1879" i="1"/>
  <c r="U1875" i="1"/>
  <c r="V1875" i="1"/>
  <c r="U1871" i="1"/>
  <c r="V1871" i="1"/>
  <c r="U1867" i="1"/>
  <c r="V1867" i="1"/>
  <c r="U1863" i="1"/>
  <c r="V1863" i="1"/>
  <c r="U1859" i="1"/>
  <c r="V1859" i="1"/>
  <c r="U1855" i="1"/>
  <c r="V1855" i="1"/>
  <c r="U1851" i="1"/>
  <c r="V1851" i="1"/>
  <c r="U1847" i="1"/>
  <c r="V1847" i="1"/>
  <c r="U1843" i="1"/>
  <c r="V1843" i="1"/>
  <c r="U1839" i="1"/>
  <c r="V1839" i="1"/>
  <c r="U1835" i="1"/>
  <c r="V1835" i="1"/>
  <c r="U1831" i="1"/>
  <c r="V1831" i="1"/>
  <c r="U1827" i="1"/>
  <c r="V1827" i="1"/>
  <c r="U1823" i="1"/>
  <c r="V1823" i="1"/>
  <c r="U1819" i="1"/>
  <c r="V1819" i="1"/>
  <c r="U1815" i="1"/>
  <c r="V1815" i="1"/>
  <c r="U1811" i="1"/>
  <c r="V1811" i="1"/>
  <c r="U1807" i="1"/>
  <c r="V1807" i="1"/>
  <c r="U1803" i="1"/>
  <c r="V1803" i="1"/>
  <c r="U1799" i="1"/>
  <c r="V1799" i="1"/>
  <c r="U1795" i="1"/>
  <c r="V1795" i="1"/>
  <c r="U1791" i="1"/>
  <c r="V1791" i="1"/>
  <c r="U1787" i="1"/>
  <c r="V1787" i="1"/>
  <c r="U1783" i="1"/>
  <c r="V1783" i="1"/>
  <c r="U1779" i="1"/>
  <c r="V1779" i="1"/>
  <c r="U1775" i="1"/>
  <c r="V1775" i="1"/>
  <c r="U1771" i="1"/>
  <c r="V1771" i="1"/>
  <c r="U1767" i="1"/>
  <c r="V1767" i="1"/>
  <c r="U1763" i="1"/>
  <c r="V1763" i="1"/>
  <c r="U1759" i="1"/>
  <c r="V1759" i="1"/>
  <c r="U1755" i="1"/>
  <c r="V1755" i="1"/>
  <c r="U1751" i="1"/>
  <c r="V1751" i="1"/>
  <c r="U1747" i="1"/>
  <c r="V1747" i="1"/>
  <c r="U1743" i="1"/>
  <c r="V1743" i="1"/>
  <c r="U1739" i="1"/>
  <c r="V1739" i="1"/>
  <c r="U1735" i="1"/>
  <c r="V1735" i="1"/>
  <c r="U1731" i="1"/>
  <c r="V1731" i="1"/>
  <c r="U1727" i="1"/>
  <c r="V1727" i="1"/>
  <c r="U1723" i="1"/>
  <c r="V1723" i="1"/>
  <c r="U1719" i="1"/>
  <c r="V1719" i="1"/>
  <c r="U1715" i="1"/>
  <c r="V1715" i="1"/>
  <c r="U1711" i="1"/>
  <c r="V1711" i="1"/>
  <c r="U1707" i="1"/>
  <c r="V1707" i="1"/>
  <c r="U1703" i="1"/>
  <c r="V1703" i="1"/>
  <c r="U1699" i="1"/>
  <c r="V1699" i="1"/>
  <c r="U1695" i="1"/>
  <c r="V1695" i="1"/>
  <c r="U1691" i="1"/>
  <c r="V1691" i="1"/>
  <c r="U1687" i="1"/>
  <c r="V1687" i="1"/>
  <c r="U1683" i="1"/>
  <c r="V1683" i="1"/>
  <c r="U1679" i="1"/>
  <c r="V1679" i="1"/>
  <c r="U1675" i="1"/>
  <c r="V1675" i="1"/>
  <c r="U1671" i="1"/>
  <c r="V1671" i="1"/>
  <c r="U1667" i="1"/>
  <c r="V1667" i="1"/>
  <c r="U1663" i="1"/>
  <c r="V1663" i="1"/>
  <c r="U1659" i="1"/>
  <c r="V1659" i="1"/>
  <c r="U1655" i="1"/>
  <c r="V1655" i="1"/>
  <c r="U1651" i="1"/>
  <c r="V1651" i="1"/>
  <c r="U1647" i="1"/>
  <c r="V1647" i="1"/>
  <c r="U1643" i="1"/>
  <c r="V1643" i="1"/>
  <c r="U1639" i="1"/>
  <c r="V1639" i="1"/>
  <c r="U1635" i="1"/>
  <c r="V1635" i="1"/>
  <c r="U1631" i="1"/>
  <c r="V1631" i="1"/>
  <c r="U1627" i="1"/>
  <c r="V1627" i="1"/>
  <c r="U1623" i="1"/>
  <c r="V1623" i="1"/>
  <c r="U1619" i="1"/>
  <c r="V1619" i="1"/>
  <c r="U1615" i="1"/>
  <c r="V1615" i="1"/>
  <c r="U1611" i="1"/>
  <c r="V1611" i="1"/>
  <c r="U1607" i="1"/>
  <c r="V1607" i="1"/>
  <c r="U1603" i="1"/>
  <c r="V1603" i="1"/>
  <c r="U1599" i="1"/>
  <c r="V1599" i="1"/>
  <c r="U1595" i="1"/>
  <c r="V1595" i="1"/>
  <c r="U1591" i="1"/>
  <c r="V1591" i="1"/>
  <c r="U1587" i="1"/>
  <c r="V1587" i="1"/>
  <c r="U1583" i="1"/>
  <c r="V1583" i="1"/>
  <c r="U1579" i="1"/>
  <c r="V1579" i="1"/>
  <c r="U1575" i="1"/>
  <c r="V1575" i="1"/>
  <c r="U1571" i="1"/>
  <c r="V1571" i="1"/>
  <c r="U1567" i="1"/>
  <c r="V1567" i="1"/>
  <c r="U1563" i="1"/>
  <c r="V1563" i="1"/>
  <c r="U1559" i="1"/>
  <c r="V1559" i="1"/>
  <c r="U1555" i="1"/>
  <c r="V1555" i="1"/>
  <c r="U1551" i="1"/>
  <c r="V1551" i="1"/>
  <c r="U1547" i="1"/>
  <c r="V1547" i="1"/>
  <c r="U1543" i="1"/>
  <c r="V1543" i="1"/>
  <c r="U1539" i="1"/>
  <c r="V1539" i="1"/>
  <c r="U1535" i="1"/>
  <c r="V1535" i="1"/>
  <c r="U1531" i="1"/>
  <c r="V1531" i="1"/>
  <c r="U1527" i="1"/>
  <c r="V1527" i="1"/>
  <c r="U1523" i="1"/>
  <c r="V1523" i="1"/>
  <c r="U1519" i="1"/>
  <c r="V1519" i="1"/>
  <c r="U1515" i="1"/>
  <c r="V1515" i="1"/>
  <c r="U1511" i="1"/>
  <c r="V1511" i="1"/>
  <c r="U1507" i="1"/>
  <c r="V1507" i="1"/>
  <c r="U1503" i="1"/>
  <c r="V1503" i="1"/>
  <c r="U1499" i="1"/>
  <c r="V1499" i="1"/>
  <c r="U1495" i="1"/>
  <c r="V1495" i="1"/>
  <c r="U1491" i="1"/>
  <c r="V1491" i="1"/>
  <c r="U1487" i="1"/>
  <c r="V1487" i="1"/>
  <c r="U1483" i="1"/>
  <c r="V1483" i="1"/>
  <c r="U1479" i="1"/>
  <c r="V1479" i="1"/>
  <c r="U1475" i="1"/>
  <c r="V1475" i="1"/>
  <c r="U1471" i="1"/>
  <c r="V1471" i="1"/>
  <c r="U1467" i="1"/>
  <c r="V1467" i="1"/>
  <c r="U1463" i="1"/>
  <c r="V1463" i="1"/>
  <c r="U1459" i="1"/>
  <c r="V1459" i="1"/>
  <c r="U1455" i="1"/>
  <c r="V1455" i="1"/>
  <c r="U1451" i="1"/>
  <c r="V1451" i="1"/>
  <c r="U1447" i="1"/>
  <c r="V1447" i="1"/>
  <c r="U1443" i="1"/>
  <c r="V1443" i="1"/>
  <c r="U1439" i="1"/>
  <c r="V1439" i="1"/>
  <c r="U1435" i="1"/>
  <c r="V1435" i="1"/>
  <c r="U1431" i="1"/>
  <c r="V1431" i="1"/>
  <c r="U1427" i="1"/>
  <c r="V1427" i="1"/>
  <c r="U1423" i="1"/>
  <c r="V1423" i="1"/>
  <c r="U1419" i="1"/>
  <c r="V1419" i="1"/>
  <c r="U1415" i="1"/>
  <c r="V1415" i="1"/>
  <c r="U1411" i="1"/>
  <c r="V1411" i="1"/>
  <c r="U1407" i="1"/>
  <c r="V1407" i="1"/>
  <c r="U1403" i="1"/>
  <c r="V1403" i="1"/>
  <c r="U1399" i="1"/>
  <c r="V1399" i="1"/>
  <c r="U1395" i="1"/>
  <c r="V1395" i="1"/>
  <c r="U1391" i="1"/>
  <c r="V1391" i="1"/>
  <c r="U1387" i="1"/>
  <c r="V1387" i="1"/>
  <c r="U1383" i="1"/>
  <c r="V1383" i="1"/>
  <c r="U1379" i="1"/>
  <c r="V1379" i="1"/>
  <c r="U1375" i="1"/>
  <c r="V1375" i="1"/>
  <c r="U1371" i="1"/>
  <c r="V1371" i="1"/>
  <c r="U1367" i="1"/>
  <c r="V1367" i="1"/>
  <c r="U1363" i="1"/>
  <c r="V1363" i="1"/>
  <c r="U1359" i="1"/>
  <c r="V1359" i="1"/>
  <c r="U1355" i="1"/>
  <c r="V1355" i="1"/>
  <c r="U1351" i="1"/>
  <c r="V1351" i="1"/>
  <c r="U1347" i="1"/>
  <c r="V1347" i="1"/>
  <c r="U1343" i="1"/>
  <c r="V1343" i="1"/>
  <c r="U1339" i="1"/>
  <c r="V1339" i="1"/>
  <c r="U1335" i="1"/>
  <c r="V1335" i="1"/>
  <c r="U1331" i="1"/>
  <c r="V1331" i="1"/>
  <c r="U1327" i="1"/>
  <c r="V1327" i="1"/>
  <c r="U1323" i="1"/>
  <c r="V1323" i="1"/>
  <c r="U1319" i="1"/>
  <c r="V1319" i="1"/>
  <c r="U1315" i="1"/>
  <c r="V1315" i="1"/>
  <c r="U1311" i="1"/>
  <c r="V1311" i="1"/>
  <c r="U1307" i="1"/>
  <c r="V1307" i="1"/>
  <c r="U1303" i="1"/>
  <c r="V1303" i="1"/>
  <c r="U1299" i="1"/>
  <c r="V1299" i="1"/>
  <c r="U1295" i="1"/>
  <c r="V1295" i="1"/>
  <c r="U1291" i="1"/>
  <c r="V1291" i="1"/>
  <c r="U1287" i="1"/>
  <c r="V1287" i="1"/>
  <c r="U1283" i="1"/>
  <c r="V1283" i="1"/>
  <c r="U1279" i="1"/>
  <c r="V1279" i="1"/>
  <c r="U1275" i="1"/>
  <c r="V1275" i="1"/>
  <c r="U1271" i="1"/>
  <c r="V1271" i="1"/>
  <c r="U1267" i="1"/>
  <c r="V1267" i="1"/>
  <c r="U1263" i="1"/>
  <c r="V1263" i="1"/>
  <c r="U1259" i="1"/>
  <c r="V1259" i="1"/>
  <c r="U1255" i="1"/>
  <c r="V1255" i="1"/>
  <c r="U1251" i="1"/>
  <c r="V1251" i="1"/>
  <c r="U1247" i="1"/>
  <c r="V1247" i="1"/>
  <c r="U1243" i="1"/>
  <c r="V1243" i="1"/>
  <c r="U1239" i="1"/>
  <c r="V1239" i="1"/>
  <c r="U1235" i="1"/>
  <c r="V1235" i="1"/>
  <c r="U1231" i="1"/>
  <c r="V1231" i="1"/>
  <c r="U1227" i="1"/>
  <c r="V1227" i="1"/>
  <c r="U1223" i="1"/>
  <c r="V1223" i="1"/>
  <c r="U1219" i="1"/>
  <c r="V1219" i="1"/>
  <c r="U1215" i="1"/>
  <c r="V1215" i="1"/>
  <c r="U1211" i="1"/>
  <c r="V1211" i="1"/>
  <c r="U1207" i="1"/>
  <c r="V1207" i="1"/>
  <c r="U1203" i="1"/>
  <c r="V1203" i="1"/>
  <c r="U1199" i="1"/>
  <c r="V1199" i="1"/>
  <c r="U1195" i="1"/>
  <c r="V1195" i="1"/>
  <c r="U1191" i="1"/>
  <c r="V1191" i="1"/>
  <c r="U1187" i="1"/>
  <c r="V1187" i="1"/>
  <c r="U1183" i="1"/>
  <c r="V1183" i="1"/>
  <c r="U1179" i="1"/>
  <c r="V1179" i="1"/>
  <c r="U1175" i="1"/>
  <c r="V1175" i="1"/>
  <c r="U1171" i="1"/>
  <c r="V1171" i="1"/>
  <c r="U1167" i="1"/>
  <c r="V1167" i="1"/>
  <c r="U1163" i="1"/>
  <c r="V1163" i="1"/>
  <c r="U1159" i="1"/>
  <c r="V1159" i="1"/>
  <c r="U1155" i="1"/>
  <c r="V1155" i="1"/>
  <c r="U1151" i="1"/>
  <c r="V1151" i="1"/>
  <c r="U1147" i="1"/>
  <c r="V1147" i="1"/>
  <c r="U1143" i="1"/>
  <c r="V1143" i="1"/>
  <c r="U1139" i="1"/>
  <c r="V1139" i="1"/>
  <c r="U1135" i="1"/>
  <c r="V1135" i="1"/>
  <c r="U1131" i="1"/>
  <c r="V1131" i="1"/>
  <c r="U1127" i="1"/>
  <c r="V1127" i="1"/>
  <c r="U1123" i="1"/>
  <c r="V1123" i="1"/>
  <c r="U1119" i="1"/>
  <c r="V1119" i="1"/>
  <c r="U1115" i="1"/>
  <c r="V1115" i="1"/>
  <c r="U1111" i="1"/>
  <c r="V1111" i="1"/>
  <c r="U1107" i="1"/>
  <c r="V1107" i="1"/>
  <c r="U1103" i="1"/>
  <c r="V1103" i="1"/>
  <c r="U1099" i="1"/>
  <c r="V1099" i="1"/>
  <c r="U1095" i="1"/>
  <c r="V1095" i="1"/>
  <c r="U1091" i="1"/>
  <c r="V1091" i="1"/>
  <c r="U1087" i="1"/>
  <c r="V1087" i="1"/>
  <c r="U1083" i="1"/>
  <c r="V1083" i="1"/>
  <c r="U1079" i="1"/>
  <c r="V1079" i="1"/>
  <c r="U1075" i="1"/>
  <c r="V1075" i="1"/>
  <c r="U1071" i="1"/>
  <c r="V1071" i="1"/>
  <c r="U1067" i="1"/>
  <c r="V1067" i="1"/>
  <c r="U1063" i="1"/>
  <c r="V1063" i="1"/>
  <c r="U1059" i="1"/>
  <c r="V1059" i="1"/>
  <c r="U1055" i="1"/>
  <c r="V1055" i="1"/>
  <c r="U1051" i="1"/>
  <c r="V1051" i="1"/>
  <c r="U1047" i="1"/>
  <c r="V1047" i="1"/>
  <c r="U1043" i="1"/>
  <c r="V1043" i="1"/>
  <c r="U1039" i="1"/>
  <c r="V1039" i="1"/>
  <c r="U1035" i="1"/>
  <c r="V1035" i="1"/>
  <c r="U1031" i="1"/>
  <c r="V1031" i="1"/>
  <c r="U1027" i="1"/>
  <c r="V1027" i="1"/>
  <c r="U1023" i="1"/>
  <c r="V1023" i="1"/>
  <c r="U1019" i="1"/>
  <c r="V1019" i="1"/>
  <c r="U1015" i="1"/>
  <c r="V1015" i="1"/>
  <c r="U1011" i="1"/>
  <c r="V1011" i="1"/>
  <c r="U1007" i="1"/>
  <c r="V1007" i="1"/>
  <c r="U1003" i="1"/>
  <c r="V1003" i="1"/>
  <c r="U999" i="1"/>
  <c r="V999" i="1"/>
  <c r="U995" i="1"/>
  <c r="V995" i="1"/>
  <c r="U991" i="1"/>
  <c r="V991" i="1"/>
  <c r="U987" i="1"/>
  <c r="V987" i="1"/>
  <c r="U983" i="1"/>
  <c r="V983" i="1"/>
  <c r="U979" i="1"/>
  <c r="V979" i="1"/>
  <c r="U975" i="1"/>
  <c r="V975" i="1"/>
  <c r="U971" i="1"/>
  <c r="V971" i="1"/>
  <c r="U967" i="1"/>
  <c r="V967" i="1"/>
  <c r="U963" i="1"/>
  <c r="V963" i="1"/>
  <c r="U959" i="1"/>
  <c r="V959" i="1"/>
  <c r="U955" i="1"/>
  <c r="V955" i="1"/>
  <c r="U951" i="1"/>
  <c r="V951" i="1"/>
  <c r="U947" i="1"/>
  <c r="V947" i="1"/>
  <c r="U943" i="1"/>
  <c r="V943" i="1"/>
  <c r="U939" i="1"/>
  <c r="V939" i="1"/>
  <c r="U935" i="1"/>
  <c r="V935" i="1"/>
  <c r="U931" i="1"/>
  <c r="V931" i="1"/>
  <c r="U927" i="1"/>
  <c r="V927" i="1"/>
  <c r="U923" i="1"/>
  <c r="V923" i="1"/>
  <c r="U919" i="1"/>
  <c r="V919" i="1"/>
  <c r="U915" i="1"/>
  <c r="V915" i="1"/>
  <c r="U911" i="1"/>
  <c r="V911" i="1"/>
  <c r="U907" i="1"/>
  <c r="V907" i="1"/>
  <c r="U903" i="1"/>
  <c r="V903" i="1"/>
  <c r="U899" i="1"/>
  <c r="V899" i="1"/>
  <c r="U895" i="1"/>
  <c r="V895" i="1"/>
  <c r="U891" i="1"/>
  <c r="V891" i="1"/>
  <c r="U887" i="1"/>
  <c r="V887" i="1"/>
  <c r="U883" i="1"/>
  <c r="V883" i="1"/>
  <c r="U879" i="1"/>
  <c r="V879" i="1"/>
  <c r="U875" i="1"/>
  <c r="V875" i="1"/>
  <c r="U871" i="1"/>
  <c r="V871" i="1"/>
  <c r="U867" i="1"/>
  <c r="V867" i="1"/>
  <c r="U863" i="1"/>
  <c r="V863" i="1"/>
  <c r="U859" i="1"/>
  <c r="V859" i="1"/>
  <c r="U855" i="1"/>
  <c r="V855" i="1"/>
  <c r="U851" i="1"/>
  <c r="V851" i="1"/>
  <c r="U847" i="1"/>
  <c r="V847" i="1"/>
  <c r="U843" i="1"/>
  <c r="V843" i="1"/>
  <c r="U839" i="1"/>
  <c r="V839" i="1"/>
  <c r="U835" i="1"/>
  <c r="V835" i="1"/>
  <c r="U831" i="1"/>
  <c r="V831" i="1"/>
  <c r="U827" i="1"/>
  <c r="V827" i="1"/>
  <c r="U823" i="1"/>
  <c r="V823" i="1"/>
  <c r="U819" i="1"/>
  <c r="V819" i="1"/>
  <c r="U815" i="1"/>
  <c r="V815" i="1"/>
  <c r="U811" i="1"/>
  <c r="V811" i="1"/>
  <c r="U807" i="1"/>
  <c r="V807" i="1"/>
  <c r="U803" i="1"/>
  <c r="V803" i="1"/>
  <c r="U799" i="1"/>
  <c r="V799" i="1"/>
  <c r="U795" i="1"/>
  <c r="V795" i="1"/>
  <c r="U791" i="1"/>
  <c r="V791" i="1"/>
  <c r="U787" i="1"/>
  <c r="V787" i="1"/>
  <c r="U783" i="1"/>
  <c r="V783" i="1"/>
  <c r="U779" i="1"/>
  <c r="V779" i="1"/>
  <c r="U775" i="1"/>
  <c r="V775" i="1"/>
  <c r="U771" i="1"/>
  <c r="V771" i="1"/>
  <c r="U767" i="1"/>
  <c r="V767" i="1"/>
  <c r="U763" i="1"/>
  <c r="V763" i="1"/>
  <c r="U759" i="1"/>
  <c r="V759" i="1"/>
  <c r="U755" i="1"/>
  <c r="V755" i="1"/>
  <c r="U751" i="1"/>
  <c r="V751" i="1"/>
  <c r="U747" i="1"/>
  <c r="V747" i="1"/>
  <c r="U743" i="1"/>
  <c r="V743" i="1"/>
  <c r="U739" i="1"/>
  <c r="V739" i="1"/>
  <c r="U735" i="1"/>
  <c r="V735" i="1"/>
  <c r="U731" i="1"/>
  <c r="V731" i="1"/>
  <c r="U727" i="1"/>
  <c r="V727" i="1"/>
  <c r="U723" i="1"/>
  <c r="V723" i="1"/>
  <c r="U719" i="1"/>
  <c r="V719" i="1"/>
  <c r="U715" i="1"/>
  <c r="V715" i="1"/>
  <c r="U711" i="1"/>
  <c r="V711" i="1"/>
  <c r="U707" i="1"/>
  <c r="V707" i="1"/>
  <c r="U703" i="1"/>
  <c r="V703" i="1"/>
  <c r="U699" i="1"/>
  <c r="V699" i="1"/>
  <c r="U695" i="1"/>
  <c r="V695" i="1"/>
  <c r="U691" i="1"/>
  <c r="V691" i="1"/>
  <c r="U687" i="1"/>
  <c r="V687" i="1"/>
  <c r="U683" i="1"/>
  <c r="V683" i="1"/>
  <c r="U679" i="1"/>
  <c r="V679" i="1"/>
  <c r="U675" i="1"/>
  <c r="V675" i="1"/>
  <c r="U671" i="1"/>
  <c r="V671" i="1"/>
  <c r="U667" i="1"/>
  <c r="V667" i="1"/>
  <c r="U663" i="1"/>
  <c r="V663" i="1"/>
  <c r="U659" i="1"/>
  <c r="V659" i="1"/>
  <c r="U655" i="1"/>
  <c r="V655" i="1"/>
  <c r="U651" i="1"/>
  <c r="V651" i="1"/>
  <c r="U647" i="1"/>
  <c r="V647" i="1"/>
  <c r="U643" i="1"/>
  <c r="V643" i="1"/>
  <c r="U639" i="1"/>
  <c r="V639" i="1"/>
  <c r="U635" i="1"/>
  <c r="V635" i="1"/>
  <c r="U631" i="1"/>
  <c r="V631" i="1"/>
  <c r="U627" i="1"/>
  <c r="V627" i="1"/>
  <c r="U623" i="1"/>
  <c r="V623" i="1"/>
  <c r="U619" i="1"/>
  <c r="V619" i="1"/>
  <c r="U615" i="1"/>
  <c r="V615" i="1"/>
  <c r="U611" i="1"/>
  <c r="V611" i="1"/>
  <c r="U607" i="1"/>
  <c r="V607" i="1"/>
  <c r="U603" i="1"/>
  <c r="V603" i="1"/>
  <c r="U599" i="1"/>
  <c r="V599" i="1"/>
  <c r="U595" i="1"/>
  <c r="V595" i="1"/>
  <c r="U591" i="1"/>
  <c r="V591" i="1"/>
  <c r="U587" i="1"/>
  <c r="V587" i="1"/>
  <c r="U583" i="1"/>
  <c r="V583" i="1"/>
  <c r="U579" i="1"/>
  <c r="V579" i="1"/>
  <c r="U575" i="1"/>
  <c r="V575" i="1"/>
  <c r="U571" i="1"/>
  <c r="V571" i="1"/>
  <c r="U567" i="1"/>
  <c r="V567" i="1"/>
  <c r="U563" i="1"/>
  <c r="V563" i="1"/>
  <c r="U559" i="1"/>
  <c r="V559" i="1"/>
  <c r="U555" i="1"/>
  <c r="V555" i="1"/>
  <c r="U551" i="1"/>
  <c r="V551" i="1"/>
  <c r="U547" i="1"/>
  <c r="V547" i="1"/>
  <c r="U543" i="1"/>
  <c r="V543" i="1"/>
  <c r="U539" i="1"/>
  <c r="V539" i="1"/>
  <c r="U535" i="1"/>
  <c r="V535" i="1"/>
  <c r="U531" i="1"/>
  <c r="V531" i="1"/>
  <c r="U527" i="1"/>
  <c r="V527" i="1"/>
  <c r="U523" i="1"/>
  <c r="V523" i="1"/>
  <c r="U519" i="1"/>
  <c r="V519" i="1"/>
  <c r="U515" i="1"/>
  <c r="V515" i="1"/>
  <c r="U511" i="1"/>
  <c r="V511" i="1"/>
  <c r="U507" i="1"/>
  <c r="V507" i="1"/>
  <c r="U503" i="1"/>
  <c r="V503" i="1"/>
  <c r="U499" i="1"/>
  <c r="V499" i="1"/>
  <c r="U495" i="1"/>
  <c r="V495" i="1"/>
  <c r="U491" i="1"/>
  <c r="V491" i="1"/>
  <c r="U487" i="1"/>
  <c r="V487" i="1"/>
  <c r="U483" i="1"/>
  <c r="V483" i="1"/>
  <c r="U479" i="1"/>
  <c r="V479" i="1"/>
  <c r="U475" i="1"/>
  <c r="V475" i="1"/>
  <c r="U471" i="1"/>
  <c r="V471" i="1"/>
  <c r="U467" i="1"/>
  <c r="V467" i="1"/>
  <c r="U463" i="1"/>
  <c r="V463" i="1"/>
  <c r="U459" i="1"/>
  <c r="V459" i="1"/>
  <c r="U455" i="1"/>
  <c r="V455" i="1"/>
  <c r="U451" i="1"/>
  <c r="V451" i="1"/>
  <c r="U447" i="1"/>
  <c r="V447" i="1"/>
  <c r="U443" i="1"/>
  <c r="V443" i="1"/>
  <c r="U439" i="1"/>
  <c r="V439" i="1"/>
  <c r="U435" i="1"/>
  <c r="V435" i="1"/>
  <c r="U431" i="1"/>
  <c r="V431" i="1"/>
  <c r="U427" i="1"/>
  <c r="V427" i="1"/>
  <c r="U423" i="1"/>
  <c r="V423" i="1"/>
  <c r="U419" i="1"/>
  <c r="V419" i="1"/>
  <c r="U415" i="1"/>
  <c r="V415" i="1"/>
  <c r="U411" i="1"/>
  <c r="V411" i="1"/>
  <c r="U407" i="1"/>
  <c r="V407" i="1"/>
  <c r="U403" i="1"/>
  <c r="V403" i="1"/>
  <c r="U399" i="1"/>
  <c r="V399" i="1"/>
  <c r="U395" i="1"/>
  <c r="V395" i="1"/>
  <c r="U391" i="1"/>
  <c r="V391" i="1"/>
  <c r="U387" i="1"/>
  <c r="V387" i="1"/>
  <c r="U383" i="1"/>
  <c r="V383" i="1"/>
  <c r="U379" i="1"/>
  <c r="V379" i="1"/>
  <c r="U375" i="1"/>
  <c r="V375" i="1"/>
  <c r="U371" i="1"/>
  <c r="V371" i="1"/>
  <c r="U367" i="1"/>
  <c r="V367" i="1"/>
  <c r="U363" i="1"/>
  <c r="V363" i="1"/>
  <c r="U359" i="1"/>
  <c r="V359" i="1"/>
  <c r="U355" i="1"/>
  <c r="V355" i="1"/>
  <c r="U351" i="1"/>
  <c r="V351" i="1"/>
  <c r="U347" i="1"/>
  <c r="V347" i="1"/>
  <c r="U343" i="1"/>
  <c r="V343" i="1"/>
  <c r="U339" i="1"/>
  <c r="V339" i="1"/>
  <c r="U335" i="1"/>
  <c r="V335" i="1"/>
  <c r="U331" i="1"/>
  <c r="V331" i="1"/>
  <c r="U327" i="1"/>
  <c r="V327" i="1"/>
  <c r="U323" i="1"/>
  <c r="V323" i="1"/>
  <c r="U319" i="1"/>
  <c r="V319" i="1"/>
  <c r="U315" i="1"/>
  <c r="V315" i="1"/>
  <c r="U311" i="1"/>
  <c r="V311" i="1"/>
  <c r="U307" i="1"/>
  <c r="V307" i="1"/>
  <c r="U303" i="1"/>
  <c r="V303" i="1"/>
  <c r="U299" i="1"/>
  <c r="V299" i="1"/>
  <c r="U295" i="1"/>
  <c r="V295" i="1"/>
  <c r="U291" i="1"/>
  <c r="V291" i="1"/>
  <c r="U287" i="1"/>
  <c r="V287" i="1"/>
  <c r="U283" i="1"/>
  <c r="V283" i="1"/>
  <c r="U279" i="1"/>
  <c r="V279" i="1"/>
  <c r="U275" i="1"/>
  <c r="V275" i="1"/>
  <c r="U271" i="1"/>
  <c r="V271" i="1"/>
  <c r="U267" i="1"/>
  <c r="V267" i="1"/>
  <c r="U263" i="1"/>
  <c r="V263" i="1"/>
  <c r="U259" i="1"/>
  <c r="V259" i="1"/>
  <c r="U255" i="1"/>
  <c r="V255" i="1"/>
  <c r="U251" i="1"/>
  <c r="V251" i="1"/>
  <c r="U247" i="1"/>
  <c r="V247" i="1"/>
  <c r="U243" i="1"/>
  <c r="V243" i="1"/>
  <c r="U239" i="1"/>
  <c r="V239" i="1"/>
  <c r="U235" i="1"/>
  <c r="V235" i="1"/>
  <c r="U231" i="1"/>
  <c r="V231" i="1"/>
  <c r="U227" i="1"/>
  <c r="V227" i="1"/>
  <c r="U223" i="1"/>
  <c r="V223" i="1"/>
  <c r="U219" i="1"/>
  <c r="V219" i="1"/>
  <c r="U215" i="1"/>
  <c r="V215" i="1"/>
  <c r="U211" i="1"/>
  <c r="V211" i="1"/>
  <c r="U207" i="1"/>
  <c r="V207" i="1"/>
  <c r="U203" i="1"/>
  <c r="V203" i="1"/>
  <c r="U199" i="1"/>
  <c r="V199" i="1"/>
  <c r="U195" i="1"/>
  <c r="V195" i="1"/>
  <c r="U191" i="1"/>
  <c r="V191" i="1"/>
  <c r="U187" i="1"/>
  <c r="V187" i="1"/>
  <c r="U183" i="1"/>
  <c r="V183" i="1"/>
  <c r="U179" i="1"/>
  <c r="V179" i="1"/>
  <c r="U175" i="1"/>
  <c r="V175" i="1"/>
  <c r="U171" i="1"/>
  <c r="V171" i="1"/>
  <c r="U167" i="1"/>
  <c r="V167" i="1"/>
  <c r="U163" i="1"/>
  <c r="V163" i="1"/>
  <c r="U159" i="1"/>
  <c r="V159" i="1"/>
  <c r="U155" i="1"/>
  <c r="V155" i="1"/>
  <c r="U151" i="1"/>
  <c r="V151" i="1"/>
  <c r="U147" i="1"/>
  <c r="V147" i="1"/>
  <c r="U143" i="1"/>
  <c r="V143" i="1"/>
  <c r="U139" i="1"/>
  <c r="V139" i="1"/>
  <c r="U135" i="1"/>
  <c r="V135" i="1"/>
  <c r="U131" i="1"/>
  <c r="V131" i="1"/>
  <c r="U127" i="1"/>
  <c r="V127" i="1"/>
  <c r="U123" i="1"/>
  <c r="V123" i="1"/>
  <c r="U119" i="1"/>
  <c r="V119" i="1"/>
  <c r="U115" i="1"/>
  <c r="V115" i="1"/>
  <c r="U111" i="1"/>
  <c r="V111" i="1"/>
  <c r="U107" i="1"/>
  <c r="V107" i="1"/>
  <c r="U103" i="1"/>
  <c r="V103" i="1"/>
  <c r="U99" i="1"/>
  <c r="V99" i="1"/>
  <c r="U95" i="1"/>
  <c r="V95" i="1"/>
  <c r="U91" i="1"/>
  <c r="V91" i="1"/>
  <c r="U87" i="1"/>
  <c r="V87" i="1"/>
  <c r="U83" i="1"/>
  <c r="V83" i="1"/>
  <c r="U79" i="1"/>
  <c r="V79" i="1"/>
  <c r="U75" i="1"/>
  <c r="V75" i="1"/>
  <c r="U71" i="1"/>
  <c r="V71" i="1"/>
  <c r="U67" i="1"/>
  <c r="V67" i="1"/>
  <c r="U63" i="1"/>
  <c r="V63" i="1"/>
  <c r="U59" i="1"/>
  <c r="V59" i="1"/>
  <c r="U55" i="1"/>
  <c r="V55" i="1"/>
  <c r="U51" i="1"/>
  <c r="V51" i="1"/>
  <c r="U47" i="1"/>
  <c r="V47" i="1"/>
  <c r="U43" i="1"/>
  <c r="V43" i="1"/>
  <c r="U39" i="1"/>
  <c r="V39" i="1"/>
  <c r="U35" i="1"/>
  <c r="V35" i="1"/>
  <c r="U31" i="1"/>
  <c r="V31" i="1"/>
  <c r="U27" i="1"/>
  <c r="V27" i="1"/>
  <c r="U23" i="1"/>
  <c r="V23" i="1"/>
  <c r="U19" i="1"/>
  <c r="V19" i="1"/>
  <c r="U15" i="1"/>
  <c r="V15" i="1"/>
  <c r="U11" i="1"/>
  <c r="V11" i="1"/>
  <c r="U7" i="1"/>
  <c r="V7" i="1"/>
  <c r="U3526" i="1"/>
  <c r="V3526" i="1"/>
  <c r="U3522" i="1"/>
  <c r="V3522" i="1"/>
  <c r="U3518" i="1"/>
  <c r="V3518" i="1"/>
  <c r="U3514" i="1"/>
  <c r="V3514" i="1"/>
  <c r="U3510" i="1"/>
  <c r="V3510" i="1"/>
  <c r="U3506" i="1"/>
  <c r="V3506" i="1"/>
  <c r="U3502" i="1"/>
  <c r="V3502" i="1"/>
  <c r="U3498" i="1"/>
  <c r="V3498" i="1"/>
  <c r="U3494" i="1"/>
  <c r="V3494" i="1"/>
  <c r="U3490" i="1"/>
  <c r="V3490" i="1"/>
  <c r="U3486" i="1"/>
  <c r="V3486" i="1"/>
  <c r="U3482" i="1"/>
  <c r="V3482" i="1"/>
  <c r="U3478" i="1"/>
  <c r="V3478" i="1"/>
  <c r="U3474" i="1"/>
  <c r="V3474" i="1"/>
  <c r="U3470" i="1"/>
  <c r="V3470" i="1"/>
  <c r="U3466" i="1"/>
  <c r="V3466" i="1"/>
  <c r="U3462" i="1"/>
  <c r="V3462" i="1"/>
  <c r="U3458" i="1"/>
  <c r="V3458" i="1"/>
  <c r="U3454" i="1"/>
  <c r="V3454" i="1"/>
  <c r="U3450" i="1"/>
  <c r="V3450" i="1"/>
  <c r="U3446" i="1"/>
  <c r="V3446" i="1"/>
  <c r="U3442" i="1"/>
  <c r="V3442" i="1"/>
  <c r="U3438" i="1"/>
  <c r="V3438" i="1"/>
  <c r="U3434" i="1"/>
  <c r="V3434" i="1"/>
  <c r="U3430" i="1"/>
  <c r="V3430" i="1"/>
  <c r="U3426" i="1"/>
  <c r="V3426" i="1"/>
  <c r="U3422" i="1"/>
  <c r="V3422" i="1"/>
  <c r="U3418" i="1"/>
  <c r="V3418" i="1"/>
  <c r="U3414" i="1"/>
  <c r="V3414" i="1"/>
  <c r="U3410" i="1"/>
  <c r="V3410" i="1"/>
  <c r="U3406" i="1"/>
  <c r="V3406" i="1"/>
  <c r="U3402" i="1"/>
  <c r="V3402" i="1"/>
  <c r="U3398" i="1"/>
  <c r="V3398" i="1"/>
  <c r="U3394" i="1"/>
  <c r="V3394" i="1"/>
  <c r="U3390" i="1"/>
  <c r="V3390" i="1"/>
  <c r="U3386" i="1"/>
  <c r="V3386" i="1"/>
  <c r="U3382" i="1"/>
  <c r="V3382" i="1"/>
  <c r="U3378" i="1"/>
  <c r="V3378" i="1"/>
  <c r="U3374" i="1"/>
  <c r="V3374" i="1"/>
  <c r="U3370" i="1"/>
  <c r="V3370" i="1"/>
  <c r="U3366" i="1"/>
  <c r="V3366" i="1"/>
  <c r="U3362" i="1"/>
  <c r="V3362" i="1"/>
  <c r="U3358" i="1"/>
  <c r="V3358" i="1"/>
  <c r="U3354" i="1"/>
  <c r="V3354" i="1"/>
  <c r="U3350" i="1"/>
  <c r="V3350" i="1"/>
  <c r="U3346" i="1"/>
  <c r="V3346" i="1"/>
  <c r="U3342" i="1"/>
  <c r="V3342" i="1"/>
  <c r="U3338" i="1"/>
  <c r="V3338" i="1"/>
  <c r="U3334" i="1"/>
  <c r="V3334" i="1"/>
  <c r="U3330" i="1"/>
  <c r="V3330" i="1"/>
  <c r="U3326" i="1"/>
  <c r="V3326" i="1"/>
  <c r="U3322" i="1"/>
  <c r="V3322" i="1"/>
  <c r="U3318" i="1"/>
  <c r="V3318" i="1"/>
  <c r="U3314" i="1"/>
  <c r="V3314" i="1"/>
  <c r="U3310" i="1"/>
  <c r="V3310" i="1"/>
  <c r="U3306" i="1"/>
  <c r="V3306" i="1"/>
  <c r="U3302" i="1"/>
  <c r="V3302" i="1"/>
  <c r="U3298" i="1"/>
  <c r="V3298" i="1"/>
  <c r="U3294" i="1"/>
  <c r="V3294" i="1"/>
  <c r="U3290" i="1"/>
  <c r="V3290" i="1"/>
  <c r="U3286" i="1"/>
  <c r="V3286" i="1"/>
  <c r="U3282" i="1"/>
  <c r="V3282" i="1"/>
  <c r="U3278" i="1"/>
  <c r="V3278" i="1"/>
  <c r="U3274" i="1"/>
  <c r="V3274" i="1"/>
  <c r="U3270" i="1"/>
  <c r="V3270" i="1"/>
  <c r="U3266" i="1"/>
  <c r="V3266" i="1"/>
  <c r="U3262" i="1"/>
  <c r="V3262" i="1"/>
  <c r="U3258" i="1"/>
  <c r="V3258" i="1"/>
  <c r="U3254" i="1"/>
  <c r="V3254" i="1"/>
  <c r="U3250" i="1"/>
  <c r="V3250" i="1"/>
  <c r="U3246" i="1"/>
  <c r="V3246" i="1"/>
  <c r="U3242" i="1"/>
  <c r="V3242" i="1"/>
  <c r="U3238" i="1"/>
  <c r="V3238" i="1"/>
  <c r="U3234" i="1"/>
  <c r="V3234" i="1"/>
  <c r="U3230" i="1"/>
  <c r="V3230" i="1"/>
  <c r="U3226" i="1"/>
  <c r="V3226" i="1"/>
  <c r="U3222" i="1"/>
  <c r="V3222" i="1"/>
  <c r="U3218" i="1"/>
  <c r="V3218" i="1"/>
  <c r="U3214" i="1"/>
  <c r="V3214" i="1"/>
  <c r="U3210" i="1"/>
  <c r="V3210" i="1"/>
  <c r="U3206" i="1"/>
  <c r="V3206" i="1"/>
  <c r="U3202" i="1"/>
  <c r="V3202" i="1"/>
  <c r="U3198" i="1"/>
  <c r="V3198" i="1"/>
  <c r="U3194" i="1"/>
  <c r="V3194" i="1"/>
  <c r="U3190" i="1"/>
  <c r="V3190" i="1"/>
  <c r="U3186" i="1"/>
  <c r="V3186" i="1"/>
  <c r="U3182" i="1"/>
  <c r="V3182" i="1"/>
  <c r="U3178" i="1"/>
  <c r="V3178" i="1"/>
  <c r="U3174" i="1"/>
  <c r="V3174" i="1"/>
  <c r="U3170" i="1"/>
  <c r="V3170" i="1"/>
  <c r="U3166" i="1"/>
  <c r="V3166" i="1"/>
  <c r="U3162" i="1"/>
  <c r="V3162" i="1"/>
  <c r="U3158" i="1"/>
  <c r="V3158" i="1"/>
  <c r="U3154" i="1"/>
  <c r="V3154" i="1"/>
  <c r="U3150" i="1"/>
  <c r="V3150" i="1"/>
  <c r="U3146" i="1"/>
  <c r="V3146" i="1"/>
  <c r="U3142" i="1"/>
  <c r="V3142" i="1"/>
  <c r="U3138" i="1"/>
  <c r="V3138" i="1"/>
  <c r="U3134" i="1"/>
  <c r="V3134" i="1"/>
  <c r="U3130" i="1"/>
  <c r="V3130" i="1"/>
  <c r="U3126" i="1"/>
  <c r="V3126" i="1"/>
  <c r="U3122" i="1"/>
  <c r="V3122" i="1"/>
  <c r="U3118" i="1"/>
  <c r="V3118" i="1"/>
  <c r="U3114" i="1"/>
  <c r="V3114" i="1"/>
  <c r="U3110" i="1"/>
  <c r="V3110" i="1"/>
  <c r="U3106" i="1"/>
  <c r="V3106" i="1"/>
  <c r="U3102" i="1"/>
  <c r="V3102" i="1"/>
  <c r="U3098" i="1"/>
  <c r="V3098" i="1"/>
  <c r="U3094" i="1"/>
  <c r="V3094" i="1"/>
  <c r="U3090" i="1"/>
  <c r="V3090" i="1"/>
  <c r="U3086" i="1"/>
  <c r="V3086" i="1"/>
  <c r="U3082" i="1"/>
  <c r="V3082" i="1"/>
  <c r="U3078" i="1"/>
  <c r="V3078" i="1"/>
  <c r="U3074" i="1"/>
  <c r="V3074" i="1"/>
  <c r="U3070" i="1"/>
  <c r="V3070" i="1"/>
  <c r="U3066" i="1"/>
  <c r="V3066" i="1"/>
  <c r="U3062" i="1"/>
  <c r="V3062" i="1"/>
  <c r="U3058" i="1"/>
  <c r="V3058" i="1"/>
  <c r="U3054" i="1"/>
  <c r="V3054" i="1"/>
  <c r="U3050" i="1"/>
  <c r="V3050" i="1"/>
  <c r="U3046" i="1"/>
  <c r="V3046" i="1"/>
  <c r="U3042" i="1"/>
  <c r="V3042" i="1"/>
  <c r="U3038" i="1"/>
  <c r="V3038" i="1"/>
  <c r="U3034" i="1"/>
  <c r="V3034" i="1"/>
  <c r="U3030" i="1"/>
  <c r="V3030" i="1"/>
  <c r="U3026" i="1"/>
  <c r="V3026" i="1"/>
  <c r="U3022" i="1"/>
  <c r="V3022" i="1"/>
  <c r="U3018" i="1"/>
  <c r="V3018" i="1"/>
  <c r="U3014" i="1"/>
  <c r="V3014" i="1"/>
  <c r="U3010" i="1"/>
  <c r="V3010" i="1"/>
  <c r="U3006" i="1"/>
  <c r="V3006" i="1"/>
  <c r="U3002" i="1"/>
  <c r="V3002" i="1"/>
  <c r="U2998" i="1"/>
  <c r="V2998" i="1"/>
  <c r="U2994" i="1"/>
  <c r="V2994" i="1"/>
  <c r="U2990" i="1"/>
  <c r="V2990" i="1"/>
  <c r="U2986" i="1"/>
  <c r="V2986" i="1"/>
  <c r="U2982" i="1"/>
  <c r="V2982" i="1"/>
  <c r="U2978" i="1"/>
  <c r="V2978" i="1"/>
  <c r="U2974" i="1"/>
  <c r="V2974" i="1"/>
  <c r="U2970" i="1"/>
  <c r="V2970" i="1"/>
  <c r="U2966" i="1"/>
  <c r="V2966" i="1"/>
  <c r="U2962" i="1"/>
  <c r="V2962" i="1"/>
  <c r="U2958" i="1"/>
  <c r="V2958" i="1"/>
  <c r="U2954" i="1"/>
  <c r="V2954" i="1"/>
  <c r="U2950" i="1"/>
  <c r="V2950" i="1"/>
  <c r="U2946" i="1"/>
  <c r="V2946" i="1"/>
  <c r="U2942" i="1"/>
  <c r="V2942" i="1"/>
  <c r="U2938" i="1"/>
  <c r="V2938" i="1"/>
  <c r="U2934" i="1"/>
  <c r="V2934" i="1"/>
  <c r="U2930" i="1"/>
  <c r="V2930" i="1"/>
  <c r="U2926" i="1"/>
  <c r="V2926" i="1"/>
  <c r="U2922" i="1"/>
  <c r="V2922" i="1"/>
  <c r="U2918" i="1"/>
  <c r="V2918" i="1"/>
  <c r="U2914" i="1"/>
  <c r="V2914" i="1"/>
  <c r="U2910" i="1"/>
  <c r="V2910" i="1"/>
  <c r="U2906" i="1"/>
  <c r="V2906" i="1"/>
  <c r="U2902" i="1"/>
  <c r="V2902" i="1"/>
  <c r="U2898" i="1"/>
  <c r="V2898" i="1"/>
  <c r="U2894" i="1"/>
  <c r="V2894" i="1"/>
  <c r="U2890" i="1"/>
  <c r="V2890" i="1"/>
  <c r="U2886" i="1"/>
  <c r="V2886" i="1"/>
  <c r="U2882" i="1"/>
  <c r="V2882" i="1"/>
  <c r="U2878" i="1"/>
  <c r="V2878" i="1"/>
  <c r="U2874" i="1"/>
  <c r="V2874" i="1"/>
  <c r="U2870" i="1"/>
  <c r="V2870" i="1"/>
  <c r="U2866" i="1"/>
  <c r="V2866" i="1"/>
  <c r="U2862" i="1"/>
  <c r="V2862" i="1"/>
  <c r="U2858" i="1"/>
  <c r="V2858" i="1"/>
  <c r="U2854" i="1"/>
  <c r="V2854" i="1"/>
  <c r="U2850" i="1"/>
  <c r="V2850" i="1"/>
  <c r="U2846" i="1"/>
  <c r="V2846" i="1"/>
  <c r="U2842" i="1"/>
  <c r="V2842" i="1"/>
  <c r="U2838" i="1"/>
  <c r="V2838" i="1"/>
  <c r="U2834" i="1"/>
  <c r="V2834" i="1"/>
  <c r="U2830" i="1"/>
  <c r="V2830" i="1"/>
  <c r="U2826" i="1"/>
  <c r="V2826" i="1"/>
  <c r="U2822" i="1"/>
  <c r="V2822" i="1"/>
  <c r="U2818" i="1"/>
  <c r="V2818" i="1"/>
  <c r="U2814" i="1"/>
  <c r="V2814" i="1"/>
  <c r="U2810" i="1"/>
  <c r="V2810" i="1"/>
  <c r="U2806" i="1"/>
  <c r="V2806" i="1"/>
  <c r="U2802" i="1"/>
  <c r="V2802" i="1"/>
  <c r="U2798" i="1"/>
  <c r="V2798" i="1"/>
  <c r="U2794" i="1"/>
  <c r="V2794" i="1"/>
  <c r="U2790" i="1"/>
  <c r="V2790" i="1"/>
  <c r="U2786" i="1"/>
  <c r="V2786" i="1"/>
  <c r="U2782" i="1"/>
  <c r="V2782" i="1"/>
  <c r="U2778" i="1"/>
  <c r="V2778" i="1"/>
  <c r="U2774" i="1"/>
  <c r="V2774" i="1"/>
  <c r="U2770" i="1"/>
  <c r="V2770" i="1"/>
  <c r="U2766" i="1"/>
  <c r="V2766" i="1"/>
  <c r="U2762" i="1"/>
  <c r="V2762" i="1"/>
  <c r="U2758" i="1"/>
  <c r="V2758" i="1"/>
  <c r="U2754" i="1"/>
  <c r="V2754" i="1"/>
  <c r="U2750" i="1"/>
  <c r="V2750" i="1"/>
  <c r="U2746" i="1"/>
  <c r="V2746" i="1"/>
  <c r="U2742" i="1"/>
  <c r="V2742" i="1"/>
  <c r="U2738" i="1"/>
  <c r="V2738" i="1"/>
  <c r="U2734" i="1"/>
  <c r="V2734" i="1"/>
  <c r="U2730" i="1"/>
  <c r="V2730" i="1"/>
  <c r="U2726" i="1"/>
  <c r="V2726" i="1"/>
  <c r="U2722" i="1"/>
  <c r="V2722" i="1"/>
  <c r="U2718" i="1"/>
  <c r="V2718" i="1"/>
  <c r="U2714" i="1"/>
  <c r="V2714" i="1"/>
  <c r="U2710" i="1"/>
  <c r="V2710" i="1"/>
  <c r="U2706" i="1"/>
  <c r="V2706" i="1"/>
  <c r="U2702" i="1"/>
  <c r="V2702" i="1"/>
  <c r="U2698" i="1"/>
  <c r="V2698" i="1"/>
  <c r="U2694" i="1"/>
  <c r="V2694" i="1"/>
  <c r="U2690" i="1"/>
  <c r="V2690" i="1"/>
  <c r="U2686" i="1"/>
  <c r="V2686" i="1"/>
  <c r="U2682" i="1"/>
  <c r="V2682" i="1"/>
  <c r="U2678" i="1"/>
  <c r="V2678" i="1"/>
  <c r="U2674" i="1"/>
  <c r="V2674" i="1"/>
  <c r="U2670" i="1"/>
  <c r="V2670" i="1"/>
  <c r="U2666" i="1"/>
  <c r="V2666" i="1"/>
  <c r="U2662" i="1"/>
  <c r="V2662" i="1"/>
  <c r="U2658" i="1"/>
  <c r="V2658" i="1"/>
  <c r="U2654" i="1"/>
  <c r="V2654" i="1"/>
  <c r="U2650" i="1"/>
  <c r="V2650" i="1"/>
  <c r="U2646" i="1"/>
  <c r="V2646" i="1"/>
  <c r="U2642" i="1"/>
  <c r="V2642" i="1"/>
  <c r="U2638" i="1"/>
  <c r="V2638" i="1"/>
  <c r="U2634" i="1"/>
  <c r="V2634" i="1"/>
  <c r="U2630" i="1"/>
  <c r="V2630" i="1"/>
  <c r="U2626" i="1"/>
  <c r="V2626" i="1"/>
  <c r="U2622" i="1"/>
  <c r="V2622" i="1"/>
  <c r="U2618" i="1"/>
  <c r="V2618" i="1"/>
  <c r="U2614" i="1"/>
  <c r="V2614" i="1"/>
  <c r="U2610" i="1"/>
  <c r="V2610" i="1"/>
  <c r="U2606" i="1"/>
  <c r="V2606" i="1"/>
  <c r="U2602" i="1"/>
  <c r="V2602" i="1"/>
  <c r="U2598" i="1"/>
  <c r="V2598" i="1"/>
  <c r="U2594" i="1"/>
  <c r="V2594" i="1"/>
  <c r="U2590" i="1"/>
  <c r="V2590" i="1"/>
  <c r="U2586" i="1"/>
  <c r="V2586" i="1"/>
  <c r="U2582" i="1"/>
  <c r="V2582" i="1"/>
  <c r="U2578" i="1"/>
  <c r="V2578" i="1"/>
  <c r="U2574" i="1"/>
  <c r="V2574" i="1"/>
  <c r="U2570" i="1"/>
  <c r="V2570" i="1"/>
  <c r="U2566" i="1"/>
  <c r="V2566" i="1"/>
  <c r="U2562" i="1"/>
  <c r="V2562" i="1"/>
  <c r="U2558" i="1"/>
  <c r="V2558" i="1"/>
  <c r="U2554" i="1"/>
  <c r="V2554" i="1"/>
  <c r="U2550" i="1"/>
  <c r="V2550" i="1"/>
  <c r="U2546" i="1"/>
  <c r="V2546" i="1"/>
  <c r="U2542" i="1"/>
  <c r="V2542" i="1"/>
  <c r="U2538" i="1"/>
  <c r="V2538" i="1"/>
  <c r="U2534" i="1"/>
  <c r="V2534" i="1"/>
  <c r="U2530" i="1"/>
  <c r="V2530" i="1"/>
  <c r="U2526" i="1"/>
  <c r="V2526" i="1"/>
  <c r="U2522" i="1"/>
  <c r="V2522" i="1"/>
  <c r="U2518" i="1"/>
  <c r="V2518" i="1"/>
  <c r="U2514" i="1"/>
  <c r="V2514" i="1"/>
  <c r="U2510" i="1"/>
  <c r="V2510" i="1"/>
  <c r="U2506" i="1"/>
  <c r="V2506" i="1"/>
  <c r="U2502" i="1"/>
  <c r="V2502" i="1"/>
  <c r="U2498" i="1"/>
  <c r="V2498" i="1"/>
  <c r="U2494" i="1"/>
  <c r="V2494" i="1"/>
  <c r="U2490" i="1"/>
  <c r="V2490" i="1"/>
  <c r="U2486" i="1"/>
  <c r="V2486" i="1"/>
  <c r="U2482" i="1"/>
  <c r="V2482" i="1"/>
  <c r="U2478" i="1"/>
  <c r="V2478" i="1"/>
  <c r="U2474" i="1"/>
  <c r="V2474" i="1"/>
  <c r="U2470" i="1"/>
  <c r="V2470" i="1"/>
  <c r="U2466" i="1"/>
  <c r="V2466" i="1"/>
  <c r="U2462" i="1"/>
  <c r="V2462" i="1"/>
  <c r="U2458" i="1"/>
  <c r="V2458" i="1"/>
  <c r="U2454" i="1"/>
  <c r="V2454" i="1"/>
  <c r="U2450" i="1"/>
  <c r="V2450" i="1"/>
  <c r="U2446" i="1"/>
  <c r="V2446" i="1"/>
  <c r="U2442" i="1"/>
  <c r="V2442" i="1"/>
  <c r="U2438" i="1"/>
  <c r="V2438" i="1"/>
  <c r="U2434" i="1"/>
  <c r="V2434" i="1"/>
  <c r="U2430" i="1"/>
  <c r="V2430" i="1"/>
  <c r="U2426" i="1"/>
  <c r="V2426" i="1"/>
  <c r="U2422" i="1"/>
  <c r="V2422" i="1"/>
  <c r="U2418" i="1"/>
  <c r="V2418" i="1"/>
  <c r="U2414" i="1"/>
  <c r="V2414" i="1"/>
  <c r="U2410" i="1"/>
  <c r="V2410" i="1"/>
  <c r="U2406" i="1"/>
  <c r="V2406" i="1"/>
  <c r="U2402" i="1"/>
  <c r="V2402" i="1"/>
  <c r="U2398" i="1"/>
  <c r="V2398" i="1"/>
  <c r="U2394" i="1"/>
  <c r="V2394" i="1"/>
  <c r="U2390" i="1"/>
  <c r="V2390" i="1"/>
  <c r="U2386" i="1"/>
  <c r="V2386" i="1"/>
  <c r="U2382" i="1"/>
  <c r="V2382" i="1"/>
  <c r="U2378" i="1"/>
  <c r="V2378" i="1"/>
  <c r="U2374" i="1"/>
  <c r="V2374" i="1"/>
  <c r="U2370" i="1"/>
  <c r="V2370" i="1"/>
  <c r="U2366" i="1"/>
  <c r="V2366" i="1"/>
  <c r="U2362" i="1"/>
  <c r="V2362" i="1"/>
  <c r="U2358" i="1"/>
  <c r="V2358" i="1"/>
  <c r="U2354" i="1"/>
  <c r="V2354" i="1"/>
  <c r="U2350" i="1"/>
  <c r="V2350" i="1"/>
  <c r="U2346" i="1"/>
  <c r="V2346" i="1"/>
  <c r="U2342" i="1"/>
  <c r="V2342" i="1"/>
  <c r="U2338" i="1"/>
  <c r="V2338" i="1"/>
  <c r="U2334" i="1"/>
  <c r="V2334" i="1"/>
  <c r="U2330" i="1"/>
  <c r="V2330" i="1"/>
  <c r="U2326" i="1"/>
  <c r="V2326" i="1"/>
  <c r="U2322" i="1"/>
  <c r="V2322" i="1"/>
  <c r="U2318" i="1"/>
  <c r="V2318" i="1"/>
  <c r="U2314" i="1"/>
  <c r="V2314" i="1"/>
  <c r="U2310" i="1"/>
  <c r="V2310" i="1"/>
  <c r="U2306" i="1"/>
  <c r="V2306" i="1"/>
  <c r="U2302" i="1"/>
  <c r="V2302" i="1"/>
  <c r="U2298" i="1"/>
  <c r="V2298" i="1"/>
  <c r="U2294" i="1"/>
  <c r="V2294" i="1"/>
  <c r="U2290" i="1"/>
  <c r="V2290" i="1"/>
  <c r="U2286" i="1"/>
  <c r="V2286" i="1"/>
  <c r="U2282" i="1"/>
  <c r="V2282" i="1"/>
  <c r="U2278" i="1"/>
  <c r="V2278" i="1"/>
  <c r="U2274" i="1"/>
  <c r="V2274" i="1"/>
  <c r="U2270" i="1"/>
  <c r="V2270" i="1"/>
  <c r="U2266" i="1"/>
  <c r="V2266" i="1"/>
  <c r="U2262" i="1"/>
  <c r="V2262" i="1"/>
  <c r="U2258" i="1"/>
  <c r="V2258" i="1"/>
  <c r="U2254" i="1"/>
  <c r="V2254" i="1"/>
  <c r="U2250" i="1"/>
  <c r="V2250" i="1"/>
  <c r="U2246" i="1"/>
  <c r="V2246" i="1"/>
  <c r="U2242" i="1"/>
  <c r="V2242" i="1"/>
  <c r="U2238" i="1"/>
  <c r="V2238" i="1"/>
  <c r="U2234" i="1"/>
  <c r="V2234" i="1"/>
  <c r="U2230" i="1"/>
  <c r="V2230" i="1"/>
  <c r="U2226" i="1"/>
  <c r="V2226" i="1"/>
  <c r="U2222" i="1"/>
  <c r="V2222" i="1"/>
  <c r="U2218" i="1"/>
  <c r="V2218" i="1"/>
  <c r="U2214" i="1"/>
  <c r="V2214" i="1"/>
  <c r="U2210" i="1"/>
  <c r="V2210" i="1"/>
  <c r="U2206" i="1"/>
  <c r="V2206" i="1"/>
  <c r="U2202" i="1"/>
  <c r="V2202" i="1"/>
  <c r="U2198" i="1"/>
  <c r="V2198" i="1"/>
  <c r="U2194" i="1"/>
  <c r="V2194" i="1"/>
  <c r="U2190" i="1"/>
  <c r="V2190" i="1"/>
  <c r="U2186" i="1"/>
  <c r="V2186" i="1"/>
  <c r="U2182" i="1"/>
  <c r="V2182" i="1"/>
  <c r="U2178" i="1"/>
  <c r="V2178" i="1"/>
  <c r="U2174" i="1"/>
  <c r="V2174" i="1"/>
  <c r="U2170" i="1"/>
  <c r="V2170" i="1"/>
  <c r="U2166" i="1"/>
  <c r="V2166" i="1"/>
  <c r="U2162" i="1"/>
  <c r="V2162" i="1"/>
  <c r="U2158" i="1"/>
  <c r="V2158" i="1"/>
  <c r="U2154" i="1"/>
  <c r="V2154" i="1"/>
  <c r="U2150" i="1"/>
  <c r="V2150" i="1"/>
  <c r="U2146" i="1"/>
  <c r="V2146" i="1"/>
  <c r="U2142" i="1"/>
  <c r="V2142" i="1"/>
  <c r="U2138" i="1"/>
  <c r="V2138" i="1"/>
  <c r="U2134" i="1"/>
  <c r="V2134" i="1"/>
  <c r="U2130" i="1"/>
  <c r="V2130" i="1"/>
  <c r="U2126" i="1"/>
  <c r="V2126" i="1"/>
  <c r="U2122" i="1"/>
  <c r="V2122" i="1"/>
  <c r="U2118" i="1"/>
  <c r="V2118" i="1"/>
  <c r="U2114" i="1"/>
  <c r="V2114" i="1"/>
  <c r="U2110" i="1"/>
  <c r="V2110" i="1"/>
  <c r="U2106" i="1"/>
  <c r="V2106" i="1"/>
  <c r="U2102" i="1"/>
  <c r="V2102" i="1"/>
  <c r="U2098" i="1"/>
  <c r="V2098" i="1"/>
  <c r="U2094" i="1"/>
  <c r="V2094" i="1"/>
  <c r="U2090" i="1"/>
  <c r="V2090" i="1"/>
  <c r="U2086" i="1"/>
  <c r="V2086" i="1"/>
  <c r="U2082" i="1"/>
  <c r="V2082" i="1"/>
  <c r="U2078" i="1"/>
  <c r="V2078" i="1"/>
  <c r="U2074" i="1"/>
  <c r="V2074" i="1"/>
  <c r="U2070" i="1"/>
  <c r="V2070" i="1"/>
  <c r="U2066" i="1"/>
  <c r="V2066" i="1"/>
  <c r="U2062" i="1"/>
  <c r="V2062" i="1"/>
  <c r="U2058" i="1"/>
  <c r="V2058" i="1"/>
  <c r="U2054" i="1"/>
  <c r="V2054" i="1"/>
  <c r="U2050" i="1"/>
  <c r="V2050" i="1"/>
  <c r="U2046" i="1"/>
  <c r="V2046" i="1"/>
  <c r="U2042" i="1"/>
  <c r="V2042" i="1"/>
  <c r="U2038" i="1"/>
  <c r="V2038" i="1"/>
  <c r="U2034" i="1"/>
  <c r="V2034" i="1"/>
  <c r="U2030" i="1"/>
  <c r="V2030" i="1"/>
  <c r="U2026" i="1"/>
  <c r="V2026" i="1"/>
  <c r="U2022" i="1"/>
  <c r="V2022" i="1"/>
  <c r="U2018" i="1"/>
  <c r="V2018" i="1"/>
  <c r="U2014" i="1"/>
  <c r="V2014" i="1"/>
  <c r="U2010" i="1"/>
  <c r="V2010" i="1"/>
  <c r="U2006" i="1"/>
  <c r="V2006" i="1"/>
  <c r="U2002" i="1"/>
  <c r="V2002" i="1"/>
  <c r="U1998" i="1"/>
  <c r="V1998" i="1"/>
  <c r="U1994" i="1"/>
  <c r="V1994" i="1"/>
  <c r="U1990" i="1"/>
  <c r="V1990" i="1"/>
  <c r="U1986" i="1"/>
  <c r="V1986" i="1"/>
  <c r="U1982" i="1"/>
  <c r="V1982" i="1"/>
  <c r="U1978" i="1"/>
  <c r="V1978" i="1"/>
  <c r="U1974" i="1"/>
  <c r="V1974" i="1"/>
  <c r="U1970" i="1"/>
  <c r="V1970" i="1"/>
  <c r="U1966" i="1"/>
  <c r="V1966" i="1"/>
  <c r="U1962" i="1"/>
  <c r="V1962" i="1"/>
  <c r="U1958" i="1"/>
  <c r="V1958" i="1"/>
  <c r="U1954" i="1"/>
  <c r="V1954" i="1"/>
  <c r="U1950" i="1"/>
  <c r="V1950" i="1"/>
  <c r="U1946" i="1"/>
  <c r="V1946" i="1"/>
  <c r="U1942" i="1"/>
  <c r="V1942" i="1"/>
  <c r="U1938" i="1"/>
  <c r="V1938" i="1"/>
  <c r="U1934" i="1"/>
  <c r="V1934" i="1"/>
  <c r="U1930" i="1"/>
  <c r="V1930" i="1"/>
  <c r="U1926" i="1"/>
  <c r="V1926" i="1"/>
  <c r="U1922" i="1"/>
  <c r="V1922" i="1"/>
  <c r="U1918" i="1"/>
  <c r="V1918" i="1"/>
  <c r="U1914" i="1"/>
  <c r="V1914" i="1"/>
  <c r="U1910" i="1"/>
  <c r="V1910" i="1"/>
  <c r="U1906" i="1"/>
  <c r="V1906" i="1"/>
  <c r="U1902" i="1"/>
  <c r="V1902" i="1"/>
  <c r="U1898" i="1"/>
  <c r="V1898" i="1"/>
  <c r="U1894" i="1"/>
  <c r="V1894" i="1"/>
  <c r="U1890" i="1"/>
  <c r="V1890" i="1"/>
  <c r="U1886" i="1"/>
  <c r="V1886" i="1"/>
  <c r="U1882" i="1"/>
  <c r="V1882" i="1"/>
  <c r="U1878" i="1"/>
  <c r="V1878" i="1"/>
  <c r="U1874" i="1"/>
  <c r="V1874" i="1"/>
  <c r="U1870" i="1"/>
  <c r="V1870" i="1"/>
  <c r="U1866" i="1"/>
  <c r="V1866" i="1"/>
  <c r="U1862" i="1"/>
  <c r="V1862" i="1"/>
  <c r="U1858" i="1"/>
  <c r="V1858" i="1"/>
  <c r="U1854" i="1"/>
  <c r="V1854" i="1"/>
  <c r="U1850" i="1"/>
  <c r="V1850" i="1"/>
  <c r="U1846" i="1"/>
  <c r="V1846" i="1"/>
  <c r="U1842" i="1"/>
  <c r="V1842" i="1"/>
  <c r="U1838" i="1"/>
  <c r="V1838" i="1"/>
  <c r="U1834" i="1"/>
  <c r="V1834" i="1"/>
  <c r="U1830" i="1"/>
  <c r="V1830" i="1"/>
  <c r="U1826" i="1"/>
  <c r="V1826" i="1"/>
  <c r="U1822" i="1"/>
  <c r="V1822" i="1"/>
  <c r="U1818" i="1"/>
  <c r="V1818" i="1"/>
  <c r="U1814" i="1"/>
  <c r="V1814" i="1"/>
  <c r="U1810" i="1"/>
  <c r="V1810" i="1"/>
  <c r="U1806" i="1"/>
  <c r="V1806" i="1"/>
  <c r="U1802" i="1"/>
  <c r="V1802" i="1"/>
  <c r="U1798" i="1"/>
  <c r="V1798" i="1"/>
  <c r="U1794" i="1"/>
  <c r="V1794" i="1"/>
  <c r="U1790" i="1"/>
  <c r="V1790" i="1"/>
  <c r="U1786" i="1"/>
  <c r="V1786" i="1"/>
  <c r="U1782" i="1"/>
  <c r="V1782" i="1"/>
  <c r="U1778" i="1"/>
  <c r="V1778" i="1"/>
  <c r="U1774" i="1"/>
  <c r="V1774" i="1"/>
  <c r="U1770" i="1"/>
  <c r="V1770" i="1"/>
  <c r="U1766" i="1"/>
  <c r="V1766" i="1"/>
  <c r="U1762" i="1"/>
  <c r="V1762" i="1"/>
  <c r="U1758" i="1"/>
  <c r="V1758" i="1"/>
  <c r="U1754" i="1"/>
  <c r="V1754" i="1"/>
  <c r="U1750" i="1"/>
  <c r="V1750" i="1"/>
  <c r="U1746" i="1"/>
  <c r="V1746" i="1"/>
  <c r="U1742" i="1"/>
  <c r="V1742" i="1"/>
  <c r="U1738" i="1"/>
  <c r="V1738" i="1"/>
  <c r="U1734" i="1"/>
  <c r="V1734" i="1"/>
  <c r="U1730" i="1"/>
  <c r="V1730" i="1"/>
  <c r="U1726" i="1"/>
  <c r="V1726" i="1"/>
  <c r="U1722" i="1"/>
  <c r="V1722" i="1"/>
  <c r="U1718" i="1"/>
  <c r="V1718" i="1"/>
  <c r="U1714" i="1"/>
  <c r="V1714" i="1"/>
  <c r="U1710" i="1"/>
  <c r="V1710" i="1"/>
  <c r="U1706" i="1"/>
  <c r="V1706" i="1"/>
  <c r="U1702" i="1"/>
  <c r="V1702" i="1"/>
  <c r="U1698" i="1"/>
  <c r="V1698" i="1"/>
  <c r="U1694" i="1"/>
  <c r="V1694" i="1"/>
  <c r="U1690" i="1"/>
  <c r="V1690" i="1"/>
  <c r="U1686" i="1"/>
  <c r="V1686" i="1"/>
  <c r="U1682" i="1"/>
  <c r="V1682" i="1"/>
  <c r="U1678" i="1"/>
  <c r="V1678" i="1"/>
  <c r="U1674" i="1"/>
  <c r="V1674" i="1"/>
  <c r="U1670" i="1"/>
  <c r="V1670" i="1"/>
  <c r="U1666" i="1"/>
  <c r="V1666" i="1"/>
  <c r="U1662" i="1"/>
  <c r="V1662" i="1"/>
  <c r="U1658" i="1"/>
  <c r="V1658" i="1"/>
  <c r="U1654" i="1"/>
  <c r="V1654" i="1"/>
  <c r="U1650" i="1"/>
  <c r="V1650" i="1"/>
  <c r="U1646" i="1"/>
  <c r="V1646" i="1"/>
  <c r="U1642" i="1"/>
  <c r="V1642" i="1"/>
  <c r="U1638" i="1"/>
  <c r="V1638" i="1"/>
  <c r="U1634" i="1"/>
  <c r="V1634" i="1"/>
  <c r="U1630" i="1"/>
  <c r="V1630" i="1"/>
  <c r="U1626" i="1"/>
  <c r="V1626" i="1"/>
  <c r="U1622" i="1"/>
  <c r="V1622" i="1"/>
  <c r="U1618" i="1"/>
  <c r="V1618" i="1"/>
  <c r="U1614" i="1"/>
  <c r="V1614" i="1"/>
  <c r="U1610" i="1"/>
  <c r="V1610" i="1"/>
  <c r="U1606" i="1"/>
  <c r="V1606" i="1"/>
  <c r="U1602" i="1"/>
  <c r="V1602" i="1"/>
  <c r="U1598" i="1"/>
  <c r="V1598" i="1"/>
  <c r="U1594" i="1"/>
  <c r="V1594" i="1"/>
  <c r="U1590" i="1"/>
  <c r="V1590" i="1"/>
  <c r="U1586" i="1"/>
  <c r="V1586" i="1"/>
  <c r="U1582" i="1"/>
  <c r="V1582" i="1"/>
  <c r="U1578" i="1"/>
  <c r="V1578" i="1"/>
  <c r="U1574" i="1"/>
  <c r="V1574" i="1"/>
  <c r="U1570" i="1"/>
  <c r="V1570" i="1"/>
  <c r="U1566" i="1"/>
  <c r="V1566" i="1"/>
  <c r="U1562" i="1"/>
  <c r="V1562" i="1"/>
  <c r="U1558" i="1"/>
  <c r="V1558" i="1"/>
  <c r="U1554" i="1"/>
  <c r="V1554" i="1"/>
  <c r="U1550" i="1"/>
  <c r="V1550" i="1"/>
  <c r="U1546" i="1"/>
  <c r="V1546" i="1"/>
  <c r="U1542" i="1"/>
  <c r="V1542" i="1"/>
  <c r="U1538" i="1"/>
  <c r="V1538" i="1"/>
  <c r="U1534" i="1"/>
  <c r="V1534" i="1"/>
  <c r="U1530" i="1"/>
  <c r="V1530" i="1"/>
  <c r="U1526" i="1"/>
  <c r="V1526" i="1"/>
  <c r="U1522" i="1"/>
  <c r="V1522" i="1"/>
  <c r="U1518" i="1"/>
  <c r="V1518" i="1"/>
  <c r="U1514" i="1"/>
  <c r="V1514" i="1"/>
  <c r="U1510" i="1"/>
  <c r="V1510" i="1"/>
  <c r="U1506" i="1"/>
  <c r="V1506" i="1"/>
  <c r="U1502" i="1"/>
  <c r="V1502" i="1"/>
  <c r="U1498" i="1"/>
  <c r="V1498" i="1"/>
  <c r="U1494" i="1"/>
  <c r="V1494" i="1"/>
  <c r="U1490" i="1"/>
  <c r="V1490" i="1"/>
  <c r="U1486" i="1"/>
  <c r="V1486" i="1"/>
  <c r="U1482" i="1"/>
  <c r="V1482" i="1"/>
  <c r="U1478" i="1"/>
  <c r="V1478" i="1"/>
  <c r="U1474" i="1"/>
  <c r="V1474" i="1"/>
  <c r="U1470" i="1"/>
  <c r="V1470" i="1"/>
  <c r="U1466" i="1"/>
  <c r="V1466" i="1"/>
  <c r="U1462" i="1"/>
  <c r="V1462" i="1"/>
  <c r="U1458" i="1"/>
  <c r="V1458" i="1"/>
  <c r="U1454" i="1"/>
  <c r="V1454" i="1"/>
  <c r="U1450" i="1"/>
  <c r="V1450" i="1"/>
  <c r="U1446" i="1"/>
  <c r="V1446" i="1"/>
  <c r="U1442" i="1"/>
  <c r="V1442" i="1"/>
  <c r="U1438" i="1"/>
  <c r="V1438" i="1"/>
  <c r="U1434" i="1"/>
  <c r="V1434" i="1"/>
  <c r="U1430" i="1"/>
  <c r="V1430" i="1"/>
  <c r="U1426" i="1"/>
  <c r="V1426" i="1"/>
  <c r="U1422" i="1"/>
  <c r="V1422" i="1"/>
  <c r="U1418" i="1"/>
  <c r="V1418" i="1"/>
  <c r="U1414" i="1"/>
  <c r="V1414" i="1"/>
  <c r="U1410" i="1"/>
  <c r="V1410" i="1"/>
  <c r="U1406" i="1"/>
  <c r="V1406" i="1"/>
  <c r="U1402" i="1"/>
  <c r="V1402" i="1"/>
  <c r="U1398" i="1"/>
  <c r="V1398" i="1"/>
  <c r="U1394" i="1"/>
  <c r="V1394" i="1"/>
  <c r="U1390" i="1"/>
  <c r="V1390" i="1"/>
  <c r="U1386" i="1"/>
  <c r="V1386" i="1"/>
  <c r="U1382" i="1"/>
  <c r="V1382" i="1"/>
  <c r="U1378" i="1"/>
  <c r="V1378" i="1"/>
  <c r="U1374" i="1"/>
  <c r="V1374" i="1"/>
  <c r="U1370" i="1"/>
  <c r="V1370" i="1"/>
  <c r="U1366" i="1"/>
  <c r="V1366" i="1"/>
  <c r="U1362" i="1"/>
  <c r="V1362" i="1"/>
  <c r="U1358" i="1"/>
  <c r="V1358" i="1"/>
  <c r="U1354" i="1"/>
  <c r="V1354" i="1"/>
  <c r="U1350" i="1"/>
  <c r="V1350" i="1"/>
  <c r="U1346" i="1"/>
  <c r="V1346" i="1"/>
  <c r="U1342" i="1"/>
  <c r="V1342" i="1"/>
  <c r="U1338" i="1"/>
  <c r="V1338" i="1"/>
  <c r="U1334" i="1"/>
  <c r="V1334" i="1"/>
  <c r="U1330" i="1"/>
  <c r="V1330" i="1"/>
  <c r="U1326" i="1"/>
  <c r="V1326" i="1"/>
  <c r="U1322" i="1"/>
  <c r="V1322" i="1"/>
  <c r="U1318" i="1"/>
  <c r="V1318" i="1"/>
  <c r="U1314" i="1"/>
  <c r="V1314" i="1"/>
  <c r="U1310" i="1"/>
  <c r="V1310" i="1"/>
  <c r="U1306" i="1"/>
  <c r="V1306" i="1"/>
  <c r="U1302" i="1"/>
  <c r="V1302" i="1"/>
  <c r="U1298" i="1"/>
  <c r="V1298" i="1"/>
  <c r="U1294" i="1"/>
  <c r="V1294" i="1"/>
  <c r="U1290" i="1"/>
  <c r="V1290" i="1"/>
  <c r="U1286" i="1"/>
  <c r="V1286" i="1"/>
  <c r="U1282" i="1"/>
  <c r="V1282" i="1"/>
  <c r="U1278" i="1"/>
  <c r="V1278" i="1"/>
  <c r="U1274" i="1"/>
  <c r="V1274" i="1"/>
  <c r="U1270" i="1"/>
  <c r="V1270" i="1"/>
  <c r="U1266" i="1"/>
  <c r="V1266" i="1"/>
  <c r="U1262" i="1"/>
  <c r="V1262" i="1"/>
  <c r="U1258" i="1"/>
  <c r="V1258" i="1"/>
  <c r="U1254" i="1"/>
  <c r="V1254" i="1"/>
  <c r="U1250" i="1"/>
  <c r="V1250" i="1"/>
  <c r="U1246" i="1"/>
  <c r="V1246" i="1"/>
  <c r="U1242" i="1"/>
  <c r="V1242" i="1"/>
  <c r="U1238" i="1"/>
  <c r="V1238" i="1"/>
  <c r="U1234" i="1"/>
  <c r="V1234" i="1"/>
  <c r="U1230" i="1"/>
  <c r="V1230" i="1"/>
  <c r="U1226" i="1"/>
  <c r="V1226" i="1"/>
  <c r="U1222" i="1"/>
  <c r="V1222" i="1"/>
  <c r="U1218" i="1"/>
  <c r="V1218" i="1"/>
  <c r="U1214" i="1"/>
  <c r="V1214" i="1"/>
  <c r="U1210" i="1"/>
  <c r="V1210" i="1"/>
  <c r="U1206" i="1"/>
  <c r="V1206" i="1"/>
  <c r="U1202" i="1"/>
  <c r="V1202" i="1"/>
  <c r="U1198" i="1"/>
  <c r="V1198" i="1"/>
  <c r="U1194" i="1"/>
  <c r="V1194" i="1"/>
  <c r="U1190" i="1"/>
  <c r="V1190" i="1"/>
  <c r="U1186" i="1"/>
  <c r="V1186" i="1"/>
  <c r="U1182" i="1"/>
  <c r="V1182" i="1"/>
  <c r="U1178" i="1"/>
  <c r="V1178" i="1"/>
  <c r="U1174" i="1"/>
  <c r="V1174" i="1"/>
  <c r="U1170" i="1"/>
  <c r="V1170" i="1"/>
  <c r="U1166" i="1"/>
  <c r="V1166" i="1"/>
  <c r="U1162" i="1"/>
  <c r="V1162" i="1"/>
  <c r="U1158" i="1"/>
  <c r="V1158" i="1"/>
  <c r="U1154" i="1"/>
  <c r="V1154" i="1"/>
  <c r="U1150" i="1"/>
  <c r="V1150" i="1"/>
  <c r="U1146" i="1"/>
  <c r="V1146" i="1"/>
  <c r="U1142" i="1"/>
  <c r="V1142" i="1"/>
  <c r="U1138" i="1"/>
  <c r="V1138" i="1"/>
  <c r="U1134" i="1"/>
  <c r="V1134" i="1"/>
  <c r="U1130" i="1"/>
  <c r="V1130" i="1"/>
  <c r="U1126" i="1"/>
  <c r="V1126" i="1"/>
  <c r="U1122" i="1"/>
  <c r="V1122" i="1"/>
  <c r="U1118" i="1"/>
  <c r="V1118" i="1"/>
  <c r="U1114" i="1"/>
  <c r="V1114" i="1"/>
  <c r="U1110" i="1"/>
  <c r="V1110" i="1"/>
  <c r="U1106" i="1"/>
  <c r="V1106" i="1"/>
  <c r="U1102" i="1"/>
  <c r="V1102" i="1"/>
  <c r="U1098" i="1"/>
  <c r="V1098" i="1"/>
  <c r="U1094" i="1"/>
  <c r="V1094" i="1"/>
  <c r="U1090" i="1"/>
  <c r="V1090" i="1"/>
  <c r="U1086" i="1"/>
  <c r="V1086" i="1"/>
  <c r="U1082" i="1"/>
  <c r="V1082" i="1"/>
  <c r="U1078" i="1"/>
  <c r="V1078" i="1"/>
  <c r="U1074" i="1"/>
  <c r="V1074" i="1"/>
  <c r="U1070" i="1"/>
  <c r="V1070" i="1"/>
  <c r="U1066" i="1"/>
  <c r="V1066" i="1"/>
  <c r="U1062" i="1"/>
  <c r="V1062" i="1"/>
  <c r="U1058" i="1"/>
  <c r="V1058" i="1"/>
  <c r="U1054" i="1"/>
  <c r="V1054" i="1"/>
  <c r="U1050" i="1"/>
  <c r="V1050" i="1"/>
  <c r="U1046" i="1"/>
  <c r="V1046" i="1"/>
  <c r="U1042" i="1"/>
  <c r="V1042" i="1"/>
  <c r="U1038" i="1"/>
  <c r="V1038" i="1"/>
  <c r="U1034" i="1"/>
  <c r="V1034" i="1"/>
  <c r="U1030" i="1"/>
  <c r="V1030" i="1"/>
  <c r="U1026" i="1"/>
  <c r="V1026" i="1"/>
  <c r="U1022" i="1"/>
  <c r="V1022" i="1"/>
  <c r="U1018" i="1"/>
  <c r="V1018" i="1"/>
  <c r="U1014" i="1"/>
  <c r="V1014" i="1"/>
  <c r="U1010" i="1"/>
  <c r="V1010" i="1"/>
  <c r="U1006" i="1"/>
  <c r="V1006" i="1"/>
  <c r="U1002" i="1"/>
  <c r="V1002" i="1"/>
  <c r="U998" i="1"/>
  <c r="V998" i="1"/>
  <c r="U994" i="1"/>
  <c r="V994" i="1"/>
  <c r="U990" i="1"/>
  <c r="V990" i="1"/>
  <c r="U986" i="1"/>
  <c r="V986" i="1"/>
  <c r="U982" i="1"/>
  <c r="V982" i="1"/>
  <c r="U978" i="1"/>
  <c r="V978" i="1"/>
  <c r="U974" i="1"/>
  <c r="V974" i="1"/>
  <c r="U970" i="1"/>
  <c r="V970" i="1"/>
  <c r="U966" i="1"/>
  <c r="V966" i="1"/>
  <c r="U962" i="1"/>
  <c r="V962" i="1"/>
  <c r="U958" i="1"/>
  <c r="V958" i="1"/>
  <c r="U954" i="1"/>
  <c r="V954" i="1"/>
  <c r="U950" i="1"/>
  <c r="V950" i="1"/>
  <c r="U946" i="1"/>
  <c r="V946" i="1"/>
  <c r="U942" i="1"/>
  <c r="V942" i="1"/>
  <c r="U938" i="1"/>
  <c r="V938" i="1"/>
  <c r="U934" i="1"/>
  <c r="V934" i="1"/>
  <c r="U930" i="1"/>
  <c r="V930" i="1"/>
  <c r="U926" i="1"/>
  <c r="V926" i="1"/>
  <c r="U922" i="1"/>
  <c r="V922" i="1"/>
  <c r="U918" i="1"/>
  <c r="V918" i="1"/>
  <c r="U914" i="1"/>
  <c r="V914" i="1"/>
  <c r="U910" i="1"/>
  <c r="V910" i="1"/>
  <c r="U906" i="1"/>
  <c r="V906" i="1"/>
  <c r="U902" i="1"/>
  <c r="V902" i="1"/>
  <c r="U898" i="1"/>
  <c r="V898" i="1"/>
  <c r="U894" i="1"/>
  <c r="V894" i="1"/>
  <c r="U890" i="1"/>
  <c r="V890" i="1"/>
  <c r="U886" i="1"/>
  <c r="V886" i="1"/>
  <c r="U882" i="1"/>
  <c r="V882" i="1"/>
  <c r="U878" i="1"/>
  <c r="V878" i="1"/>
  <c r="U874" i="1"/>
  <c r="V874" i="1"/>
  <c r="U870" i="1"/>
  <c r="V870" i="1"/>
  <c r="U866" i="1"/>
  <c r="V866" i="1"/>
  <c r="U862" i="1"/>
  <c r="V862" i="1"/>
  <c r="U858" i="1"/>
  <c r="V858" i="1"/>
  <c r="U854" i="1"/>
  <c r="V854" i="1"/>
  <c r="U850" i="1"/>
  <c r="V850" i="1"/>
  <c r="U846" i="1"/>
  <c r="V846" i="1"/>
  <c r="U842" i="1"/>
  <c r="V842" i="1"/>
  <c r="U838" i="1"/>
  <c r="V838" i="1"/>
  <c r="U834" i="1"/>
  <c r="V834" i="1"/>
  <c r="U830" i="1"/>
  <c r="V830" i="1"/>
  <c r="U826" i="1"/>
  <c r="V826" i="1"/>
  <c r="U822" i="1"/>
  <c r="V822" i="1"/>
  <c r="U818" i="1"/>
  <c r="V818" i="1"/>
  <c r="U814" i="1"/>
  <c r="V814" i="1"/>
  <c r="U810" i="1"/>
  <c r="V810" i="1"/>
  <c r="U806" i="1"/>
  <c r="V806" i="1"/>
  <c r="U802" i="1"/>
  <c r="V802" i="1"/>
  <c r="U798" i="1"/>
  <c r="V798" i="1"/>
  <c r="U794" i="1"/>
  <c r="V794" i="1"/>
  <c r="U790" i="1"/>
  <c r="V790" i="1"/>
  <c r="U786" i="1"/>
  <c r="V786" i="1"/>
  <c r="U782" i="1"/>
  <c r="V782" i="1"/>
  <c r="U778" i="1"/>
  <c r="V778" i="1"/>
  <c r="U774" i="1"/>
  <c r="V774" i="1"/>
  <c r="U770" i="1"/>
  <c r="V770" i="1"/>
  <c r="U766" i="1"/>
  <c r="V766" i="1"/>
  <c r="U762" i="1"/>
  <c r="V762" i="1"/>
  <c r="U758" i="1"/>
  <c r="V758" i="1"/>
  <c r="U754" i="1"/>
  <c r="V754" i="1"/>
  <c r="U750" i="1"/>
  <c r="V750" i="1"/>
  <c r="U746" i="1"/>
  <c r="V746" i="1"/>
  <c r="U742" i="1"/>
  <c r="V742" i="1"/>
  <c r="U738" i="1"/>
  <c r="V738" i="1"/>
  <c r="U734" i="1"/>
  <c r="V734" i="1"/>
  <c r="U730" i="1"/>
  <c r="V730" i="1"/>
  <c r="U726" i="1"/>
  <c r="V726" i="1"/>
  <c r="U722" i="1"/>
  <c r="V722" i="1"/>
  <c r="U718" i="1"/>
  <c r="V718" i="1"/>
  <c r="U714" i="1"/>
  <c r="V714" i="1"/>
  <c r="U710" i="1"/>
  <c r="V710" i="1"/>
  <c r="U706" i="1"/>
  <c r="V706" i="1"/>
  <c r="U702" i="1"/>
  <c r="V702" i="1"/>
  <c r="U698" i="1"/>
  <c r="V698" i="1"/>
  <c r="U694" i="1"/>
  <c r="V694" i="1"/>
  <c r="U690" i="1"/>
  <c r="V690" i="1"/>
  <c r="U686" i="1"/>
  <c r="V686" i="1"/>
  <c r="U682" i="1"/>
  <c r="V682" i="1"/>
  <c r="U678" i="1"/>
  <c r="V678" i="1"/>
  <c r="U674" i="1"/>
  <c r="V674" i="1"/>
  <c r="U670" i="1"/>
  <c r="V670" i="1"/>
  <c r="U666" i="1"/>
  <c r="V666" i="1"/>
  <c r="U662" i="1"/>
  <c r="V662" i="1"/>
  <c r="U658" i="1"/>
  <c r="V658" i="1"/>
  <c r="U654" i="1"/>
  <c r="V654" i="1"/>
  <c r="U650" i="1"/>
  <c r="V650" i="1"/>
  <c r="U646" i="1"/>
  <c r="V646" i="1"/>
  <c r="U642" i="1"/>
  <c r="V642" i="1"/>
  <c r="U638" i="1"/>
  <c r="V638" i="1"/>
  <c r="U634" i="1"/>
  <c r="V634" i="1"/>
  <c r="U630" i="1"/>
  <c r="V630" i="1"/>
  <c r="U626" i="1"/>
  <c r="V626" i="1"/>
  <c r="U622" i="1"/>
  <c r="V622" i="1"/>
  <c r="U618" i="1"/>
  <c r="V618" i="1"/>
  <c r="U614" i="1"/>
  <c r="V614" i="1"/>
  <c r="U610" i="1"/>
  <c r="V610" i="1"/>
  <c r="U606" i="1"/>
  <c r="V606" i="1"/>
  <c r="U602" i="1"/>
  <c r="V602" i="1"/>
  <c r="U598" i="1"/>
  <c r="V598" i="1"/>
  <c r="U594" i="1"/>
  <c r="V594" i="1"/>
  <c r="U590" i="1"/>
  <c r="V590" i="1"/>
  <c r="U586" i="1"/>
  <c r="V586" i="1"/>
  <c r="U582" i="1"/>
  <c r="V582" i="1"/>
  <c r="U578" i="1"/>
  <c r="V578" i="1"/>
  <c r="U574" i="1"/>
  <c r="V574" i="1"/>
  <c r="U570" i="1"/>
  <c r="V570" i="1"/>
  <c r="U566" i="1"/>
  <c r="V566" i="1"/>
  <c r="U562" i="1"/>
  <c r="V562" i="1"/>
  <c r="U558" i="1"/>
  <c r="V558" i="1"/>
  <c r="U554" i="1"/>
  <c r="V554" i="1"/>
  <c r="U550" i="1"/>
  <c r="V550" i="1"/>
  <c r="U546" i="1"/>
  <c r="V546" i="1"/>
  <c r="U542" i="1"/>
  <c r="V542" i="1"/>
  <c r="U538" i="1"/>
  <c r="V538" i="1"/>
  <c r="U534" i="1"/>
  <c r="V534" i="1"/>
  <c r="U530" i="1"/>
  <c r="V530" i="1"/>
  <c r="U526" i="1"/>
  <c r="V526" i="1"/>
  <c r="U522" i="1"/>
  <c r="V522" i="1"/>
  <c r="U518" i="1"/>
  <c r="V518" i="1"/>
  <c r="U514" i="1"/>
  <c r="V514" i="1"/>
  <c r="U510" i="1"/>
  <c r="V510" i="1"/>
  <c r="U506" i="1"/>
  <c r="V506" i="1"/>
  <c r="U502" i="1"/>
  <c r="V502" i="1"/>
  <c r="U498" i="1"/>
  <c r="V498" i="1"/>
  <c r="U494" i="1"/>
  <c r="V494" i="1"/>
  <c r="U490" i="1"/>
  <c r="V490" i="1"/>
  <c r="U486" i="1"/>
  <c r="V486" i="1"/>
  <c r="U482" i="1"/>
  <c r="V482" i="1"/>
  <c r="U478" i="1"/>
  <c r="V478" i="1"/>
  <c r="U474" i="1"/>
  <c r="V474" i="1"/>
  <c r="U470" i="1"/>
  <c r="V470" i="1"/>
  <c r="U466" i="1"/>
  <c r="V466" i="1"/>
  <c r="U462" i="1"/>
  <c r="V462" i="1"/>
  <c r="U458" i="1"/>
  <c r="V458" i="1"/>
  <c r="U454" i="1"/>
  <c r="V454" i="1"/>
  <c r="U450" i="1"/>
  <c r="V450" i="1"/>
  <c r="U446" i="1"/>
  <c r="V446" i="1"/>
  <c r="U442" i="1"/>
  <c r="V442" i="1"/>
  <c r="U438" i="1"/>
  <c r="V438" i="1"/>
  <c r="U434" i="1"/>
  <c r="V434" i="1"/>
  <c r="U430" i="1"/>
  <c r="V430" i="1"/>
  <c r="U426" i="1"/>
  <c r="V426" i="1"/>
  <c r="U422" i="1"/>
  <c r="V422" i="1"/>
  <c r="U418" i="1"/>
  <c r="V418" i="1"/>
  <c r="U414" i="1"/>
  <c r="V414" i="1"/>
  <c r="U410" i="1"/>
  <c r="V410" i="1"/>
  <c r="U406" i="1"/>
  <c r="V406" i="1"/>
  <c r="U402" i="1"/>
  <c r="V402" i="1"/>
  <c r="U398" i="1"/>
  <c r="V398" i="1"/>
  <c r="U394" i="1"/>
  <c r="V394" i="1"/>
  <c r="U390" i="1"/>
  <c r="V390" i="1"/>
  <c r="U386" i="1"/>
  <c r="V386" i="1"/>
  <c r="U382" i="1"/>
  <c r="V382" i="1"/>
  <c r="U378" i="1"/>
  <c r="V378" i="1"/>
  <c r="U374" i="1"/>
  <c r="V374" i="1"/>
  <c r="U370" i="1"/>
  <c r="V370" i="1"/>
  <c r="U366" i="1"/>
  <c r="V366" i="1"/>
  <c r="U362" i="1"/>
  <c r="V362" i="1"/>
  <c r="U358" i="1"/>
  <c r="V358" i="1"/>
  <c r="U354" i="1"/>
  <c r="V354" i="1"/>
  <c r="U350" i="1"/>
  <c r="V350" i="1"/>
  <c r="U346" i="1"/>
  <c r="V346" i="1"/>
  <c r="U342" i="1"/>
  <c r="V342" i="1"/>
  <c r="U338" i="1"/>
  <c r="V338" i="1"/>
  <c r="U334" i="1"/>
  <c r="V334" i="1"/>
  <c r="U330" i="1"/>
  <c r="V330" i="1"/>
  <c r="U326" i="1"/>
  <c r="V326" i="1"/>
  <c r="U322" i="1"/>
  <c r="V322" i="1"/>
  <c r="U318" i="1"/>
  <c r="V318" i="1"/>
  <c r="U314" i="1"/>
  <c r="V314" i="1"/>
  <c r="U310" i="1"/>
  <c r="V310" i="1"/>
  <c r="U306" i="1"/>
  <c r="V306" i="1"/>
  <c r="U302" i="1"/>
  <c r="V302" i="1"/>
  <c r="U298" i="1"/>
  <c r="V298" i="1"/>
  <c r="U294" i="1"/>
  <c r="V294" i="1"/>
  <c r="U290" i="1"/>
  <c r="V290" i="1"/>
  <c r="U286" i="1"/>
  <c r="V286" i="1"/>
  <c r="U282" i="1"/>
  <c r="V282" i="1"/>
  <c r="U278" i="1"/>
  <c r="V278" i="1"/>
  <c r="U274" i="1"/>
  <c r="V274" i="1"/>
  <c r="U270" i="1"/>
  <c r="V270" i="1"/>
  <c r="U266" i="1"/>
  <c r="V266" i="1"/>
  <c r="U262" i="1"/>
  <c r="V262" i="1"/>
  <c r="U258" i="1"/>
  <c r="V258" i="1"/>
  <c r="U254" i="1"/>
  <c r="V254" i="1"/>
  <c r="U250" i="1"/>
  <c r="V250" i="1"/>
  <c r="U246" i="1"/>
  <c r="V246" i="1"/>
  <c r="U242" i="1"/>
  <c r="V242" i="1"/>
  <c r="U238" i="1"/>
  <c r="V238" i="1"/>
  <c r="U234" i="1"/>
  <c r="V234" i="1"/>
  <c r="U230" i="1"/>
  <c r="V230" i="1"/>
  <c r="U226" i="1"/>
  <c r="V226" i="1"/>
  <c r="U222" i="1"/>
  <c r="V222" i="1"/>
  <c r="U218" i="1"/>
  <c r="V218" i="1"/>
  <c r="U214" i="1"/>
  <c r="V214" i="1"/>
  <c r="U210" i="1"/>
  <c r="V210" i="1"/>
  <c r="U206" i="1"/>
  <c r="V206" i="1"/>
  <c r="U202" i="1"/>
  <c r="V202" i="1"/>
  <c r="U198" i="1"/>
  <c r="V198" i="1"/>
  <c r="U194" i="1"/>
  <c r="V194" i="1"/>
  <c r="U190" i="1"/>
  <c r="V190" i="1"/>
  <c r="U186" i="1"/>
  <c r="V186" i="1"/>
  <c r="U182" i="1"/>
  <c r="V182" i="1"/>
  <c r="U178" i="1"/>
  <c r="V178" i="1"/>
  <c r="U174" i="1"/>
  <c r="V174" i="1"/>
  <c r="U170" i="1"/>
  <c r="V170" i="1"/>
  <c r="U166" i="1"/>
  <c r="V166" i="1"/>
  <c r="U162" i="1"/>
  <c r="V162" i="1"/>
  <c r="U158" i="1"/>
  <c r="V158" i="1"/>
  <c r="U154" i="1"/>
  <c r="V154" i="1"/>
  <c r="U150" i="1"/>
  <c r="V150" i="1"/>
  <c r="U146" i="1"/>
  <c r="V146" i="1"/>
  <c r="U142" i="1"/>
  <c r="V142" i="1"/>
  <c r="U138" i="1"/>
  <c r="V138" i="1"/>
  <c r="U134" i="1"/>
  <c r="V134" i="1"/>
  <c r="U130" i="1"/>
  <c r="V130" i="1"/>
  <c r="U126" i="1"/>
  <c r="V126" i="1"/>
  <c r="U122" i="1"/>
  <c r="V122" i="1"/>
  <c r="U118" i="1"/>
  <c r="V118" i="1"/>
  <c r="U114" i="1"/>
  <c r="V114" i="1"/>
  <c r="U110" i="1"/>
  <c r="V110" i="1"/>
  <c r="U106" i="1"/>
  <c r="V106" i="1"/>
  <c r="U102" i="1"/>
  <c r="V102" i="1"/>
  <c r="U98" i="1"/>
  <c r="V98" i="1"/>
  <c r="U94" i="1"/>
  <c r="V94" i="1"/>
  <c r="U90" i="1"/>
  <c r="V90" i="1"/>
  <c r="U86" i="1"/>
  <c r="V86" i="1"/>
  <c r="U82" i="1"/>
  <c r="V82" i="1"/>
  <c r="U78" i="1"/>
  <c r="V78" i="1"/>
  <c r="U74" i="1"/>
  <c r="V74" i="1"/>
  <c r="U70" i="1"/>
  <c r="V70" i="1"/>
  <c r="U66" i="1"/>
  <c r="V66" i="1"/>
  <c r="U62" i="1"/>
  <c r="V62" i="1"/>
  <c r="U58" i="1"/>
  <c r="V58" i="1"/>
  <c r="U54" i="1"/>
  <c r="V54" i="1"/>
  <c r="U50" i="1"/>
  <c r="V50" i="1"/>
  <c r="U46" i="1"/>
  <c r="V46" i="1"/>
  <c r="U42" i="1"/>
  <c r="V42" i="1"/>
  <c r="U38" i="1"/>
  <c r="V38" i="1"/>
  <c r="U34" i="1"/>
  <c r="V34" i="1"/>
  <c r="U30" i="1"/>
  <c r="V30" i="1"/>
  <c r="U26" i="1"/>
  <c r="V26" i="1"/>
  <c r="U22" i="1"/>
  <c r="V22" i="1"/>
  <c r="U18" i="1"/>
  <c r="V18" i="1"/>
  <c r="U14" i="1"/>
  <c r="V14" i="1"/>
  <c r="U10" i="1"/>
  <c r="V10" i="1"/>
  <c r="U6" i="1"/>
  <c r="V6" i="1"/>
  <c r="V3" i="1"/>
  <c r="U3529" i="1"/>
  <c r="V3529" i="1"/>
  <c r="U3525" i="1"/>
  <c r="V3525" i="1"/>
  <c r="U3521" i="1"/>
  <c r="V3521" i="1"/>
  <c r="U3517" i="1"/>
  <c r="V3517" i="1"/>
  <c r="U3513" i="1"/>
  <c r="V3513" i="1"/>
  <c r="U3509" i="1"/>
  <c r="V3509" i="1"/>
  <c r="U3505" i="1"/>
  <c r="V3505" i="1"/>
  <c r="U3501" i="1"/>
  <c r="V3501" i="1"/>
  <c r="U3497" i="1"/>
  <c r="V3497" i="1"/>
  <c r="U3493" i="1"/>
  <c r="V3493" i="1"/>
  <c r="U3489" i="1"/>
  <c r="V3489" i="1"/>
  <c r="U3485" i="1"/>
  <c r="V3485" i="1"/>
  <c r="U3481" i="1"/>
  <c r="V3481" i="1"/>
  <c r="U3477" i="1"/>
  <c r="V3477" i="1"/>
  <c r="U3473" i="1"/>
  <c r="V3473" i="1"/>
  <c r="U3469" i="1"/>
  <c r="V3469" i="1"/>
  <c r="U3465" i="1"/>
  <c r="V3465" i="1"/>
  <c r="U3461" i="1"/>
  <c r="V3461" i="1"/>
  <c r="U3457" i="1"/>
  <c r="V3457" i="1"/>
  <c r="U3453" i="1"/>
  <c r="V3453" i="1"/>
  <c r="U3449" i="1"/>
  <c r="V3449" i="1"/>
  <c r="U3445" i="1"/>
  <c r="V3445" i="1"/>
  <c r="U3441" i="1"/>
  <c r="V3441" i="1"/>
  <c r="U3437" i="1"/>
  <c r="V3437" i="1"/>
  <c r="U3433" i="1"/>
  <c r="V3433" i="1"/>
  <c r="U3429" i="1"/>
  <c r="V3429" i="1"/>
  <c r="U3425" i="1"/>
  <c r="V3425" i="1"/>
  <c r="U3421" i="1"/>
  <c r="V3421" i="1"/>
  <c r="U3417" i="1"/>
  <c r="V3417" i="1"/>
  <c r="U3413" i="1"/>
  <c r="V3413" i="1"/>
  <c r="U3409" i="1"/>
  <c r="V3409" i="1"/>
  <c r="U3405" i="1"/>
  <c r="V3405" i="1"/>
  <c r="U3401" i="1"/>
  <c r="V3401" i="1"/>
  <c r="U3397" i="1"/>
  <c r="V3397" i="1"/>
  <c r="U3393" i="1"/>
  <c r="V3393" i="1"/>
  <c r="U3389" i="1"/>
  <c r="V3389" i="1"/>
  <c r="U3385" i="1"/>
  <c r="V3385" i="1"/>
  <c r="U3381" i="1"/>
  <c r="V3381" i="1"/>
  <c r="U3377" i="1"/>
  <c r="V3377" i="1"/>
  <c r="U3373" i="1"/>
  <c r="V3373" i="1"/>
  <c r="U3369" i="1"/>
  <c r="V3369" i="1"/>
  <c r="U3365" i="1"/>
  <c r="V3365" i="1"/>
  <c r="U3361" i="1"/>
  <c r="V3361" i="1"/>
  <c r="U3357" i="1"/>
  <c r="V3357" i="1"/>
  <c r="U3353" i="1"/>
  <c r="V3353" i="1"/>
  <c r="U3349" i="1"/>
  <c r="V3349" i="1"/>
  <c r="U3345" i="1"/>
  <c r="V3345" i="1"/>
  <c r="U3341" i="1"/>
  <c r="V3341" i="1"/>
  <c r="U3337" i="1"/>
  <c r="V3337" i="1"/>
  <c r="U3333" i="1"/>
  <c r="V3333" i="1"/>
  <c r="U3329" i="1"/>
  <c r="V3329" i="1"/>
  <c r="U3325" i="1"/>
  <c r="V3325" i="1"/>
  <c r="U3321" i="1"/>
  <c r="V3321" i="1"/>
  <c r="U3317" i="1"/>
  <c r="V3317" i="1"/>
  <c r="U3313" i="1"/>
  <c r="V3313" i="1"/>
  <c r="U3309" i="1"/>
  <c r="V3309" i="1"/>
  <c r="U3305" i="1"/>
  <c r="V3305" i="1"/>
  <c r="U3301" i="1"/>
  <c r="V3301" i="1"/>
  <c r="U3297" i="1"/>
  <c r="V3297" i="1"/>
  <c r="U3293" i="1"/>
  <c r="V3293" i="1"/>
  <c r="U3289" i="1"/>
  <c r="V3289" i="1"/>
  <c r="U3285" i="1"/>
  <c r="V3285" i="1"/>
  <c r="U3281" i="1"/>
  <c r="V3281" i="1"/>
  <c r="U3277" i="1"/>
  <c r="V3277" i="1"/>
  <c r="U3273" i="1"/>
  <c r="V3273" i="1"/>
  <c r="U3269" i="1"/>
  <c r="V3269" i="1"/>
  <c r="U3265" i="1"/>
  <c r="V3265" i="1"/>
  <c r="U3261" i="1"/>
  <c r="V3261" i="1"/>
  <c r="U3257" i="1"/>
  <c r="V3257" i="1"/>
  <c r="U3253" i="1"/>
  <c r="V3253" i="1"/>
  <c r="U3249" i="1"/>
  <c r="V3249" i="1"/>
  <c r="U3245" i="1"/>
  <c r="V3245" i="1"/>
  <c r="U3241" i="1"/>
  <c r="V3241" i="1"/>
  <c r="U3237" i="1"/>
  <c r="V3237" i="1"/>
  <c r="U3233" i="1"/>
  <c r="V3233" i="1"/>
  <c r="U3229" i="1"/>
  <c r="V3229" i="1"/>
  <c r="U3225" i="1"/>
  <c r="V3225" i="1"/>
  <c r="U3221" i="1"/>
  <c r="V3221" i="1"/>
  <c r="U3217" i="1"/>
  <c r="V3217" i="1"/>
  <c r="U3213" i="1"/>
  <c r="V3213" i="1"/>
  <c r="U3209" i="1"/>
  <c r="V3209" i="1"/>
  <c r="U3205" i="1"/>
  <c r="V3205" i="1"/>
  <c r="U3201" i="1"/>
  <c r="V3201" i="1"/>
  <c r="U3197" i="1"/>
  <c r="V3197" i="1"/>
  <c r="U3193" i="1"/>
  <c r="V3193" i="1"/>
  <c r="U3189" i="1"/>
  <c r="V3189" i="1"/>
  <c r="U3185" i="1"/>
  <c r="V3185" i="1"/>
  <c r="U3181" i="1"/>
  <c r="V3181" i="1"/>
  <c r="U3177" i="1"/>
  <c r="V3177" i="1"/>
  <c r="U3173" i="1"/>
  <c r="V3173" i="1"/>
  <c r="U3169" i="1"/>
  <c r="V3169" i="1"/>
  <c r="U3165" i="1"/>
  <c r="V3165" i="1"/>
  <c r="U3161" i="1"/>
  <c r="V3161" i="1"/>
  <c r="U3157" i="1"/>
  <c r="V3157" i="1"/>
  <c r="U3153" i="1"/>
  <c r="V3153" i="1"/>
  <c r="U3149" i="1"/>
  <c r="V3149" i="1"/>
  <c r="U3145" i="1"/>
  <c r="V3145" i="1"/>
  <c r="U3141" i="1"/>
  <c r="V3141" i="1"/>
  <c r="U3137" i="1"/>
  <c r="V3137" i="1"/>
  <c r="U3133" i="1"/>
  <c r="V3133" i="1"/>
  <c r="U3129" i="1"/>
  <c r="V3129" i="1"/>
  <c r="U3125" i="1"/>
  <c r="V3125" i="1"/>
  <c r="U3121" i="1"/>
  <c r="V3121" i="1"/>
  <c r="U3117" i="1"/>
  <c r="V3117" i="1"/>
  <c r="U3113" i="1"/>
  <c r="V3113" i="1"/>
  <c r="U3109" i="1"/>
  <c r="V3109" i="1"/>
  <c r="U3105" i="1"/>
  <c r="V3105" i="1"/>
  <c r="U3101" i="1"/>
  <c r="V3101" i="1"/>
  <c r="U3097" i="1"/>
  <c r="V3097" i="1"/>
  <c r="U3093" i="1"/>
  <c r="V3093" i="1"/>
  <c r="U3089" i="1"/>
  <c r="V3089" i="1"/>
  <c r="U3085" i="1"/>
  <c r="V3085" i="1"/>
  <c r="U3081" i="1"/>
  <c r="V3081" i="1"/>
  <c r="U3077" i="1"/>
  <c r="V3077" i="1"/>
  <c r="U3073" i="1"/>
  <c r="V3073" i="1"/>
  <c r="U3069" i="1"/>
  <c r="V3069" i="1"/>
  <c r="U3065" i="1"/>
  <c r="V3065" i="1"/>
  <c r="U3061" i="1"/>
  <c r="V3061" i="1"/>
  <c r="U3057" i="1"/>
  <c r="V3057" i="1"/>
  <c r="U3053" i="1"/>
  <c r="V3053" i="1"/>
  <c r="U3049" i="1"/>
  <c r="V3049" i="1"/>
  <c r="U3045" i="1"/>
  <c r="V3045" i="1"/>
  <c r="U3041" i="1"/>
  <c r="V3041" i="1"/>
  <c r="U3037" i="1"/>
  <c r="V3037" i="1"/>
  <c r="U3033" i="1"/>
  <c r="V3033" i="1"/>
  <c r="U3029" i="1"/>
  <c r="V3029" i="1"/>
  <c r="U3025" i="1"/>
  <c r="V3025" i="1"/>
  <c r="U3021" i="1"/>
  <c r="V3021" i="1"/>
  <c r="U3017" i="1"/>
  <c r="V3017" i="1"/>
  <c r="U3013" i="1"/>
  <c r="V3013" i="1"/>
  <c r="U3009" i="1"/>
  <c r="V3009" i="1"/>
  <c r="U3005" i="1"/>
  <c r="V3005" i="1"/>
  <c r="U3001" i="1"/>
  <c r="V3001" i="1"/>
  <c r="U2997" i="1"/>
  <c r="V2997" i="1"/>
  <c r="U2993" i="1"/>
  <c r="V2993" i="1"/>
  <c r="U2989" i="1"/>
  <c r="V2989" i="1"/>
  <c r="U2985" i="1"/>
  <c r="V2985" i="1"/>
  <c r="U2981" i="1"/>
  <c r="V2981" i="1"/>
  <c r="U2977" i="1"/>
  <c r="V2977" i="1"/>
  <c r="U2973" i="1"/>
  <c r="V2973" i="1"/>
  <c r="U2969" i="1"/>
  <c r="V2969" i="1"/>
  <c r="U2965" i="1"/>
  <c r="V2965" i="1"/>
  <c r="U2961" i="1"/>
  <c r="V2961" i="1"/>
  <c r="U2957" i="1"/>
  <c r="V2957" i="1"/>
  <c r="U2953" i="1"/>
  <c r="V2953" i="1"/>
  <c r="U2949" i="1"/>
  <c r="V2949" i="1"/>
  <c r="U2945" i="1"/>
  <c r="V2945" i="1"/>
  <c r="U2941" i="1"/>
  <c r="V2941" i="1"/>
  <c r="U2937" i="1"/>
  <c r="V2937" i="1"/>
  <c r="U2933" i="1"/>
  <c r="V2933" i="1"/>
  <c r="U2929" i="1"/>
  <c r="V2929" i="1"/>
  <c r="U2925" i="1"/>
  <c r="V2925" i="1"/>
  <c r="U2921" i="1"/>
  <c r="V2921" i="1"/>
  <c r="U2917" i="1"/>
  <c r="V2917" i="1"/>
  <c r="U2913" i="1"/>
  <c r="V2913" i="1"/>
  <c r="U2909" i="1"/>
  <c r="V2909" i="1"/>
  <c r="U2905" i="1"/>
  <c r="V2905" i="1"/>
  <c r="U2901" i="1"/>
  <c r="V2901" i="1"/>
  <c r="U2897" i="1"/>
  <c r="V2897" i="1"/>
  <c r="U2893" i="1"/>
  <c r="V2893" i="1"/>
  <c r="U2889" i="1"/>
  <c r="V2889" i="1"/>
  <c r="U2885" i="1"/>
  <c r="V2885" i="1"/>
  <c r="U2881" i="1"/>
  <c r="V2881" i="1"/>
  <c r="U2877" i="1"/>
  <c r="V2877" i="1"/>
  <c r="U2873" i="1"/>
  <c r="V2873" i="1"/>
  <c r="U2869" i="1"/>
  <c r="V2869" i="1"/>
  <c r="U2865" i="1"/>
  <c r="V2865" i="1"/>
  <c r="U2861" i="1"/>
  <c r="V2861" i="1"/>
  <c r="U2857" i="1"/>
  <c r="V2857" i="1"/>
  <c r="U2853" i="1"/>
  <c r="V2853" i="1"/>
  <c r="U2849" i="1"/>
  <c r="V2849" i="1"/>
  <c r="U2845" i="1"/>
  <c r="V2845" i="1"/>
  <c r="U2841" i="1"/>
  <c r="V2841" i="1"/>
  <c r="U2837" i="1"/>
  <c r="V2837" i="1"/>
  <c r="U2833" i="1"/>
  <c r="V2833" i="1"/>
  <c r="U2829" i="1"/>
  <c r="V2829" i="1"/>
  <c r="U2825" i="1"/>
  <c r="V2825" i="1"/>
  <c r="U2821" i="1"/>
  <c r="V2821" i="1"/>
  <c r="U2817" i="1"/>
  <c r="V2817" i="1"/>
  <c r="U2813" i="1"/>
  <c r="V2813" i="1"/>
  <c r="U2809" i="1"/>
  <c r="V2809" i="1"/>
  <c r="U2805" i="1"/>
  <c r="V2805" i="1"/>
  <c r="U2801" i="1"/>
  <c r="V2801" i="1"/>
  <c r="U2797" i="1"/>
  <c r="V2797" i="1"/>
  <c r="U2793" i="1"/>
  <c r="V2793" i="1"/>
  <c r="U2789" i="1"/>
  <c r="V2789" i="1"/>
  <c r="U2785" i="1"/>
  <c r="V2785" i="1"/>
  <c r="U2781" i="1"/>
  <c r="V2781" i="1"/>
  <c r="U2777" i="1"/>
  <c r="V2777" i="1"/>
  <c r="U2773" i="1"/>
  <c r="V2773" i="1"/>
  <c r="U2769" i="1"/>
  <c r="V2769" i="1"/>
  <c r="U2765" i="1"/>
  <c r="V2765" i="1"/>
  <c r="U2761" i="1"/>
  <c r="V2761" i="1"/>
  <c r="U2757" i="1"/>
  <c r="V2757" i="1"/>
  <c r="U2753" i="1"/>
  <c r="V2753" i="1"/>
  <c r="U2749" i="1"/>
  <c r="V2749" i="1"/>
  <c r="U2745" i="1"/>
  <c r="V2745" i="1"/>
  <c r="U2741" i="1"/>
  <c r="V2741" i="1"/>
  <c r="U2737" i="1"/>
  <c r="V2737" i="1"/>
  <c r="U2733" i="1"/>
  <c r="V2733" i="1"/>
  <c r="U2729" i="1"/>
  <c r="V2729" i="1"/>
  <c r="U2725" i="1"/>
  <c r="V2725" i="1"/>
  <c r="U2721" i="1"/>
  <c r="V2721" i="1"/>
  <c r="U2717" i="1"/>
  <c r="V2717" i="1"/>
  <c r="U2713" i="1"/>
  <c r="V2713" i="1"/>
  <c r="U2709" i="1"/>
  <c r="V2709" i="1"/>
  <c r="U2705" i="1"/>
  <c r="V2705" i="1"/>
  <c r="U2701" i="1"/>
  <c r="V2701" i="1"/>
  <c r="U2697" i="1"/>
  <c r="V2697" i="1"/>
  <c r="U2693" i="1"/>
  <c r="V2693" i="1"/>
  <c r="U2689" i="1"/>
  <c r="V2689" i="1"/>
  <c r="U2685" i="1"/>
  <c r="V2685" i="1"/>
  <c r="U2681" i="1"/>
  <c r="V2681" i="1"/>
  <c r="U2677" i="1"/>
  <c r="V2677" i="1"/>
  <c r="U2673" i="1"/>
  <c r="V2673" i="1"/>
  <c r="U2669" i="1"/>
  <c r="V2669" i="1"/>
  <c r="U2665" i="1"/>
  <c r="V2665" i="1"/>
  <c r="U2661" i="1"/>
  <c r="V2661" i="1"/>
  <c r="U2657" i="1"/>
  <c r="V2657" i="1"/>
  <c r="U2653" i="1"/>
  <c r="V2653" i="1"/>
  <c r="U2649" i="1"/>
  <c r="V2649" i="1"/>
  <c r="U2645" i="1"/>
  <c r="V2645" i="1"/>
  <c r="U2641" i="1"/>
  <c r="V2641" i="1"/>
  <c r="U2637" i="1"/>
  <c r="V2637" i="1"/>
  <c r="U2633" i="1"/>
  <c r="V2633" i="1"/>
  <c r="U2629" i="1"/>
  <c r="V2629" i="1"/>
  <c r="U2625" i="1"/>
  <c r="V2625" i="1"/>
  <c r="U2621" i="1"/>
  <c r="V2621" i="1"/>
  <c r="U2617" i="1"/>
  <c r="V2617" i="1"/>
  <c r="U2613" i="1"/>
  <c r="V2613" i="1"/>
  <c r="U2609" i="1"/>
  <c r="V2609" i="1"/>
  <c r="U2605" i="1"/>
  <c r="V2605" i="1"/>
  <c r="U2601" i="1"/>
  <c r="V2601" i="1"/>
  <c r="U2597" i="1"/>
  <c r="V2597" i="1"/>
  <c r="U2593" i="1"/>
  <c r="V2593" i="1"/>
  <c r="U2589" i="1"/>
  <c r="V2589" i="1"/>
  <c r="U2585" i="1"/>
  <c r="V2585" i="1"/>
  <c r="U2581" i="1"/>
  <c r="V2581" i="1"/>
  <c r="U2577" i="1"/>
  <c r="V2577" i="1"/>
  <c r="U2573" i="1"/>
  <c r="V2573" i="1"/>
  <c r="U2569" i="1"/>
  <c r="V2569" i="1"/>
  <c r="U2565" i="1"/>
  <c r="V2565" i="1"/>
  <c r="U2561" i="1"/>
  <c r="V2561" i="1"/>
  <c r="U2557" i="1"/>
  <c r="V2557" i="1"/>
  <c r="U2553" i="1"/>
  <c r="V2553" i="1"/>
  <c r="U2549" i="1"/>
  <c r="V2549" i="1"/>
  <c r="U2545" i="1"/>
  <c r="V2545" i="1"/>
  <c r="U2541" i="1"/>
  <c r="V2541" i="1"/>
  <c r="U2537" i="1"/>
  <c r="V2537" i="1"/>
  <c r="U2533" i="1"/>
  <c r="V2533" i="1"/>
  <c r="U2529" i="1"/>
  <c r="V2529" i="1"/>
  <c r="U2525" i="1"/>
  <c r="V2525" i="1"/>
  <c r="U2521" i="1"/>
  <c r="V2521" i="1"/>
  <c r="U2517" i="1"/>
  <c r="V2517" i="1"/>
  <c r="U2513" i="1"/>
  <c r="V2513" i="1"/>
  <c r="U2509" i="1"/>
  <c r="V2509" i="1"/>
  <c r="U2505" i="1"/>
  <c r="V2505" i="1"/>
  <c r="U2501" i="1"/>
  <c r="V2501" i="1"/>
  <c r="U2497" i="1"/>
  <c r="V2497" i="1"/>
  <c r="U2493" i="1"/>
  <c r="V2493" i="1"/>
  <c r="U2489" i="1"/>
  <c r="V2489" i="1"/>
  <c r="U2485" i="1"/>
  <c r="V2485" i="1"/>
  <c r="U2481" i="1"/>
  <c r="V2481" i="1"/>
  <c r="U2477" i="1"/>
  <c r="V2477" i="1"/>
  <c r="U2473" i="1"/>
  <c r="V2473" i="1"/>
  <c r="U2469" i="1"/>
  <c r="V2469" i="1"/>
  <c r="U2465" i="1"/>
  <c r="V2465" i="1"/>
  <c r="U2461" i="1"/>
  <c r="V2461" i="1"/>
  <c r="U2457" i="1"/>
  <c r="V2457" i="1"/>
  <c r="U2453" i="1"/>
  <c r="V2453" i="1"/>
  <c r="U2449" i="1"/>
  <c r="V2449" i="1"/>
  <c r="U2445" i="1"/>
  <c r="V2445" i="1"/>
  <c r="U2441" i="1"/>
  <c r="V2441" i="1"/>
  <c r="U2437" i="1"/>
  <c r="V2437" i="1"/>
  <c r="U2433" i="1"/>
  <c r="V2433" i="1"/>
  <c r="U2429" i="1"/>
  <c r="V2429" i="1"/>
  <c r="U2425" i="1"/>
  <c r="V2425" i="1"/>
  <c r="U2421" i="1"/>
  <c r="V2421" i="1"/>
  <c r="U2417" i="1"/>
  <c r="V2417" i="1"/>
  <c r="U2413" i="1"/>
  <c r="V2413" i="1"/>
  <c r="U2409" i="1"/>
  <c r="V2409" i="1"/>
  <c r="U2405" i="1"/>
  <c r="V2405" i="1"/>
  <c r="U2401" i="1"/>
  <c r="V2401" i="1"/>
  <c r="U2397" i="1"/>
  <c r="V2397" i="1"/>
  <c r="U2393" i="1"/>
  <c r="V2393" i="1"/>
  <c r="U2389" i="1"/>
  <c r="V2389" i="1"/>
  <c r="U2385" i="1"/>
  <c r="V2385" i="1"/>
  <c r="U2381" i="1"/>
  <c r="V2381" i="1"/>
  <c r="U2377" i="1"/>
  <c r="V2377" i="1"/>
  <c r="U2373" i="1"/>
  <c r="V2373" i="1"/>
  <c r="U2369" i="1"/>
  <c r="V2369" i="1"/>
  <c r="U2365" i="1"/>
  <c r="V2365" i="1"/>
  <c r="U2361" i="1"/>
  <c r="V2361" i="1"/>
  <c r="U2357" i="1"/>
  <c r="V2357" i="1"/>
  <c r="U2353" i="1"/>
  <c r="V2353" i="1"/>
  <c r="U2349" i="1"/>
  <c r="V2349" i="1"/>
  <c r="U2345" i="1"/>
  <c r="V2345" i="1"/>
  <c r="U2341" i="1"/>
  <c r="V2341" i="1"/>
  <c r="U2337" i="1"/>
  <c r="V2337" i="1"/>
  <c r="U2333" i="1"/>
  <c r="V2333" i="1"/>
  <c r="U2329" i="1"/>
  <c r="V2329" i="1"/>
  <c r="U2325" i="1"/>
  <c r="V2325" i="1"/>
  <c r="U2321" i="1"/>
  <c r="V2321" i="1"/>
  <c r="U2317" i="1"/>
  <c r="V2317" i="1"/>
  <c r="U2313" i="1"/>
  <c r="V2313" i="1"/>
  <c r="U2309" i="1"/>
  <c r="V2309" i="1"/>
  <c r="U2305" i="1"/>
  <c r="V2305" i="1"/>
  <c r="U2301" i="1"/>
  <c r="V2301" i="1"/>
  <c r="U2297" i="1"/>
  <c r="V2297" i="1"/>
  <c r="U2293" i="1"/>
  <c r="V2293" i="1"/>
  <c r="U2289" i="1"/>
  <c r="V2289" i="1"/>
  <c r="U2285" i="1"/>
  <c r="V2285" i="1"/>
  <c r="U2281" i="1"/>
  <c r="V2281" i="1"/>
  <c r="U2277" i="1"/>
  <c r="V2277" i="1"/>
  <c r="U2273" i="1"/>
  <c r="V2273" i="1"/>
  <c r="U2269" i="1"/>
  <c r="V2269" i="1"/>
  <c r="U2265" i="1"/>
  <c r="V2265" i="1"/>
  <c r="U2261" i="1"/>
  <c r="V2261" i="1"/>
  <c r="U2257" i="1"/>
  <c r="V2257" i="1"/>
  <c r="U2253" i="1"/>
  <c r="V2253" i="1"/>
  <c r="U2249" i="1"/>
  <c r="V2249" i="1"/>
  <c r="U2245" i="1"/>
  <c r="V2245" i="1"/>
  <c r="U2241" i="1"/>
  <c r="V2241" i="1"/>
  <c r="U2237" i="1"/>
  <c r="V2237" i="1"/>
  <c r="U2233" i="1"/>
  <c r="V2233" i="1"/>
  <c r="U2229" i="1"/>
  <c r="V2229" i="1"/>
  <c r="U2225" i="1"/>
  <c r="V2225" i="1"/>
  <c r="U2221" i="1"/>
  <c r="V2221" i="1"/>
  <c r="U2217" i="1"/>
  <c r="V2217" i="1"/>
  <c r="U2213" i="1"/>
  <c r="V2213" i="1"/>
  <c r="U2209" i="1"/>
  <c r="V2209" i="1"/>
  <c r="U2205" i="1"/>
  <c r="V2205" i="1"/>
  <c r="U2201" i="1"/>
  <c r="V2201" i="1"/>
  <c r="U2197" i="1"/>
  <c r="V2197" i="1"/>
  <c r="U2193" i="1"/>
  <c r="V2193" i="1"/>
  <c r="U2189" i="1"/>
  <c r="V2189" i="1"/>
  <c r="U2185" i="1"/>
  <c r="V2185" i="1"/>
  <c r="U2181" i="1"/>
  <c r="V2181" i="1"/>
  <c r="U2177" i="1"/>
  <c r="V2177" i="1"/>
  <c r="U2173" i="1"/>
  <c r="V2173" i="1"/>
  <c r="U2169" i="1"/>
  <c r="V2169" i="1"/>
  <c r="U2165" i="1"/>
  <c r="V2165" i="1"/>
  <c r="U2161" i="1"/>
  <c r="V2161" i="1"/>
  <c r="U2157" i="1"/>
  <c r="V2157" i="1"/>
  <c r="U2153" i="1"/>
  <c r="V2153" i="1"/>
  <c r="U2149" i="1"/>
  <c r="V2149" i="1"/>
  <c r="U2145" i="1"/>
  <c r="V2145" i="1"/>
  <c r="U2141" i="1"/>
  <c r="V2141" i="1"/>
  <c r="U2137" i="1"/>
  <c r="V2137" i="1"/>
  <c r="U2133" i="1"/>
  <c r="V2133" i="1"/>
  <c r="U2129" i="1"/>
  <c r="V2129" i="1"/>
  <c r="U2125" i="1"/>
  <c r="V2125" i="1"/>
  <c r="U2121" i="1"/>
  <c r="V2121" i="1"/>
  <c r="U2117" i="1"/>
  <c r="V2117" i="1"/>
  <c r="U2113" i="1"/>
  <c r="V2113" i="1"/>
  <c r="U2109" i="1"/>
  <c r="V2109" i="1"/>
  <c r="U2105" i="1"/>
  <c r="V2105" i="1"/>
  <c r="U2101" i="1"/>
  <c r="V2101" i="1"/>
  <c r="U2097" i="1"/>
  <c r="V2097" i="1"/>
  <c r="U2093" i="1"/>
  <c r="V2093" i="1"/>
  <c r="U2089" i="1"/>
  <c r="V2089" i="1"/>
  <c r="U2085" i="1"/>
  <c r="V2085" i="1"/>
  <c r="U2081" i="1"/>
  <c r="V2081" i="1"/>
  <c r="U2077" i="1"/>
  <c r="V2077" i="1"/>
  <c r="U2073" i="1"/>
  <c r="V2073" i="1"/>
  <c r="U2069" i="1"/>
  <c r="V2069" i="1"/>
  <c r="U2065" i="1"/>
  <c r="V2065" i="1"/>
  <c r="U2061" i="1"/>
  <c r="V2061" i="1"/>
  <c r="U2057" i="1"/>
  <c r="V2057" i="1"/>
  <c r="U2053" i="1"/>
  <c r="V2053" i="1"/>
  <c r="U2049" i="1"/>
  <c r="V2049" i="1"/>
  <c r="U2045" i="1"/>
  <c r="V2045" i="1"/>
  <c r="U2041" i="1"/>
  <c r="V2041" i="1"/>
  <c r="U2037" i="1"/>
  <c r="V2037" i="1"/>
  <c r="U2033" i="1"/>
  <c r="V2033" i="1"/>
  <c r="U2029" i="1"/>
  <c r="V2029" i="1"/>
  <c r="U2025" i="1"/>
  <c r="V2025" i="1"/>
  <c r="U2021" i="1"/>
  <c r="V2021" i="1"/>
  <c r="U2017" i="1"/>
  <c r="V2017" i="1"/>
  <c r="U2013" i="1"/>
  <c r="V2013" i="1"/>
  <c r="U2009" i="1"/>
  <c r="V2009" i="1"/>
  <c r="U2005" i="1"/>
  <c r="V2005" i="1"/>
  <c r="U2001" i="1"/>
  <c r="V2001" i="1"/>
  <c r="U1997" i="1"/>
  <c r="V1997" i="1"/>
  <c r="U1993" i="1"/>
  <c r="V1993" i="1"/>
  <c r="U1989" i="1"/>
  <c r="V1989" i="1"/>
  <c r="U1985" i="1"/>
  <c r="V1985" i="1"/>
  <c r="U1981" i="1"/>
  <c r="V1981" i="1"/>
  <c r="U1977" i="1"/>
  <c r="V1977" i="1"/>
  <c r="U1973" i="1"/>
  <c r="V1973" i="1"/>
  <c r="U1969" i="1"/>
  <c r="V1969" i="1"/>
  <c r="U1965" i="1"/>
  <c r="V1965" i="1"/>
  <c r="U1961" i="1"/>
  <c r="V1961" i="1"/>
  <c r="U1957" i="1"/>
  <c r="V1957" i="1"/>
  <c r="U1953" i="1"/>
  <c r="V1953" i="1"/>
  <c r="U1949" i="1"/>
  <c r="V1949" i="1"/>
  <c r="U1945" i="1"/>
  <c r="V1945" i="1"/>
  <c r="U1941" i="1"/>
  <c r="V1941" i="1"/>
  <c r="U1937" i="1"/>
  <c r="V1937" i="1"/>
  <c r="U1933" i="1"/>
  <c r="V1933" i="1"/>
  <c r="U1929" i="1"/>
  <c r="V1929" i="1"/>
  <c r="U1925" i="1"/>
  <c r="V1925" i="1"/>
  <c r="U1921" i="1"/>
  <c r="V1921" i="1"/>
  <c r="U1917" i="1"/>
  <c r="V1917" i="1"/>
  <c r="U1913" i="1"/>
  <c r="V1913" i="1"/>
  <c r="U1909" i="1"/>
  <c r="V1909" i="1"/>
  <c r="U1905" i="1"/>
  <c r="V1905" i="1"/>
  <c r="U1901" i="1"/>
  <c r="V1901" i="1"/>
  <c r="U1897" i="1"/>
  <c r="V1897" i="1"/>
  <c r="U1893" i="1"/>
  <c r="V1893" i="1"/>
  <c r="U1889" i="1"/>
  <c r="V1889" i="1"/>
  <c r="U1885" i="1"/>
  <c r="V1885" i="1"/>
  <c r="U1881" i="1"/>
  <c r="V1881" i="1"/>
  <c r="U1877" i="1"/>
  <c r="V1877" i="1"/>
  <c r="U1873" i="1"/>
  <c r="V1873" i="1"/>
  <c r="U1869" i="1"/>
  <c r="V1869" i="1"/>
  <c r="U1865" i="1"/>
  <c r="V1865" i="1"/>
  <c r="U1861" i="1"/>
  <c r="V1861" i="1"/>
  <c r="U1857" i="1"/>
  <c r="V1857" i="1"/>
  <c r="U1853" i="1"/>
  <c r="V1853" i="1"/>
  <c r="U1849" i="1"/>
  <c r="V1849" i="1"/>
  <c r="U1845" i="1"/>
  <c r="V1845" i="1"/>
  <c r="U1841" i="1"/>
  <c r="V1841" i="1"/>
  <c r="U1837" i="1"/>
  <c r="V1837" i="1"/>
  <c r="U1833" i="1"/>
  <c r="V1833" i="1"/>
  <c r="U1829" i="1"/>
  <c r="V1829" i="1"/>
  <c r="U1825" i="1"/>
  <c r="V1825" i="1"/>
  <c r="U1821" i="1"/>
  <c r="V1821" i="1"/>
  <c r="U1817" i="1"/>
  <c r="V1817" i="1"/>
  <c r="U1813" i="1"/>
  <c r="V1813" i="1"/>
  <c r="U1809" i="1"/>
  <c r="V1809" i="1"/>
  <c r="U1805" i="1"/>
  <c r="V1805" i="1"/>
  <c r="U1801" i="1"/>
  <c r="V1801" i="1"/>
  <c r="U1797" i="1"/>
  <c r="V1797" i="1"/>
  <c r="U1793" i="1"/>
  <c r="V1793" i="1"/>
  <c r="U1789" i="1"/>
  <c r="V1789" i="1"/>
  <c r="U1785" i="1"/>
  <c r="V1785" i="1"/>
  <c r="U1781" i="1"/>
  <c r="V1781" i="1"/>
  <c r="U1777" i="1"/>
  <c r="V1777" i="1"/>
  <c r="U1773" i="1"/>
  <c r="V1773" i="1"/>
  <c r="U1769" i="1"/>
  <c r="V1769" i="1"/>
  <c r="U1765" i="1"/>
  <c r="V1765" i="1"/>
  <c r="U1761" i="1"/>
  <c r="V1761" i="1"/>
  <c r="U1757" i="1"/>
  <c r="V1757" i="1"/>
  <c r="U1753" i="1"/>
  <c r="V1753" i="1"/>
  <c r="U1749" i="1"/>
  <c r="V1749" i="1"/>
  <c r="U1745" i="1"/>
  <c r="V1745" i="1"/>
  <c r="U1741" i="1"/>
  <c r="V1741" i="1"/>
  <c r="U1737" i="1"/>
  <c r="V1737" i="1"/>
  <c r="U1733" i="1"/>
  <c r="V1733" i="1"/>
  <c r="U1729" i="1"/>
  <c r="V1729" i="1"/>
  <c r="U1725" i="1"/>
  <c r="V1725" i="1"/>
  <c r="U1721" i="1"/>
  <c r="V1721" i="1"/>
  <c r="U1717" i="1"/>
  <c r="V1717" i="1"/>
  <c r="U1713" i="1"/>
  <c r="V1713" i="1"/>
  <c r="U1709" i="1"/>
  <c r="V1709" i="1"/>
  <c r="U1705" i="1"/>
  <c r="V1705" i="1"/>
  <c r="U1701" i="1"/>
  <c r="V1701" i="1"/>
  <c r="U1697" i="1"/>
  <c r="V1697" i="1"/>
  <c r="U1693" i="1"/>
  <c r="V1693" i="1"/>
  <c r="U1689" i="1"/>
  <c r="V1689" i="1"/>
  <c r="U1685" i="1"/>
  <c r="V1685" i="1"/>
  <c r="U1681" i="1"/>
  <c r="V1681" i="1"/>
  <c r="U1677" i="1"/>
  <c r="V1677" i="1"/>
  <c r="U1673" i="1"/>
  <c r="V1673" i="1"/>
  <c r="U1669" i="1"/>
  <c r="V1669" i="1"/>
  <c r="U1665" i="1"/>
  <c r="V1665" i="1"/>
  <c r="U1661" i="1"/>
  <c r="V1661" i="1"/>
  <c r="U1657" i="1"/>
  <c r="V1657" i="1"/>
  <c r="U1653" i="1"/>
  <c r="V1653" i="1"/>
  <c r="U1649" i="1"/>
  <c r="V1649" i="1"/>
  <c r="U1645" i="1"/>
  <c r="V1645" i="1"/>
  <c r="U1641" i="1"/>
  <c r="V1641" i="1"/>
  <c r="U1637" i="1"/>
  <c r="V1637" i="1"/>
  <c r="U1633" i="1"/>
  <c r="V1633" i="1"/>
  <c r="U1629" i="1"/>
  <c r="V1629" i="1"/>
  <c r="U1625" i="1"/>
  <c r="V1625" i="1"/>
  <c r="U1621" i="1"/>
  <c r="V1621" i="1"/>
  <c r="U1617" i="1"/>
  <c r="V1617" i="1"/>
  <c r="U1613" i="1"/>
  <c r="V1613" i="1"/>
  <c r="U1609" i="1"/>
  <c r="V1609" i="1"/>
  <c r="U1605" i="1"/>
  <c r="V1605" i="1"/>
  <c r="U1601" i="1"/>
  <c r="V1601" i="1"/>
  <c r="U1597" i="1"/>
  <c r="V1597" i="1"/>
  <c r="U1593" i="1"/>
  <c r="V1593" i="1"/>
  <c r="U1589" i="1"/>
  <c r="V1589" i="1"/>
  <c r="U1585" i="1"/>
  <c r="V1585" i="1"/>
  <c r="U1581" i="1"/>
  <c r="V1581" i="1"/>
  <c r="U1577" i="1"/>
  <c r="V1577" i="1"/>
  <c r="U1573" i="1"/>
  <c r="V1573" i="1"/>
  <c r="U1569" i="1"/>
  <c r="V1569" i="1"/>
  <c r="U1565" i="1"/>
  <c r="V1565" i="1"/>
  <c r="U1561" i="1"/>
  <c r="V1561" i="1"/>
  <c r="U1557" i="1"/>
  <c r="V1557" i="1"/>
  <c r="U1553" i="1"/>
  <c r="V1553" i="1"/>
  <c r="U1549" i="1"/>
  <c r="V1549" i="1"/>
  <c r="U1545" i="1"/>
  <c r="V1545" i="1"/>
  <c r="U1541" i="1"/>
  <c r="V1541" i="1"/>
  <c r="U1537" i="1"/>
  <c r="V1537" i="1"/>
  <c r="U1533" i="1"/>
  <c r="V1533" i="1"/>
  <c r="U1529" i="1"/>
  <c r="V1529" i="1"/>
  <c r="U1525" i="1"/>
  <c r="V1525" i="1"/>
  <c r="U1521" i="1"/>
  <c r="V1521" i="1"/>
  <c r="U1517" i="1"/>
  <c r="V1517" i="1"/>
  <c r="U1513" i="1"/>
  <c r="V1513" i="1"/>
  <c r="U1509" i="1"/>
  <c r="V1509" i="1"/>
  <c r="U1505" i="1"/>
  <c r="V1505" i="1"/>
  <c r="U1501" i="1"/>
  <c r="V1501" i="1"/>
  <c r="U1497" i="1"/>
  <c r="V1497" i="1"/>
  <c r="U1493" i="1"/>
  <c r="V1493" i="1"/>
  <c r="U1489" i="1"/>
  <c r="V1489" i="1"/>
  <c r="U1485" i="1"/>
  <c r="V1485" i="1"/>
  <c r="U1481" i="1"/>
  <c r="V1481" i="1"/>
  <c r="U1477" i="1"/>
  <c r="V1477" i="1"/>
  <c r="U1473" i="1"/>
  <c r="V1473" i="1"/>
  <c r="U1469" i="1"/>
  <c r="V1469" i="1"/>
  <c r="U1465" i="1"/>
  <c r="V1465" i="1"/>
  <c r="U1461" i="1"/>
  <c r="V1461" i="1"/>
  <c r="U1457" i="1"/>
  <c r="V1457" i="1"/>
  <c r="U1453" i="1"/>
  <c r="V1453" i="1"/>
  <c r="U1449" i="1"/>
  <c r="V1449" i="1"/>
  <c r="U1445" i="1"/>
  <c r="V1445" i="1"/>
  <c r="U1441" i="1"/>
  <c r="V1441" i="1"/>
  <c r="U1437" i="1"/>
  <c r="V1437" i="1"/>
  <c r="U1433" i="1"/>
  <c r="V1433" i="1"/>
  <c r="U1429" i="1"/>
  <c r="V1429" i="1"/>
  <c r="U1425" i="1"/>
  <c r="V1425" i="1"/>
  <c r="U1421" i="1"/>
  <c r="V1421" i="1"/>
  <c r="U1417" i="1"/>
  <c r="V1417" i="1"/>
  <c r="U1413" i="1"/>
  <c r="V1413" i="1"/>
  <c r="U1409" i="1"/>
  <c r="V1409" i="1"/>
  <c r="U1405" i="1"/>
  <c r="V1405" i="1"/>
  <c r="U1401" i="1"/>
  <c r="V1401" i="1"/>
  <c r="U1397" i="1"/>
  <c r="V1397" i="1"/>
  <c r="U1393" i="1"/>
  <c r="V1393" i="1"/>
  <c r="U1389" i="1"/>
  <c r="V1389" i="1"/>
  <c r="U1385" i="1"/>
  <c r="V1385" i="1"/>
  <c r="U1381" i="1"/>
  <c r="V1381" i="1"/>
  <c r="U1377" i="1"/>
  <c r="V1377" i="1"/>
  <c r="U1373" i="1"/>
  <c r="V1373" i="1"/>
  <c r="U1369" i="1"/>
  <c r="V1369" i="1"/>
  <c r="U1365" i="1"/>
  <c r="V1365" i="1"/>
  <c r="U1361" i="1"/>
  <c r="V1361" i="1"/>
  <c r="U1357" i="1"/>
  <c r="V1357" i="1"/>
  <c r="U1353" i="1"/>
  <c r="V1353" i="1"/>
  <c r="U1349" i="1"/>
  <c r="V1349" i="1"/>
  <c r="U1345" i="1"/>
  <c r="V1345" i="1"/>
  <c r="U1341" i="1"/>
  <c r="V1341" i="1"/>
  <c r="U1337" i="1"/>
  <c r="V1337" i="1"/>
  <c r="U1333" i="1"/>
  <c r="V1333" i="1"/>
  <c r="U1329" i="1"/>
  <c r="V1329" i="1"/>
  <c r="U1325" i="1"/>
  <c r="V1325" i="1"/>
  <c r="U1321" i="1"/>
  <c r="V1321" i="1"/>
  <c r="U1317" i="1"/>
  <c r="V1317" i="1"/>
  <c r="U1313" i="1"/>
  <c r="V1313" i="1"/>
  <c r="U1309" i="1"/>
  <c r="V1309" i="1"/>
  <c r="U1305" i="1"/>
  <c r="V1305" i="1"/>
  <c r="U1301" i="1"/>
  <c r="V1301" i="1"/>
  <c r="U1297" i="1"/>
  <c r="V1297" i="1"/>
  <c r="U1293" i="1"/>
  <c r="V1293" i="1"/>
  <c r="U1289" i="1"/>
  <c r="V1289" i="1"/>
  <c r="U1285" i="1"/>
  <c r="V1285" i="1"/>
  <c r="U1281" i="1"/>
  <c r="V1281" i="1"/>
  <c r="U1277" i="1"/>
  <c r="V1277" i="1"/>
  <c r="U1273" i="1"/>
  <c r="V1273" i="1"/>
  <c r="U1269" i="1"/>
  <c r="V1269" i="1"/>
  <c r="U1265" i="1"/>
  <c r="V1265" i="1"/>
  <c r="U1261" i="1"/>
  <c r="V1261" i="1"/>
  <c r="U1257" i="1"/>
  <c r="V1257" i="1"/>
  <c r="U1253" i="1"/>
  <c r="V1253" i="1"/>
  <c r="U1249" i="1"/>
  <c r="V1249" i="1"/>
  <c r="U1245" i="1"/>
  <c r="V1245" i="1"/>
  <c r="U1241" i="1"/>
  <c r="V1241" i="1"/>
  <c r="U1237" i="1"/>
  <c r="V1237" i="1"/>
  <c r="U1233" i="1"/>
  <c r="V1233" i="1"/>
  <c r="U1229" i="1"/>
  <c r="V1229" i="1"/>
  <c r="U1225" i="1"/>
  <c r="V1225" i="1"/>
  <c r="U1221" i="1"/>
  <c r="V1221" i="1"/>
  <c r="U1217" i="1"/>
  <c r="V1217" i="1"/>
  <c r="U1213" i="1"/>
  <c r="V1213" i="1"/>
  <c r="U1209" i="1"/>
  <c r="V1209" i="1"/>
  <c r="U1205" i="1"/>
  <c r="V1205" i="1"/>
  <c r="U1201" i="1"/>
  <c r="V1201" i="1"/>
  <c r="U1197" i="1"/>
  <c r="V1197" i="1"/>
  <c r="U1193" i="1"/>
  <c r="V1193" i="1"/>
  <c r="U1189" i="1"/>
  <c r="V1189" i="1"/>
  <c r="U1185" i="1"/>
  <c r="V1185" i="1"/>
  <c r="U1181" i="1"/>
  <c r="V1181" i="1"/>
  <c r="U1177" i="1"/>
  <c r="V1177" i="1"/>
  <c r="U1173" i="1"/>
  <c r="V1173" i="1"/>
  <c r="U1169" i="1"/>
  <c r="V1169" i="1"/>
  <c r="U1165" i="1"/>
  <c r="V1165" i="1"/>
  <c r="U1161" i="1"/>
  <c r="V1161" i="1"/>
  <c r="U1157" i="1"/>
  <c r="V1157" i="1"/>
  <c r="U1153" i="1"/>
  <c r="V1153" i="1"/>
  <c r="U1149" i="1"/>
  <c r="V1149" i="1"/>
  <c r="U1145" i="1"/>
  <c r="V1145" i="1"/>
  <c r="U1141" i="1"/>
  <c r="V1141" i="1"/>
  <c r="U1137" i="1"/>
  <c r="V1137" i="1"/>
  <c r="U1133" i="1"/>
  <c r="V1133" i="1"/>
  <c r="U1129" i="1"/>
  <c r="V1129" i="1"/>
  <c r="U1125" i="1"/>
  <c r="V1125" i="1"/>
  <c r="U1121" i="1"/>
  <c r="V1121" i="1"/>
  <c r="U1117" i="1"/>
  <c r="V1117" i="1"/>
  <c r="U1113" i="1"/>
  <c r="V1113" i="1"/>
  <c r="U1109" i="1"/>
  <c r="V1109" i="1"/>
  <c r="U1105" i="1"/>
  <c r="V1105" i="1"/>
  <c r="U1101" i="1"/>
  <c r="V1101" i="1"/>
  <c r="U1097" i="1"/>
  <c r="V1097" i="1"/>
  <c r="U1093" i="1"/>
  <c r="V1093" i="1"/>
  <c r="U1089" i="1"/>
  <c r="V1089" i="1"/>
  <c r="U1085" i="1"/>
  <c r="V1085" i="1"/>
  <c r="U1081" i="1"/>
  <c r="V1081" i="1"/>
  <c r="U1077" i="1"/>
  <c r="V1077" i="1"/>
  <c r="U1073" i="1"/>
  <c r="V1073" i="1"/>
  <c r="U1069" i="1"/>
  <c r="V1069" i="1"/>
  <c r="U1065" i="1"/>
  <c r="V1065" i="1"/>
  <c r="U1061" i="1"/>
  <c r="V1061" i="1"/>
  <c r="U1057" i="1"/>
  <c r="V1057" i="1"/>
  <c r="U1053" i="1"/>
  <c r="V1053" i="1"/>
  <c r="U1049" i="1"/>
  <c r="V1049" i="1"/>
  <c r="U1045" i="1"/>
  <c r="V1045" i="1"/>
  <c r="U1041" i="1"/>
  <c r="V1041" i="1"/>
  <c r="U1037" i="1"/>
  <c r="V1037" i="1"/>
  <c r="U1033" i="1"/>
  <c r="V1033" i="1"/>
  <c r="U1029" i="1"/>
  <c r="V1029" i="1"/>
  <c r="U1025" i="1"/>
  <c r="V1025" i="1"/>
  <c r="U1021" i="1"/>
  <c r="V1021" i="1"/>
  <c r="U1017" i="1"/>
  <c r="V1017" i="1"/>
  <c r="U1013" i="1"/>
  <c r="V1013" i="1"/>
  <c r="U1009" i="1"/>
  <c r="V1009" i="1"/>
  <c r="U1005" i="1"/>
  <c r="V1005" i="1"/>
  <c r="U1001" i="1"/>
  <c r="V1001" i="1"/>
  <c r="U997" i="1"/>
  <c r="V997" i="1"/>
  <c r="U993" i="1"/>
  <c r="V993" i="1"/>
  <c r="U989" i="1"/>
  <c r="V989" i="1"/>
  <c r="U985" i="1"/>
  <c r="V985" i="1"/>
  <c r="U981" i="1"/>
  <c r="V981" i="1"/>
  <c r="U977" i="1"/>
  <c r="V977" i="1"/>
  <c r="U973" i="1"/>
  <c r="V973" i="1"/>
  <c r="U969" i="1"/>
  <c r="V969" i="1"/>
  <c r="U965" i="1"/>
  <c r="V965" i="1"/>
  <c r="U961" i="1"/>
  <c r="V961" i="1"/>
  <c r="U957" i="1"/>
  <c r="V957" i="1"/>
  <c r="U953" i="1"/>
  <c r="V953" i="1"/>
  <c r="U949" i="1"/>
  <c r="V949" i="1"/>
  <c r="U945" i="1"/>
  <c r="V945" i="1"/>
  <c r="U941" i="1"/>
  <c r="V941" i="1"/>
  <c r="U937" i="1"/>
  <c r="V937" i="1"/>
  <c r="U933" i="1"/>
  <c r="V933" i="1"/>
  <c r="U929" i="1"/>
  <c r="V929" i="1"/>
  <c r="U925" i="1"/>
  <c r="V925" i="1"/>
  <c r="U921" i="1"/>
  <c r="V921" i="1"/>
  <c r="U917" i="1"/>
  <c r="V917" i="1"/>
  <c r="U913" i="1"/>
  <c r="V913" i="1"/>
  <c r="U909" i="1"/>
  <c r="V909" i="1"/>
  <c r="U905" i="1"/>
  <c r="V905" i="1"/>
  <c r="U901" i="1"/>
  <c r="V901" i="1"/>
  <c r="U897" i="1"/>
  <c r="V897" i="1"/>
  <c r="U893" i="1"/>
  <c r="V893" i="1"/>
  <c r="U889" i="1"/>
  <c r="V889" i="1"/>
  <c r="U885" i="1"/>
  <c r="V885" i="1"/>
  <c r="U881" i="1"/>
  <c r="V881" i="1"/>
  <c r="U877" i="1"/>
  <c r="V877" i="1"/>
  <c r="U873" i="1"/>
  <c r="V873" i="1"/>
  <c r="U869" i="1"/>
  <c r="V869" i="1"/>
  <c r="U865" i="1"/>
  <c r="V865" i="1"/>
  <c r="U861" i="1"/>
  <c r="V861" i="1"/>
  <c r="U857" i="1"/>
  <c r="V857" i="1"/>
  <c r="U853" i="1"/>
  <c r="V853" i="1"/>
  <c r="U849" i="1"/>
  <c r="V849" i="1"/>
  <c r="U845" i="1"/>
  <c r="V845" i="1"/>
  <c r="U841" i="1"/>
  <c r="V841" i="1"/>
  <c r="U837" i="1"/>
  <c r="V837" i="1"/>
  <c r="U833" i="1"/>
  <c r="V833" i="1"/>
  <c r="U829" i="1"/>
  <c r="V829" i="1"/>
  <c r="U825" i="1"/>
  <c r="V825" i="1"/>
  <c r="U821" i="1"/>
  <c r="V821" i="1"/>
  <c r="U817" i="1"/>
  <c r="V817" i="1"/>
  <c r="U813" i="1"/>
  <c r="V813" i="1"/>
  <c r="U809" i="1"/>
  <c r="V809" i="1"/>
  <c r="U805" i="1"/>
  <c r="V805" i="1"/>
  <c r="U801" i="1"/>
  <c r="V801" i="1"/>
  <c r="U797" i="1"/>
  <c r="V797" i="1"/>
  <c r="U793" i="1"/>
  <c r="V793" i="1"/>
  <c r="U789" i="1"/>
  <c r="V789" i="1"/>
  <c r="U785" i="1"/>
  <c r="V785" i="1"/>
  <c r="U781" i="1"/>
  <c r="V781" i="1"/>
  <c r="U777" i="1"/>
  <c r="V777" i="1"/>
  <c r="U773" i="1"/>
  <c r="V773" i="1"/>
  <c r="U769" i="1"/>
  <c r="V769" i="1"/>
  <c r="U765" i="1"/>
  <c r="V765" i="1"/>
  <c r="U761" i="1"/>
  <c r="V761" i="1"/>
  <c r="U757" i="1"/>
  <c r="V757" i="1"/>
  <c r="U753" i="1"/>
  <c r="V753" i="1"/>
  <c r="U749" i="1"/>
  <c r="V749" i="1"/>
  <c r="U745" i="1"/>
  <c r="V745" i="1"/>
  <c r="U741" i="1"/>
  <c r="V741" i="1"/>
  <c r="U737" i="1"/>
  <c r="V737" i="1"/>
  <c r="U733" i="1"/>
  <c r="V733" i="1"/>
  <c r="U729" i="1"/>
  <c r="V729" i="1"/>
  <c r="U725" i="1"/>
  <c r="V725" i="1"/>
  <c r="U721" i="1"/>
  <c r="V721" i="1"/>
  <c r="U717" i="1"/>
  <c r="V717" i="1"/>
  <c r="U713" i="1"/>
  <c r="V713" i="1"/>
  <c r="U709" i="1"/>
  <c r="V709" i="1"/>
  <c r="U705" i="1"/>
  <c r="V705" i="1"/>
  <c r="U701" i="1"/>
  <c r="V701" i="1"/>
  <c r="U697" i="1"/>
  <c r="V697" i="1"/>
  <c r="U693" i="1"/>
  <c r="V693" i="1"/>
  <c r="U689" i="1"/>
  <c r="V689" i="1"/>
  <c r="U685" i="1"/>
  <c r="V685" i="1"/>
  <c r="U681" i="1"/>
  <c r="V681" i="1"/>
  <c r="U677" i="1"/>
  <c r="V677" i="1"/>
  <c r="U673" i="1"/>
  <c r="V673" i="1"/>
  <c r="U669" i="1"/>
  <c r="V669" i="1"/>
  <c r="U665" i="1"/>
  <c r="V665" i="1"/>
  <c r="U661" i="1"/>
  <c r="V661" i="1"/>
  <c r="U657" i="1"/>
  <c r="V657" i="1"/>
  <c r="U653" i="1"/>
  <c r="V653" i="1"/>
  <c r="U649" i="1"/>
  <c r="V649" i="1"/>
  <c r="U645" i="1"/>
  <c r="V645" i="1"/>
  <c r="U641" i="1"/>
  <c r="V641" i="1"/>
  <c r="U637" i="1"/>
  <c r="V637" i="1"/>
  <c r="U633" i="1"/>
  <c r="V633" i="1"/>
  <c r="U629" i="1"/>
  <c r="V629" i="1"/>
  <c r="U625" i="1"/>
  <c r="V625" i="1"/>
  <c r="U621" i="1"/>
  <c r="V621" i="1"/>
  <c r="U617" i="1"/>
  <c r="V617" i="1"/>
  <c r="U613" i="1"/>
  <c r="V613" i="1"/>
  <c r="U609" i="1"/>
  <c r="V609" i="1"/>
  <c r="U605" i="1"/>
  <c r="V605" i="1"/>
  <c r="U601" i="1"/>
  <c r="V601" i="1"/>
  <c r="U597" i="1"/>
  <c r="V597" i="1"/>
  <c r="U593" i="1"/>
  <c r="V593" i="1"/>
  <c r="U589" i="1"/>
  <c r="V589" i="1"/>
  <c r="U585" i="1"/>
  <c r="V585" i="1"/>
  <c r="U581" i="1"/>
  <c r="V581" i="1"/>
  <c r="U577" i="1"/>
  <c r="V577" i="1"/>
  <c r="U573" i="1"/>
  <c r="V573" i="1"/>
  <c r="U569" i="1"/>
  <c r="V569" i="1"/>
  <c r="U565" i="1"/>
  <c r="V565" i="1"/>
  <c r="U561" i="1"/>
  <c r="V561" i="1"/>
  <c r="U557" i="1"/>
  <c r="V557" i="1"/>
  <c r="U553" i="1"/>
  <c r="V553" i="1"/>
  <c r="U549" i="1"/>
  <c r="V549" i="1"/>
  <c r="U545" i="1"/>
  <c r="V545" i="1"/>
  <c r="U541" i="1"/>
  <c r="V541" i="1"/>
  <c r="U537" i="1"/>
  <c r="V537" i="1"/>
  <c r="U533" i="1"/>
  <c r="V533" i="1"/>
  <c r="U529" i="1"/>
  <c r="V529" i="1"/>
  <c r="U525" i="1"/>
  <c r="V525" i="1"/>
  <c r="U521" i="1"/>
  <c r="V521" i="1"/>
  <c r="U517" i="1"/>
  <c r="V517" i="1"/>
  <c r="U513" i="1"/>
  <c r="V513" i="1"/>
  <c r="U509" i="1"/>
  <c r="V509" i="1"/>
  <c r="U505" i="1"/>
  <c r="V505" i="1"/>
  <c r="U501" i="1"/>
  <c r="V501" i="1"/>
  <c r="U497" i="1"/>
  <c r="V497" i="1"/>
  <c r="U493" i="1"/>
  <c r="V493" i="1"/>
  <c r="U489" i="1"/>
  <c r="V489" i="1"/>
  <c r="U485" i="1"/>
  <c r="V485" i="1"/>
  <c r="U481" i="1"/>
  <c r="V481" i="1"/>
  <c r="U477" i="1"/>
  <c r="V477" i="1"/>
  <c r="U473" i="1"/>
  <c r="V473" i="1"/>
  <c r="U469" i="1"/>
  <c r="V469" i="1"/>
  <c r="U465" i="1"/>
  <c r="V465" i="1"/>
  <c r="U461" i="1"/>
  <c r="V461" i="1"/>
  <c r="U457" i="1"/>
  <c r="V457" i="1"/>
  <c r="U453" i="1"/>
  <c r="V453" i="1"/>
  <c r="U449" i="1"/>
  <c r="V449" i="1"/>
  <c r="U445" i="1"/>
  <c r="V445" i="1"/>
  <c r="U441" i="1"/>
  <c r="V441" i="1"/>
  <c r="U437" i="1"/>
  <c r="V437" i="1"/>
  <c r="U433" i="1"/>
  <c r="V433" i="1"/>
  <c r="U429" i="1"/>
  <c r="V429" i="1"/>
  <c r="U425" i="1"/>
  <c r="V425" i="1"/>
  <c r="U421" i="1"/>
  <c r="V421" i="1"/>
  <c r="U417" i="1"/>
  <c r="V417" i="1"/>
  <c r="U413" i="1"/>
  <c r="V413" i="1"/>
  <c r="U409" i="1"/>
  <c r="V409" i="1"/>
  <c r="U405" i="1"/>
  <c r="V405" i="1"/>
  <c r="U401" i="1"/>
  <c r="V401" i="1"/>
  <c r="U397" i="1"/>
  <c r="V397" i="1"/>
  <c r="U393" i="1"/>
  <c r="V393" i="1"/>
  <c r="U389" i="1"/>
  <c r="V389" i="1"/>
  <c r="U385" i="1"/>
  <c r="V385" i="1"/>
  <c r="U381" i="1"/>
  <c r="V381" i="1"/>
  <c r="U377" i="1"/>
  <c r="V377" i="1"/>
  <c r="U373" i="1"/>
  <c r="V373" i="1"/>
  <c r="U369" i="1"/>
  <c r="V369" i="1"/>
  <c r="U365" i="1"/>
  <c r="V365" i="1"/>
  <c r="U361" i="1"/>
  <c r="V361" i="1"/>
  <c r="U357" i="1"/>
  <c r="V357" i="1"/>
  <c r="U353" i="1"/>
  <c r="V353" i="1"/>
  <c r="U349" i="1"/>
  <c r="V349" i="1"/>
  <c r="U345" i="1"/>
  <c r="V345" i="1"/>
  <c r="U341" i="1"/>
  <c r="V341" i="1"/>
  <c r="U337" i="1"/>
  <c r="V337" i="1"/>
  <c r="U333" i="1"/>
  <c r="V333" i="1"/>
  <c r="U329" i="1"/>
  <c r="V329" i="1"/>
  <c r="U325" i="1"/>
  <c r="V325" i="1"/>
  <c r="U321" i="1"/>
  <c r="V321" i="1"/>
  <c r="U317" i="1"/>
  <c r="V317" i="1"/>
  <c r="U313" i="1"/>
  <c r="V313" i="1"/>
  <c r="U309" i="1"/>
  <c r="V309" i="1"/>
  <c r="U305" i="1"/>
  <c r="V305" i="1"/>
  <c r="U301" i="1"/>
  <c r="V301" i="1"/>
  <c r="U297" i="1"/>
  <c r="V297" i="1"/>
  <c r="U293" i="1"/>
  <c r="V293" i="1"/>
  <c r="U289" i="1"/>
  <c r="V289" i="1"/>
  <c r="U285" i="1"/>
  <c r="V285" i="1"/>
  <c r="U281" i="1"/>
  <c r="V281" i="1"/>
  <c r="U277" i="1"/>
  <c r="V277" i="1"/>
  <c r="U273" i="1"/>
  <c r="V273" i="1"/>
  <c r="U269" i="1"/>
  <c r="V269" i="1"/>
  <c r="U265" i="1"/>
  <c r="V265" i="1"/>
  <c r="U261" i="1"/>
  <c r="V261" i="1"/>
  <c r="U257" i="1"/>
  <c r="V257" i="1"/>
  <c r="U253" i="1"/>
  <c r="V253" i="1"/>
  <c r="U249" i="1"/>
  <c r="V249" i="1"/>
  <c r="U245" i="1"/>
  <c r="V245" i="1"/>
  <c r="U241" i="1"/>
  <c r="V241" i="1"/>
  <c r="U237" i="1"/>
  <c r="V237" i="1"/>
  <c r="U233" i="1"/>
  <c r="V233" i="1"/>
  <c r="U229" i="1"/>
  <c r="V229" i="1"/>
  <c r="U225" i="1"/>
  <c r="V225" i="1"/>
  <c r="U221" i="1"/>
  <c r="V221" i="1"/>
  <c r="U217" i="1"/>
  <c r="V217" i="1"/>
  <c r="U213" i="1"/>
  <c r="V213" i="1"/>
  <c r="U209" i="1"/>
  <c r="V209" i="1"/>
  <c r="U205" i="1"/>
  <c r="V205" i="1"/>
  <c r="U201" i="1"/>
  <c r="V201" i="1"/>
  <c r="U197" i="1"/>
  <c r="V197" i="1"/>
  <c r="U193" i="1"/>
  <c r="V193" i="1"/>
  <c r="U189" i="1"/>
  <c r="V189" i="1"/>
  <c r="U185" i="1"/>
  <c r="V185" i="1"/>
  <c r="U181" i="1"/>
  <c r="V181" i="1"/>
  <c r="U177" i="1"/>
  <c r="V177" i="1"/>
  <c r="U173" i="1"/>
  <c r="V173" i="1"/>
  <c r="U169" i="1"/>
  <c r="V169" i="1"/>
  <c r="U165" i="1"/>
  <c r="V165" i="1"/>
  <c r="U161" i="1"/>
  <c r="V161" i="1"/>
  <c r="U157" i="1"/>
  <c r="V157" i="1"/>
  <c r="U153" i="1"/>
  <c r="V153" i="1"/>
  <c r="U149" i="1"/>
  <c r="V149" i="1"/>
  <c r="U145" i="1"/>
  <c r="V145" i="1"/>
  <c r="U141" i="1"/>
  <c r="V141" i="1"/>
  <c r="U137" i="1"/>
  <c r="V137" i="1"/>
  <c r="U133" i="1"/>
  <c r="V133" i="1"/>
  <c r="U129" i="1"/>
  <c r="V129" i="1"/>
  <c r="U125" i="1"/>
  <c r="V125" i="1"/>
  <c r="U121" i="1"/>
  <c r="V121" i="1"/>
  <c r="U117" i="1"/>
  <c r="V117" i="1"/>
  <c r="U113" i="1"/>
  <c r="V113" i="1"/>
  <c r="U109" i="1"/>
  <c r="V109" i="1"/>
  <c r="U105" i="1"/>
  <c r="V105" i="1"/>
  <c r="U101" i="1"/>
  <c r="V101" i="1"/>
  <c r="U97" i="1"/>
  <c r="V97" i="1"/>
  <c r="U93" i="1"/>
  <c r="V93" i="1"/>
  <c r="U89" i="1"/>
  <c r="V89" i="1"/>
  <c r="U85" i="1"/>
  <c r="V85" i="1"/>
  <c r="U81" i="1"/>
  <c r="V81" i="1"/>
  <c r="U77" i="1"/>
  <c r="V77" i="1"/>
  <c r="U73" i="1"/>
  <c r="V73" i="1"/>
  <c r="U69" i="1"/>
  <c r="V69" i="1"/>
  <c r="U65" i="1"/>
  <c r="V65" i="1"/>
  <c r="U61" i="1"/>
  <c r="V61" i="1"/>
  <c r="U57" i="1"/>
  <c r="V57" i="1"/>
  <c r="U53" i="1"/>
  <c r="V53" i="1"/>
  <c r="U49" i="1"/>
  <c r="V49" i="1"/>
  <c r="U45" i="1"/>
  <c r="V45" i="1"/>
  <c r="U41" i="1"/>
  <c r="V41" i="1"/>
  <c r="U37" i="1"/>
  <c r="V37" i="1"/>
  <c r="U33" i="1"/>
  <c r="V33" i="1"/>
  <c r="U29" i="1"/>
  <c r="V29" i="1"/>
  <c r="U25" i="1"/>
  <c r="V25" i="1"/>
  <c r="U21" i="1"/>
  <c r="V21" i="1"/>
  <c r="U17" i="1"/>
  <c r="V17" i="1"/>
  <c r="U13" i="1"/>
  <c r="V13" i="1"/>
  <c r="U9" i="1"/>
  <c r="V9" i="1"/>
  <c r="U5" i="1"/>
  <c r="V5" i="1"/>
  <c r="U3528" i="1"/>
  <c r="V3528" i="1"/>
  <c r="U3524" i="1"/>
  <c r="V3524" i="1"/>
  <c r="U3520" i="1"/>
  <c r="V3520" i="1"/>
  <c r="U3516" i="1"/>
  <c r="V3516" i="1"/>
  <c r="U3512" i="1"/>
  <c r="V3512" i="1"/>
  <c r="U3508" i="1"/>
  <c r="V3508" i="1"/>
  <c r="U3504" i="1"/>
  <c r="V3504" i="1"/>
  <c r="U3500" i="1"/>
  <c r="V3500" i="1"/>
  <c r="U3496" i="1"/>
  <c r="V3496" i="1"/>
  <c r="U3492" i="1"/>
  <c r="V3492" i="1"/>
  <c r="U3488" i="1"/>
  <c r="V3488" i="1"/>
  <c r="U3484" i="1"/>
  <c r="V3484" i="1"/>
  <c r="U3480" i="1"/>
  <c r="V3480" i="1"/>
  <c r="U3476" i="1"/>
  <c r="V3476" i="1"/>
  <c r="U3472" i="1"/>
  <c r="V3472" i="1"/>
  <c r="U3468" i="1"/>
  <c r="V3468" i="1"/>
  <c r="U3464" i="1"/>
  <c r="V3464" i="1"/>
  <c r="U3460" i="1"/>
  <c r="V3460" i="1"/>
  <c r="U3456" i="1"/>
  <c r="V3456" i="1"/>
  <c r="U3452" i="1"/>
  <c r="V3452" i="1"/>
  <c r="U3448" i="1"/>
  <c r="V3448" i="1"/>
  <c r="U3444" i="1"/>
  <c r="V3444" i="1"/>
  <c r="U3440" i="1"/>
  <c r="V3440" i="1"/>
  <c r="U3436" i="1"/>
  <c r="V3436" i="1"/>
  <c r="U3432" i="1"/>
  <c r="V3432" i="1"/>
  <c r="U3428" i="1"/>
  <c r="V3428" i="1"/>
  <c r="U3424" i="1"/>
  <c r="V3424" i="1"/>
  <c r="U3420" i="1"/>
  <c r="V3420" i="1"/>
  <c r="U3416" i="1"/>
  <c r="V3416" i="1"/>
  <c r="U3412" i="1"/>
  <c r="V3412" i="1"/>
  <c r="U3408" i="1"/>
  <c r="V3408" i="1"/>
  <c r="U3404" i="1"/>
  <c r="V3404" i="1"/>
  <c r="U3400" i="1"/>
  <c r="V3400" i="1"/>
  <c r="U3396" i="1"/>
  <c r="V3396" i="1"/>
  <c r="U3392" i="1"/>
  <c r="V3392" i="1"/>
  <c r="U3388" i="1"/>
  <c r="V3388" i="1"/>
  <c r="U3384" i="1"/>
  <c r="V3384" i="1"/>
  <c r="U3380" i="1"/>
  <c r="V3380" i="1"/>
  <c r="U3376" i="1"/>
  <c r="V3376" i="1"/>
  <c r="U3372" i="1"/>
  <c r="V3372" i="1"/>
  <c r="U3368" i="1"/>
  <c r="V3368" i="1"/>
  <c r="U3364" i="1"/>
  <c r="V3364" i="1"/>
  <c r="U3360" i="1"/>
  <c r="V3360" i="1"/>
  <c r="U3356" i="1"/>
  <c r="V3356" i="1"/>
  <c r="U3352" i="1"/>
  <c r="V3352" i="1"/>
  <c r="U3348" i="1"/>
  <c r="V3348" i="1"/>
  <c r="U3344" i="1"/>
  <c r="V3344" i="1"/>
  <c r="U3340" i="1"/>
  <c r="V3340" i="1"/>
  <c r="U3336" i="1"/>
  <c r="V3336" i="1"/>
  <c r="U3332" i="1"/>
  <c r="V3332" i="1"/>
  <c r="U3328" i="1"/>
  <c r="V3328" i="1"/>
  <c r="U3324" i="1"/>
  <c r="V3324" i="1"/>
  <c r="U3320" i="1"/>
  <c r="V3320" i="1"/>
  <c r="U3316" i="1"/>
  <c r="V3316" i="1"/>
  <c r="U3312" i="1"/>
  <c r="V3312" i="1"/>
  <c r="U3308" i="1"/>
  <c r="V3308" i="1"/>
  <c r="U3304" i="1"/>
  <c r="V3304" i="1"/>
  <c r="U3300" i="1"/>
  <c r="V3300" i="1"/>
  <c r="U3296" i="1"/>
  <c r="V3296" i="1"/>
  <c r="U3292" i="1"/>
  <c r="V3292" i="1"/>
  <c r="U3288" i="1"/>
  <c r="V3288" i="1"/>
  <c r="U3284" i="1"/>
  <c r="V3284" i="1"/>
  <c r="U3280" i="1"/>
  <c r="V3280" i="1"/>
  <c r="U3276" i="1"/>
  <c r="V3276" i="1"/>
  <c r="U3272" i="1"/>
  <c r="V3272" i="1"/>
  <c r="U3268" i="1"/>
  <c r="V3268" i="1"/>
  <c r="U3264" i="1"/>
  <c r="V3264" i="1"/>
  <c r="U3260" i="1"/>
  <c r="V3260" i="1"/>
  <c r="U3256" i="1"/>
  <c r="V3256" i="1"/>
  <c r="U3252" i="1"/>
  <c r="V3252" i="1"/>
  <c r="U3248" i="1"/>
  <c r="V3248" i="1"/>
  <c r="U3244" i="1"/>
  <c r="V3244" i="1"/>
  <c r="U3240" i="1"/>
  <c r="V3240" i="1"/>
  <c r="U3236" i="1"/>
  <c r="V3236" i="1"/>
  <c r="U3232" i="1"/>
  <c r="V3232" i="1"/>
  <c r="U3228" i="1"/>
  <c r="V3228" i="1"/>
  <c r="U3224" i="1"/>
  <c r="V3224" i="1"/>
  <c r="U3220" i="1"/>
  <c r="V3220" i="1"/>
  <c r="U3216" i="1"/>
  <c r="V3216" i="1"/>
  <c r="U3212" i="1"/>
  <c r="V3212" i="1"/>
  <c r="U3208" i="1"/>
  <c r="V3208" i="1"/>
  <c r="U3204" i="1"/>
  <c r="V3204" i="1"/>
  <c r="U3200" i="1"/>
  <c r="V3200" i="1"/>
  <c r="U3196" i="1"/>
  <c r="V3196" i="1"/>
  <c r="U3192" i="1"/>
  <c r="V3192" i="1"/>
  <c r="U3188" i="1"/>
  <c r="V3188" i="1"/>
  <c r="U3184" i="1"/>
  <c r="V3184" i="1"/>
  <c r="U3180" i="1"/>
  <c r="V3180" i="1"/>
  <c r="U3176" i="1"/>
  <c r="V3176" i="1"/>
  <c r="U3172" i="1"/>
  <c r="V3172" i="1"/>
  <c r="U3168" i="1"/>
  <c r="V3168" i="1"/>
  <c r="U3164" i="1"/>
  <c r="V3164" i="1"/>
  <c r="U3160" i="1"/>
  <c r="V3160" i="1"/>
  <c r="U3156" i="1"/>
  <c r="V3156" i="1"/>
  <c r="U3152" i="1"/>
  <c r="V3152" i="1"/>
  <c r="U3148" i="1"/>
  <c r="V3148" i="1"/>
  <c r="U3144" i="1"/>
  <c r="V3144" i="1"/>
  <c r="U3140" i="1"/>
  <c r="V3140" i="1"/>
  <c r="U3136" i="1"/>
  <c r="V3136" i="1"/>
  <c r="U3132" i="1"/>
  <c r="V3132" i="1"/>
  <c r="U3128" i="1"/>
  <c r="V3128" i="1"/>
  <c r="U3124" i="1"/>
  <c r="V3124" i="1"/>
  <c r="U3120" i="1"/>
  <c r="V3120" i="1"/>
  <c r="U3116" i="1"/>
  <c r="V3116" i="1"/>
  <c r="U3112" i="1"/>
  <c r="V3112" i="1"/>
  <c r="U3108" i="1"/>
  <c r="V3108" i="1"/>
  <c r="U3104" i="1"/>
  <c r="V3104" i="1"/>
  <c r="U3100" i="1"/>
  <c r="V3100" i="1"/>
  <c r="U3096" i="1"/>
  <c r="V3096" i="1"/>
  <c r="U3092" i="1"/>
  <c r="V3092" i="1"/>
  <c r="U3088" i="1"/>
  <c r="V3088" i="1"/>
  <c r="U3084" i="1"/>
  <c r="V3084" i="1"/>
  <c r="U3080" i="1"/>
  <c r="V3080" i="1"/>
  <c r="U3076" i="1"/>
  <c r="V3076" i="1"/>
  <c r="U3072" i="1"/>
  <c r="V3072" i="1"/>
  <c r="U3068" i="1"/>
  <c r="V3068" i="1"/>
  <c r="U3064" i="1"/>
  <c r="V3064" i="1"/>
  <c r="U3060" i="1"/>
  <c r="V3060" i="1"/>
  <c r="U3056" i="1"/>
  <c r="V3056" i="1"/>
  <c r="U3052" i="1"/>
  <c r="V3052" i="1"/>
  <c r="U3048" i="1"/>
  <c r="V3048" i="1"/>
  <c r="U3044" i="1"/>
  <c r="V3044" i="1"/>
  <c r="U3040" i="1"/>
  <c r="V3040" i="1"/>
  <c r="U3036" i="1"/>
  <c r="V3036" i="1"/>
  <c r="U3032" i="1"/>
  <c r="V3032" i="1"/>
  <c r="U3028" i="1"/>
  <c r="V3028" i="1"/>
  <c r="U3024" i="1"/>
  <c r="V3024" i="1"/>
  <c r="U3020" i="1"/>
  <c r="V3020" i="1"/>
  <c r="U3016" i="1"/>
  <c r="V3016" i="1"/>
  <c r="U3012" i="1"/>
  <c r="V3012" i="1"/>
  <c r="U3008" i="1"/>
  <c r="V3008" i="1"/>
  <c r="U3004" i="1"/>
  <c r="V3004" i="1"/>
  <c r="U3000" i="1"/>
  <c r="V3000" i="1"/>
  <c r="U2996" i="1"/>
  <c r="V2996" i="1"/>
  <c r="U2992" i="1"/>
  <c r="V2992" i="1"/>
  <c r="U2988" i="1"/>
  <c r="V2988" i="1"/>
  <c r="U2984" i="1"/>
  <c r="V2984" i="1"/>
  <c r="U2980" i="1"/>
  <c r="V2980" i="1"/>
  <c r="U2976" i="1"/>
  <c r="V2976" i="1"/>
  <c r="U2972" i="1"/>
  <c r="V2972" i="1"/>
  <c r="U2968" i="1"/>
  <c r="V2968" i="1"/>
  <c r="U2964" i="1"/>
  <c r="V2964" i="1"/>
  <c r="U2960" i="1"/>
  <c r="V2960" i="1"/>
  <c r="U2956" i="1"/>
  <c r="V2956" i="1"/>
  <c r="U2952" i="1"/>
  <c r="V2952" i="1"/>
  <c r="U2948" i="1"/>
  <c r="V2948" i="1"/>
  <c r="U2944" i="1"/>
  <c r="V2944" i="1"/>
  <c r="U2940" i="1"/>
  <c r="V2940" i="1"/>
  <c r="U2936" i="1"/>
  <c r="V2936" i="1"/>
  <c r="U2932" i="1"/>
  <c r="V2932" i="1"/>
  <c r="U2928" i="1"/>
  <c r="V2928" i="1"/>
  <c r="U2924" i="1"/>
  <c r="V2924" i="1"/>
  <c r="U2920" i="1"/>
  <c r="V2920" i="1"/>
  <c r="U2916" i="1"/>
  <c r="V2916" i="1"/>
  <c r="U2912" i="1"/>
  <c r="V2912" i="1"/>
  <c r="U2908" i="1"/>
  <c r="V2908" i="1"/>
  <c r="U2904" i="1"/>
  <c r="V2904" i="1"/>
  <c r="U2900" i="1"/>
  <c r="V2900" i="1"/>
  <c r="U2896" i="1"/>
  <c r="V2896" i="1"/>
  <c r="U2892" i="1"/>
  <c r="V2892" i="1"/>
  <c r="U2888" i="1"/>
  <c r="V2888" i="1"/>
  <c r="U2884" i="1"/>
  <c r="V2884" i="1"/>
  <c r="U2880" i="1"/>
  <c r="V2880" i="1"/>
  <c r="U2876" i="1"/>
  <c r="V2876" i="1"/>
  <c r="U2872" i="1"/>
  <c r="V2872" i="1"/>
  <c r="U2868" i="1"/>
  <c r="V2868" i="1"/>
  <c r="U2864" i="1"/>
  <c r="V2864" i="1"/>
  <c r="U2860" i="1"/>
  <c r="V2860" i="1"/>
  <c r="U2856" i="1"/>
  <c r="V2856" i="1"/>
  <c r="U2852" i="1"/>
  <c r="V2852" i="1"/>
  <c r="U2848" i="1"/>
  <c r="V2848" i="1"/>
  <c r="U2844" i="1"/>
  <c r="V2844" i="1"/>
  <c r="U2840" i="1"/>
  <c r="V2840" i="1"/>
  <c r="U2836" i="1"/>
  <c r="V2836" i="1"/>
  <c r="U2832" i="1"/>
  <c r="V2832" i="1"/>
  <c r="U2828" i="1"/>
  <c r="V2828" i="1"/>
  <c r="U2824" i="1"/>
  <c r="V2824" i="1"/>
  <c r="U2820" i="1"/>
  <c r="V2820" i="1"/>
  <c r="U2816" i="1"/>
  <c r="V2816" i="1"/>
  <c r="U2812" i="1"/>
  <c r="V2812" i="1"/>
  <c r="U2808" i="1"/>
  <c r="V2808" i="1"/>
  <c r="U2804" i="1"/>
  <c r="V2804" i="1"/>
  <c r="U2800" i="1"/>
  <c r="V2800" i="1"/>
  <c r="U2796" i="1"/>
  <c r="V2796" i="1"/>
  <c r="U2792" i="1"/>
  <c r="V2792" i="1"/>
  <c r="U2788" i="1"/>
  <c r="V2788" i="1"/>
  <c r="U2784" i="1"/>
  <c r="V2784" i="1"/>
  <c r="U2780" i="1"/>
  <c r="V2780" i="1"/>
  <c r="U2776" i="1"/>
  <c r="V2776" i="1"/>
  <c r="U2772" i="1"/>
  <c r="V2772" i="1"/>
  <c r="U2768" i="1"/>
  <c r="V2768" i="1"/>
  <c r="U2764" i="1"/>
  <c r="V2764" i="1"/>
  <c r="U2760" i="1"/>
  <c r="V2760" i="1"/>
  <c r="U2756" i="1"/>
  <c r="V2756" i="1"/>
  <c r="U2752" i="1"/>
  <c r="V2752" i="1"/>
  <c r="U2748" i="1"/>
  <c r="V2748" i="1"/>
  <c r="U2744" i="1"/>
  <c r="V2744" i="1"/>
  <c r="U2740" i="1"/>
  <c r="V2740" i="1"/>
  <c r="U2736" i="1"/>
  <c r="V2736" i="1"/>
  <c r="U2732" i="1"/>
  <c r="V2732" i="1"/>
  <c r="U2728" i="1"/>
  <c r="V2728" i="1"/>
  <c r="U2724" i="1"/>
  <c r="V2724" i="1"/>
  <c r="U2720" i="1"/>
  <c r="V2720" i="1"/>
  <c r="U2716" i="1"/>
  <c r="V2716" i="1"/>
  <c r="U2712" i="1"/>
  <c r="V2712" i="1"/>
  <c r="U2708" i="1"/>
  <c r="V2708" i="1"/>
  <c r="U2704" i="1"/>
  <c r="V2704" i="1"/>
  <c r="U2700" i="1"/>
  <c r="V2700" i="1"/>
  <c r="U2696" i="1"/>
  <c r="V2696" i="1"/>
  <c r="U2692" i="1"/>
  <c r="V2692" i="1"/>
  <c r="U2688" i="1"/>
  <c r="V2688" i="1"/>
  <c r="U2684" i="1"/>
  <c r="V2684" i="1"/>
  <c r="U2680" i="1"/>
  <c r="V2680" i="1"/>
  <c r="U2676" i="1"/>
  <c r="V2676" i="1"/>
  <c r="U2672" i="1"/>
  <c r="V2672" i="1"/>
  <c r="U2668" i="1"/>
  <c r="V2668" i="1"/>
  <c r="U2664" i="1"/>
  <c r="V2664" i="1"/>
  <c r="U2660" i="1"/>
  <c r="V2660" i="1"/>
  <c r="U2656" i="1"/>
  <c r="V2656" i="1"/>
  <c r="U2652" i="1"/>
  <c r="V2652" i="1"/>
  <c r="U2648" i="1"/>
  <c r="V2648" i="1"/>
  <c r="U2644" i="1"/>
  <c r="V2644" i="1"/>
  <c r="U2640" i="1"/>
  <c r="V2640" i="1"/>
  <c r="U2636" i="1"/>
  <c r="V2636" i="1"/>
  <c r="U2632" i="1"/>
  <c r="V2632" i="1"/>
  <c r="U2628" i="1"/>
  <c r="V2628" i="1"/>
  <c r="U2624" i="1"/>
  <c r="V2624" i="1"/>
  <c r="U2620" i="1"/>
  <c r="V2620" i="1"/>
  <c r="U2616" i="1"/>
  <c r="V2616" i="1"/>
  <c r="U2612" i="1"/>
  <c r="V2612" i="1"/>
  <c r="U2608" i="1"/>
  <c r="V2608" i="1"/>
  <c r="U2604" i="1"/>
  <c r="V2604" i="1"/>
  <c r="U2600" i="1"/>
  <c r="V2600" i="1"/>
  <c r="U2596" i="1"/>
  <c r="V2596" i="1"/>
  <c r="U2592" i="1"/>
  <c r="V2592" i="1"/>
  <c r="U2588" i="1"/>
  <c r="V2588" i="1"/>
  <c r="U2584" i="1"/>
  <c r="V2584" i="1"/>
  <c r="U2580" i="1"/>
  <c r="V2580" i="1"/>
  <c r="U2576" i="1"/>
  <c r="V2576" i="1"/>
  <c r="U2572" i="1"/>
  <c r="V2572" i="1"/>
  <c r="U2568" i="1"/>
  <c r="V2568" i="1"/>
  <c r="U2564" i="1"/>
  <c r="V2564" i="1"/>
  <c r="U2560" i="1"/>
  <c r="V2560" i="1"/>
  <c r="U2556" i="1"/>
  <c r="V2556" i="1"/>
  <c r="U2552" i="1"/>
  <c r="V2552" i="1"/>
  <c r="U2548" i="1"/>
  <c r="V2548" i="1"/>
  <c r="U2544" i="1"/>
  <c r="V2544" i="1"/>
  <c r="U2540" i="1"/>
  <c r="V2540" i="1"/>
  <c r="U2536" i="1"/>
  <c r="V2536" i="1"/>
  <c r="U2532" i="1"/>
  <c r="V2532" i="1"/>
  <c r="U2528" i="1"/>
  <c r="V2528" i="1"/>
  <c r="U2524" i="1"/>
  <c r="V2524" i="1"/>
  <c r="U2520" i="1"/>
  <c r="V2520" i="1"/>
  <c r="U2516" i="1"/>
  <c r="V2516" i="1"/>
  <c r="U2512" i="1"/>
  <c r="V2512" i="1"/>
  <c r="U2508" i="1"/>
  <c r="V2508" i="1"/>
  <c r="U2504" i="1"/>
  <c r="V2504" i="1"/>
  <c r="U2500" i="1"/>
  <c r="V2500" i="1"/>
  <c r="U2496" i="1"/>
  <c r="V2496" i="1"/>
  <c r="U2492" i="1"/>
  <c r="V2492" i="1"/>
  <c r="U2488" i="1"/>
  <c r="V2488" i="1"/>
  <c r="U2484" i="1"/>
  <c r="V2484" i="1"/>
  <c r="U2480" i="1"/>
  <c r="V2480" i="1"/>
  <c r="U2476" i="1"/>
  <c r="V2476" i="1"/>
  <c r="U2472" i="1"/>
  <c r="V2472" i="1"/>
  <c r="U2468" i="1"/>
  <c r="V2468" i="1"/>
  <c r="U2464" i="1"/>
  <c r="V2464" i="1"/>
  <c r="U2460" i="1"/>
  <c r="V2460" i="1"/>
  <c r="U2456" i="1"/>
  <c r="V2456" i="1"/>
  <c r="U2452" i="1"/>
  <c r="V2452" i="1"/>
  <c r="U2448" i="1"/>
  <c r="V2448" i="1"/>
  <c r="U2444" i="1"/>
  <c r="V2444" i="1"/>
  <c r="U2440" i="1"/>
  <c r="V2440" i="1"/>
  <c r="U2436" i="1"/>
  <c r="V2436" i="1"/>
  <c r="U2432" i="1"/>
  <c r="V2432" i="1"/>
  <c r="U2428" i="1"/>
  <c r="V2428" i="1"/>
  <c r="U2424" i="1"/>
  <c r="V2424" i="1"/>
  <c r="U2420" i="1"/>
  <c r="V2420" i="1"/>
  <c r="U2416" i="1"/>
  <c r="V2416" i="1"/>
  <c r="U2412" i="1"/>
  <c r="V2412" i="1"/>
  <c r="U2408" i="1"/>
  <c r="V2408" i="1"/>
  <c r="U2404" i="1"/>
  <c r="V2404" i="1"/>
  <c r="U2400" i="1"/>
  <c r="V2400" i="1"/>
  <c r="U2396" i="1"/>
  <c r="V2396" i="1"/>
  <c r="U2392" i="1"/>
  <c r="V2392" i="1"/>
  <c r="U2388" i="1"/>
  <c r="V2388" i="1"/>
  <c r="U2384" i="1"/>
  <c r="V2384" i="1"/>
  <c r="U2380" i="1"/>
  <c r="V2380" i="1"/>
  <c r="U2376" i="1"/>
  <c r="V2376" i="1"/>
  <c r="U2372" i="1"/>
  <c r="V2372" i="1"/>
  <c r="U2368" i="1"/>
  <c r="V2368" i="1"/>
  <c r="U2364" i="1"/>
  <c r="V2364" i="1"/>
  <c r="U2360" i="1"/>
  <c r="V2360" i="1"/>
  <c r="U2356" i="1"/>
  <c r="V2356" i="1"/>
  <c r="U2352" i="1"/>
  <c r="V2352" i="1"/>
  <c r="U2348" i="1"/>
  <c r="V2348" i="1"/>
  <c r="U2344" i="1"/>
  <c r="V2344" i="1"/>
  <c r="U2340" i="1"/>
  <c r="V2340" i="1"/>
  <c r="U2336" i="1"/>
  <c r="V2336" i="1"/>
  <c r="U2332" i="1"/>
  <c r="V2332" i="1"/>
  <c r="U2328" i="1"/>
  <c r="V2328" i="1"/>
  <c r="U2324" i="1"/>
  <c r="V2324" i="1"/>
  <c r="U2320" i="1"/>
  <c r="V2320" i="1"/>
  <c r="U2316" i="1"/>
  <c r="V2316" i="1"/>
  <c r="U2312" i="1"/>
  <c r="V2312" i="1"/>
  <c r="U2308" i="1"/>
  <c r="V2308" i="1"/>
  <c r="U2304" i="1"/>
  <c r="V2304" i="1"/>
  <c r="U2300" i="1"/>
  <c r="V2300" i="1"/>
  <c r="U2296" i="1"/>
  <c r="V2296" i="1"/>
  <c r="U2292" i="1"/>
  <c r="V2292" i="1"/>
  <c r="U2288" i="1"/>
  <c r="V2288" i="1"/>
  <c r="U2284" i="1"/>
  <c r="V2284" i="1"/>
  <c r="U2280" i="1"/>
  <c r="V2280" i="1"/>
  <c r="U2276" i="1"/>
  <c r="V2276" i="1"/>
  <c r="U2272" i="1"/>
  <c r="V2272" i="1"/>
  <c r="U2268" i="1"/>
  <c r="V2268" i="1"/>
  <c r="U2264" i="1"/>
  <c r="V2264" i="1"/>
  <c r="U2260" i="1"/>
  <c r="V2260" i="1"/>
  <c r="U2256" i="1"/>
  <c r="V2256" i="1"/>
  <c r="U2252" i="1"/>
  <c r="V2252" i="1"/>
  <c r="U2248" i="1"/>
  <c r="V2248" i="1"/>
  <c r="U2244" i="1"/>
  <c r="V2244" i="1"/>
  <c r="U2240" i="1"/>
  <c r="V2240" i="1"/>
  <c r="U2236" i="1"/>
  <c r="V2236" i="1"/>
  <c r="U2232" i="1"/>
  <c r="V2232" i="1"/>
  <c r="U2228" i="1"/>
  <c r="V2228" i="1"/>
  <c r="U2224" i="1"/>
  <c r="V2224" i="1"/>
  <c r="U2220" i="1"/>
  <c r="V2220" i="1"/>
  <c r="U2216" i="1"/>
  <c r="V2216" i="1"/>
  <c r="U2212" i="1"/>
  <c r="V2212" i="1"/>
  <c r="U2208" i="1"/>
  <c r="V2208" i="1"/>
  <c r="U2204" i="1"/>
  <c r="V2204" i="1"/>
  <c r="U2200" i="1"/>
  <c r="V2200" i="1"/>
  <c r="U2196" i="1"/>
  <c r="V2196" i="1"/>
  <c r="U2192" i="1"/>
  <c r="V2192" i="1"/>
  <c r="U2188" i="1"/>
  <c r="V2188" i="1"/>
  <c r="U2184" i="1"/>
  <c r="V2184" i="1"/>
  <c r="U2180" i="1"/>
  <c r="V2180" i="1"/>
  <c r="U2176" i="1"/>
  <c r="V2176" i="1"/>
  <c r="U2172" i="1"/>
  <c r="V2172" i="1"/>
  <c r="U2168" i="1"/>
  <c r="V2168" i="1"/>
  <c r="U2164" i="1"/>
  <c r="V2164" i="1"/>
  <c r="U2160" i="1"/>
  <c r="V2160" i="1"/>
  <c r="U2156" i="1"/>
  <c r="V2156" i="1"/>
  <c r="U2152" i="1"/>
  <c r="V2152" i="1"/>
  <c r="U2148" i="1"/>
  <c r="V2148" i="1"/>
  <c r="U2144" i="1"/>
  <c r="V2144" i="1"/>
  <c r="U2140" i="1"/>
  <c r="V2140" i="1"/>
  <c r="U2136" i="1"/>
  <c r="V2136" i="1"/>
  <c r="U2132" i="1"/>
  <c r="V2132" i="1"/>
  <c r="U2128" i="1"/>
  <c r="V2128" i="1"/>
  <c r="U2124" i="1"/>
  <c r="V2124" i="1"/>
  <c r="U2120" i="1"/>
  <c r="V2120" i="1"/>
  <c r="U2116" i="1"/>
  <c r="V2116" i="1"/>
  <c r="U2112" i="1"/>
  <c r="V2112" i="1"/>
  <c r="U2108" i="1"/>
  <c r="V2108" i="1"/>
  <c r="U2104" i="1"/>
  <c r="V2104" i="1"/>
  <c r="U2100" i="1"/>
  <c r="V2100" i="1"/>
  <c r="U2096" i="1"/>
  <c r="V2096" i="1"/>
  <c r="U2092" i="1"/>
  <c r="V2092" i="1"/>
  <c r="U2088" i="1"/>
  <c r="V2088" i="1"/>
  <c r="U2084" i="1"/>
  <c r="V2084" i="1"/>
  <c r="U2080" i="1"/>
  <c r="V2080" i="1"/>
  <c r="U2076" i="1"/>
  <c r="V2076" i="1"/>
  <c r="U2072" i="1"/>
  <c r="V2072" i="1"/>
  <c r="U2068" i="1"/>
  <c r="V2068" i="1"/>
  <c r="U2064" i="1"/>
  <c r="V2064" i="1"/>
  <c r="U2060" i="1"/>
  <c r="V2060" i="1"/>
  <c r="U2056" i="1"/>
  <c r="V2056" i="1"/>
  <c r="U2052" i="1"/>
  <c r="V2052" i="1"/>
  <c r="U2048" i="1"/>
  <c r="V2048" i="1"/>
  <c r="U2044" i="1"/>
  <c r="V2044" i="1"/>
  <c r="U2040" i="1"/>
  <c r="V2040" i="1"/>
  <c r="U2036" i="1"/>
  <c r="V2036" i="1"/>
  <c r="U2032" i="1"/>
  <c r="V2032" i="1"/>
  <c r="U2028" i="1"/>
  <c r="V2028" i="1"/>
  <c r="U2024" i="1"/>
  <c r="V2024" i="1"/>
  <c r="U2020" i="1"/>
  <c r="V2020" i="1"/>
  <c r="U2016" i="1"/>
  <c r="V2016" i="1"/>
  <c r="U2012" i="1"/>
  <c r="V2012" i="1"/>
  <c r="U2008" i="1"/>
  <c r="V2008" i="1"/>
  <c r="U2004" i="1"/>
  <c r="V2004" i="1"/>
  <c r="U2000" i="1"/>
  <c r="V2000" i="1"/>
  <c r="U1996" i="1"/>
  <c r="V1996" i="1"/>
  <c r="U1992" i="1"/>
  <c r="V1992" i="1"/>
  <c r="U1988" i="1"/>
  <c r="V1988" i="1"/>
  <c r="U1984" i="1"/>
  <c r="V1984" i="1"/>
  <c r="U1980" i="1"/>
  <c r="V1980" i="1"/>
  <c r="U1976" i="1"/>
  <c r="V1976" i="1"/>
  <c r="U1972" i="1"/>
  <c r="V1972" i="1"/>
  <c r="U1968" i="1"/>
  <c r="V1968" i="1"/>
  <c r="U1964" i="1"/>
  <c r="V1964" i="1"/>
  <c r="U1960" i="1"/>
  <c r="V1960" i="1"/>
  <c r="U1956" i="1"/>
  <c r="V1956" i="1"/>
  <c r="U1952" i="1"/>
  <c r="V1952" i="1"/>
  <c r="U1948" i="1"/>
  <c r="V1948" i="1"/>
  <c r="U1944" i="1"/>
  <c r="V1944" i="1"/>
  <c r="U1940" i="1"/>
  <c r="V1940" i="1"/>
  <c r="U1936" i="1"/>
  <c r="V1936" i="1"/>
  <c r="U1932" i="1"/>
  <c r="V1932" i="1"/>
  <c r="U1928" i="1"/>
  <c r="V1928" i="1"/>
  <c r="U1924" i="1"/>
  <c r="V1924" i="1"/>
  <c r="U1920" i="1"/>
  <c r="V1920" i="1"/>
  <c r="U1916" i="1"/>
  <c r="V1916" i="1"/>
  <c r="U1912" i="1"/>
  <c r="V1912" i="1"/>
  <c r="U1908" i="1"/>
  <c r="V1908" i="1"/>
  <c r="U1904" i="1"/>
  <c r="V1904" i="1"/>
  <c r="U1900" i="1"/>
  <c r="V1900" i="1"/>
  <c r="U1896" i="1"/>
  <c r="V1896" i="1"/>
  <c r="U1892" i="1"/>
  <c r="V1892" i="1"/>
  <c r="U1888" i="1"/>
  <c r="V1888" i="1"/>
  <c r="U1884" i="1"/>
  <c r="V1884" i="1"/>
  <c r="U1880" i="1"/>
  <c r="V1880" i="1"/>
  <c r="U1876" i="1"/>
  <c r="V1876" i="1"/>
  <c r="U1872" i="1"/>
  <c r="V1872" i="1"/>
  <c r="U1868" i="1"/>
  <c r="V1868" i="1"/>
  <c r="U1864" i="1"/>
  <c r="V1864" i="1"/>
  <c r="U1860" i="1"/>
  <c r="V1860" i="1"/>
  <c r="U1856" i="1"/>
  <c r="V1856" i="1"/>
  <c r="U1852" i="1"/>
  <c r="V1852" i="1"/>
  <c r="U1848" i="1"/>
  <c r="V1848" i="1"/>
  <c r="U1844" i="1"/>
  <c r="V1844" i="1"/>
  <c r="U1840" i="1"/>
  <c r="V1840" i="1"/>
  <c r="U1836" i="1"/>
  <c r="V1836" i="1"/>
  <c r="U1832" i="1"/>
  <c r="V1832" i="1"/>
  <c r="U1828" i="1"/>
  <c r="V1828" i="1"/>
  <c r="U1824" i="1"/>
  <c r="V1824" i="1"/>
  <c r="U1820" i="1"/>
  <c r="V1820" i="1"/>
  <c r="U1816" i="1"/>
  <c r="V1816" i="1"/>
  <c r="U1812" i="1"/>
  <c r="V1812" i="1"/>
  <c r="U1808" i="1"/>
  <c r="V1808" i="1"/>
  <c r="U1804" i="1"/>
  <c r="V1804" i="1"/>
  <c r="U1800" i="1"/>
  <c r="V1800" i="1"/>
  <c r="U1796" i="1"/>
  <c r="V1796" i="1"/>
  <c r="U1792" i="1"/>
  <c r="V1792" i="1"/>
  <c r="U1788" i="1"/>
  <c r="V1788" i="1"/>
  <c r="U1784" i="1"/>
  <c r="V1784" i="1"/>
  <c r="U1780" i="1"/>
  <c r="V1780" i="1"/>
  <c r="U1776" i="1"/>
  <c r="V1776" i="1"/>
  <c r="U1772" i="1"/>
  <c r="V1772" i="1"/>
  <c r="U1768" i="1"/>
  <c r="V1768" i="1"/>
  <c r="U1764" i="1"/>
  <c r="V1764" i="1"/>
  <c r="U1760" i="1"/>
  <c r="V1760" i="1"/>
  <c r="U1756" i="1"/>
  <c r="V1756" i="1"/>
  <c r="U1752" i="1"/>
  <c r="V1752" i="1"/>
  <c r="U1748" i="1"/>
  <c r="V1748" i="1"/>
  <c r="U1744" i="1"/>
  <c r="V1744" i="1"/>
  <c r="U1740" i="1"/>
  <c r="V1740" i="1"/>
  <c r="U1736" i="1"/>
  <c r="V1736" i="1"/>
  <c r="U1732" i="1"/>
  <c r="V1732" i="1"/>
  <c r="U1728" i="1"/>
  <c r="V1728" i="1"/>
  <c r="U1724" i="1"/>
  <c r="V1724" i="1"/>
  <c r="U1720" i="1"/>
  <c r="V1720" i="1"/>
  <c r="U1716" i="1"/>
  <c r="V1716" i="1"/>
  <c r="U1712" i="1"/>
  <c r="V1712" i="1"/>
  <c r="U1708" i="1"/>
  <c r="V1708" i="1"/>
  <c r="U1704" i="1"/>
  <c r="V1704" i="1"/>
  <c r="U1700" i="1"/>
  <c r="V1700" i="1"/>
  <c r="U1696" i="1"/>
  <c r="V1696" i="1"/>
  <c r="U1692" i="1"/>
  <c r="V1692" i="1"/>
  <c r="U1688" i="1"/>
  <c r="V1688" i="1"/>
  <c r="U1684" i="1"/>
  <c r="V1684" i="1"/>
  <c r="U1680" i="1"/>
  <c r="V1680" i="1"/>
  <c r="U1676" i="1"/>
  <c r="V1676" i="1"/>
  <c r="U1672" i="1"/>
  <c r="V1672" i="1"/>
  <c r="U1668" i="1"/>
  <c r="V1668" i="1"/>
  <c r="U1664" i="1"/>
  <c r="V1664" i="1"/>
  <c r="U1660" i="1"/>
  <c r="V1660" i="1"/>
  <c r="U1656" i="1"/>
  <c r="V1656" i="1"/>
  <c r="U1652" i="1"/>
  <c r="V1652" i="1"/>
  <c r="U1648" i="1"/>
  <c r="V1648" i="1"/>
  <c r="U1644" i="1"/>
  <c r="V1644" i="1"/>
  <c r="U1640" i="1"/>
  <c r="V1640" i="1"/>
  <c r="U1636" i="1"/>
  <c r="V1636" i="1"/>
  <c r="U1632" i="1"/>
  <c r="V1632" i="1"/>
  <c r="U1628" i="1"/>
  <c r="V1628" i="1"/>
  <c r="U1624" i="1"/>
  <c r="V1624" i="1"/>
  <c r="U1620" i="1"/>
  <c r="V1620" i="1"/>
  <c r="U1616" i="1"/>
  <c r="V1616" i="1"/>
  <c r="U1612" i="1"/>
  <c r="V1612" i="1"/>
  <c r="U1608" i="1"/>
  <c r="V1608" i="1"/>
  <c r="U1604" i="1"/>
  <c r="V1604" i="1"/>
  <c r="U1600" i="1"/>
  <c r="V1600" i="1"/>
  <c r="U1596" i="1"/>
  <c r="V1596" i="1"/>
  <c r="U1592" i="1"/>
  <c r="V1592" i="1"/>
  <c r="U1588" i="1"/>
  <c r="V1588" i="1"/>
  <c r="U1584" i="1"/>
  <c r="V1584" i="1"/>
  <c r="U1580" i="1"/>
  <c r="V1580" i="1"/>
  <c r="U1576" i="1"/>
  <c r="V1576" i="1"/>
  <c r="U1572" i="1"/>
  <c r="V1572" i="1"/>
  <c r="U1568" i="1"/>
  <c r="V1568" i="1"/>
  <c r="U1564" i="1"/>
  <c r="V1564" i="1"/>
  <c r="U1560" i="1"/>
  <c r="V1560" i="1"/>
  <c r="U1556" i="1"/>
  <c r="V1556" i="1"/>
  <c r="U1552" i="1"/>
  <c r="V1552" i="1"/>
  <c r="U1548" i="1"/>
  <c r="V1548" i="1"/>
  <c r="U1544" i="1"/>
  <c r="V1544" i="1"/>
  <c r="U1540" i="1"/>
  <c r="V1540" i="1"/>
  <c r="U1536" i="1"/>
  <c r="V1536" i="1"/>
  <c r="U1532" i="1"/>
  <c r="V1532" i="1"/>
  <c r="U1528" i="1"/>
  <c r="V1528" i="1"/>
  <c r="U1524" i="1"/>
  <c r="V1524" i="1"/>
  <c r="U1520" i="1"/>
  <c r="V1520" i="1"/>
  <c r="U1516" i="1"/>
  <c r="V1516" i="1"/>
  <c r="U1512" i="1"/>
  <c r="V1512" i="1"/>
  <c r="U1508" i="1"/>
  <c r="V1508" i="1"/>
  <c r="U1504" i="1"/>
  <c r="V1504" i="1"/>
  <c r="U1500" i="1"/>
  <c r="V1500" i="1"/>
  <c r="U1496" i="1"/>
  <c r="V1496" i="1"/>
  <c r="U1492" i="1"/>
  <c r="V1492" i="1"/>
  <c r="U1488" i="1"/>
  <c r="V1488" i="1"/>
  <c r="U1484" i="1"/>
  <c r="V1484" i="1"/>
  <c r="U1480" i="1"/>
  <c r="V1480" i="1"/>
  <c r="U1476" i="1"/>
  <c r="V1476" i="1"/>
  <c r="U1472" i="1"/>
  <c r="V1472" i="1"/>
  <c r="U1468" i="1"/>
  <c r="V1468" i="1"/>
  <c r="U1464" i="1"/>
  <c r="V1464" i="1"/>
  <c r="U1460" i="1"/>
  <c r="V1460" i="1"/>
  <c r="U1456" i="1"/>
  <c r="V1456" i="1"/>
  <c r="U1452" i="1"/>
  <c r="V1452" i="1"/>
  <c r="U1448" i="1"/>
  <c r="V1448" i="1"/>
  <c r="U1444" i="1"/>
  <c r="V1444" i="1"/>
  <c r="U1440" i="1"/>
  <c r="V1440" i="1"/>
  <c r="U1436" i="1"/>
  <c r="V1436" i="1"/>
  <c r="U1432" i="1"/>
  <c r="V1432" i="1"/>
  <c r="U1428" i="1"/>
  <c r="V1428" i="1"/>
  <c r="U1424" i="1"/>
  <c r="V1424" i="1"/>
  <c r="U1420" i="1"/>
  <c r="V1420" i="1"/>
  <c r="U1416" i="1"/>
  <c r="V1416" i="1"/>
  <c r="U1412" i="1"/>
  <c r="V1412" i="1"/>
  <c r="U1408" i="1"/>
  <c r="V1408" i="1"/>
  <c r="U1404" i="1"/>
  <c r="V1404" i="1"/>
  <c r="U1400" i="1"/>
  <c r="V1400" i="1"/>
  <c r="U1396" i="1"/>
  <c r="V1396" i="1"/>
  <c r="U1392" i="1"/>
  <c r="V1392" i="1"/>
  <c r="U1388" i="1"/>
  <c r="V1388" i="1"/>
  <c r="U1384" i="1"/>
  <c r="V1384" i="1"/>
  <c r="U1380" i="1"/>
  <c r="V1380" i="1"/>
  <c r="U1376" i="1"/>
  <c r="V1376" i="1"/>
  <c r="U1372" i="1"/>
  <c r="V1372" i="1"/>
  <c r="U1368" i="1"/>
  <c r="V1368" i="1"/>
  <c r="U1364" i="1"/>
  <c r="V1364" i="1"/>
  <c r="U1360" i="1"/>
  <c r="V1360" i="1"/>
  <c r="U1356" i="1"/>
  <c r="V1356" i="1"/>
  <c r="U1352" i="1"/>
  <c r="V1352" i="1"/>
  <c r="U1348" i="1"/>
  <c r="V1348" i="1"/>
  <c r="U1344" i="1"/>
  <c r="V1344" i="1"/>
  <c r="U1340" i="1"/>
  <c r="V1340" i="1"/>
  <c r="U1336" i="1"/>
  <c r="V1336" i="1"/>
  <c r="U1332" i="1"/>
  <c r="V1332" i="1"/>
  <c r="U1328" i="1"/>
  <c r="V1328" i="1"/>
  <c r="U1324" i="1"/>
  <c r="V1324" i="1"/>
  <c r="U1320" i="1"/>
  <c r="V1320" i="1"/>
  <c r="U1316" i="1"/>
  <c r="V1316" i="1"/>
  <c r="U1312" i="1"/>
  <c r="V1312" i="1"/>
  <c r="U1308" i="1"/>
  <c r="V1308" i="1"/>
  <c r="U1304" i="1"/>
  <c r="V1304" i="1"/>
  <c r="U1300" i="1"/>
  <c r="V1300" i="1"/>
  <c r="U1296" i="1"/>
  <c r="V1296" i="1"/>
  <c r="U1292" i="1"/>
  <c r="V1292" i="1"/>
  <c r="U1288" i="1"/>
  <c r="V1288" i="1"/>
  <c r="U1284" i="1"/>
  <c r="V1284" i="1"/>
  <c r="U1280" i="1"/>
  <c r="V1280" i="1"/>
  <c r="U1276" i="1"/>
  <c r="V1276" i="1"/>
  <c r="U1272" i="1"/>
  <c r="V1272" i="1"/>
  <c r="U1268" i="1"/>
  <c r="V1268" i="1"/>
  <c r="U1264" i="1"/>
  <c r="V1264" i="1"/>
  <c r="U1260" i="1"/>
  <c r="V1260" i="1"/>
  <c r="U1256" i="1"/>
  <c r="V1256" i="1"/>
  <c r="U1252" i="1"/>
  <c r="V1252" i="1"/>
  <c r="U1248" i="1"/>
  <c r="V1248" i="1"/>
  <c r="U1244" i="1"/>
  <c r="V1244" i="1"/>
  <c r="U1240" i="1"/>
  <c r="V1240" i="1"/>
  <c r="U1236" i="1"/>
  <c r="V1236" i="1"/>
  <c r="U1232" i="1"/>
  <c r="V1232" i="1"/>
  <c r="U1228" i="1"/>
  <c r="V1228" i="1"/>
  <c r="U1224" i="1"/>
  <c r="V1224" i="1"/>
  <c r="U1220" i="1"/>
  <c r="V1220" i="1"/>
  <c r="U1216" i="1"/>
  <c r="V1216" i="1"/>
  <c r="U1212" i="1"/>
  <c r="V1212" i="1"/>
  <c r="U1208" i="1"/>
  <c r="V1208" i="1"/>
  <c r="U1204" i="1"/>
  <c r="V1204" i="1"/>
  <c r="U1200" i="1"/>
  <c r="V1200" i="1"/>
  <c r="U1196" i="1"/>
  <c r="V1196" i="1"/>
  <c r="U1192" i="1"/>
  <c r="V1192" i="1"/>
  <c r="U1188" i="1"/>
  <c r="V1188" i="1"/>
  <c r="U1184" i="1"/>
  <c r="V1184" i="1"/>
  <c r="U1180" i="1"/>
  <c r="V1180" i="1"/>
  <c r="U1176" i="1"/>
  <c r="V1176" i="1"/>
  <c r="U1172" i="1"/>
  <c r="V1172" i="1"/>
  <c r="U1168" i="1"/>
  <c r="V1168" i="1"/>
  <c r="U1164" i="1"/>
  <c r="V1164" i="1"/>
  <c r="U1160" i="1"/>
  <c r="V1160" i="1"/>
  <c r="U1156" i="1"/>
  <c r="V1156" i="1"/>
  <c r="U1152" i="1"/>
  <c r="V1152" i="1"/>
  <c r="U1148" i="1"/>
  <c r="V1148" i="1"/>
  <c r="U1144" i="1"/>
  <c r="V1144" i="1"/>
  <c r="U1140" i="1"/>
  <c r="V1140" i="1"/>
  <c r="U1136" i="1"/>
  <c r="V1136" i="1"/>
  <c r="U1132" i="1"/>
  <c r="V1132" i="1"/>
  <c r="U1128" i="1"/>
  <c r="V1128" i="1"/>
  <c r="U1124" i="1"/>
  <c r="V1124" i="1"/>
  <c r="U1120" i="1"/>
  <c r="V1120" i="1"/>
  <c r="U1116" i="1"/>
  <c r="V1116" i="1"/>
  <c r="U1112" i="1"/>
  <c r="V1112" i="1"/>
  <c r="U1108" i="1"/>
  <c r="V1108" i="1"/>
  <c r="U1104" i="1"/>
  <c r="V1104" i="1"/>
  <c r="U1100" i="1"/>
  <c r="V1100" i="1"/>
  <c r="U1096" i="1"/>
  <c r="V1096" i="1"/>
  <c r="U1092" i="1"/>
  <c r="V1092" i="1"/>
  <c r="U1088" i="1"/>
  <c r="V1088" i="1"/>
  <c r="U1084" i="1"/>
  <c r="V1084" i="1"/>
  <c r="U1080" i="1"/>
  <c r="V1080" i="1"/>
  <c r="U1076" i="1"/>
  <c r="V1076" i="1"/>
  <c r="U1072" i="1"/>
  <c r="V1072" i="1"/>
  <c r="U1068" i="1"/>
  <c r="V1068" i="1"/>
  <c r="U1064" i="1"/>
  <c r="V1064" i="1"/>
  <c r="U1060" i="1"/>
  <c r="V1060" i="1"/>
  <c r="U1056" i="1"/>
  <c r="V1056" i="1"/>
  <c r="U1052" i="1"/>
  <c r="V1052" i="1"/>
  <c r="U1048" i="1"/>
  <c r="V1048" i="1"/>
  <c r="U1044" i="1"/>
  <c r="V1044" i="1"/>
  <c r="U1040" i="1"/>
  <c r="V1040" i="1"/>
  <c r="U1036" i="1"/>
  <c r="V1036" i="1"/>
  <c r="U1032" i="1"/>
  <c r="V1032" i="1"/>
  <c r="U1028" i="1"/>
  <c r="V1028" i="1"/>
  <c r="U1024" i="1"/>
  <c r="V1024" i="1"/>
  <c r="U1020" i="1"/>
  <c r="V1020" i="1"/>
  <c r="U1016" i="1"/>
  <c r="V1016" i="1"/>
  <c r="U1012" i="1"/>
  <c r="V1012" i="1"/>
  <c r="U1008" i="1"/>
  <c r="V1008" i="1"/>
  <c r="U1004" i="1"/>
  <c r="V1004" i="1"/>
  <c r="U1000" i="1"/>
  <c r="V1000" i="1"/>
  <c r="U996" i="1"/>
  <c r="V996" i="1"/>
  <c r="U992" i="1"/>
  <c r="V992" i="1"/>
  <c r="U988" i="1"/>
  <c r="V988" i="1"/>
  <c r="U984" i="1"/>
  <c r="V984" i="1"/>
  <c r="U980" i="1"/>
  <c r="V980" i="1"/>
  <c r="U976" i="1"/>
  <c r="V976" i="1"/>
  <c r="U972" i="1"/>
  <c r="V972" i="1"/>
  <c r="U968" i="1"/>
  <c r="V968" i="1"/>
  <c r="U964" i="1"/>
  <c r="V964" i="1"/>
  <c r="U960" i="1"/>
  <c r="V960" i="1"/>
  <c r="U956" i="1"/>
  <c r="V956" i="1"/>
  <c r="U952" i="1"/>
  <c r="V952" i="1"/>
  <c r="U948" i="1"/>
  <c r="V948" i="1"/>
  <c r="U944" i="1"/>
  <c r="V944" i="1"/>
  <c r="U940" i="1"/>
  <c r="V940" i="1"/>
  <c r="U936" i="1"/>
  <c r="V936" i="1"/>
  <c r="U932" i="1"/>
  <c r="V932" i="1"/>
  <c r="U928" i="1"/>
  <c r="V928" i="1"/>
  <c r="U924" i="1"/>
  <c r="V924" i="1"/>
  <c r="U920" i="1"/>
  <c r="V920" i="1"/>
  <c r="U916" i="1"/>
  <c r="V916" i="1"/>
  <c r="U912" i="1"/>
  <c r="V912" i="1"/>
  <c r="U908" i="1"/>
  <c r="V908" i="1"/>
  <c r="U904" i="1"/>
  <c r="V904" i="1"/>
  <c r="U900" i="1"/>
  <c r="V900" i="1"/>
  <c r="U896" i="1"/>
  <c r="V896" i="1"/>
  <c r="U892" i="1"/>
  <c r="V892" i="1"/>
  <c r="U888" i="1"/>
  <c r="V888" i="1"/>
  <c r="U884" i="1"/>
  <c r="V884" i="1"/>
  <c r="U880" i="1"/>
  <c r="V880" i="1"/>
  <c r="U876" i="1"/>
  <c r="V876" i="1"/>
  <c r="U872" i="1"/>
  <c r="V872" i="1"/>
  <c r="U868" i="1"/>
  <c r="V868" i="1"/>
  <c r="U864" i="1"/>
  <c r="V864" i="1"/>
  <c r="U860" i="1"/>
  <c r="V860" i="1"/>
  <c r="U856" i="1"/>
  <c r="V856" i="1"/>
  <c r="U852" i="1"/>
  <c r="V852" i="1"/>
  <c r="U848" i="1"/>
  <c r="V848" i="1"/>
  <c r="U844" i="1"/>
  <c r="V844" i="1"/>
  <c r="U840" i="1"/>
  <c r="V840" i="1"/>
  <c r="U836" i="1"/>
  <c r="V836" i="1"/>
  <c r="U832" i="1"/>
  <c r="V832" i="1"/>
  <c r="U828" i="1"/>
  <c r="V828" i="1"/>
  <c r="U824" i="1"/>
  <c r="V824" i="1"/>
  <c r="U820" i="1"/>
  <c r="V820" i="1"/>
  <c r="U816" i="1"/>
  <c r="V816" i="1"/>
  <c r="U812" i="1"/>
  <c r="V812" i="1"/>
  <c r="U808" i="1"/>
  <c r="V808" i="1"/>
  <c r="U804" i="1"/>
  <c r="V804" i="1"/>
  <c r="U800" i="1"/>
  <c r="V800" i="1"/>
  <c r="U796" i="1"/>
  <c r="V796" i="1"/>
  <c r="U792" i="1"/>
  <c r="V792" i="1"/>
  <c r="U788" i="1"/>
  <c r="V788" i="1"/>
  <c r="U784" i="1"/>
  <c r="V784" i="1"/>
  <c r="U780" i="1"/>
  <c r="V780" i="1"/>
  <c r="U776" i="1"/>
  <c r="V776" i="1"/>
  <c r="U772" i="1"/>
  <c r="V772" i="1"/>
  <c r="U768" i="1"/>
  <c r="V768" i="1"/>
  <c r="U764" i="1"/>
  <c r="V764" i="1"/>
  <c r="U760" i="1"/>
  <c r="V760" i="1"/>
  <c r="U756" i="1"/>
  <c r="V756" i="1"/>
  <c r="U752" i="1"/>
  <c r="V752" i="1"/>
  <c r="U748" i="1"/>
  <c r="V748" i="1"/>
  <c r="U744" i="1"/>
  <c r="V744" i="1"/>
  <c r="U740" i="1"/>
  <c r="V740" i="1"/>
  <c r="U736" i="1"/>
  <c r="V736" i="1"/>
  <c r="U732" i="1"/>
  <c r="V732" i="1"/>
  <c r="U728" i="1"/>
  <c r="V728" i="1"/>
  <c r="U724" i="1"/>
  <c r="V724" i="1"/>
  <c r="U720" i="1"/>
  <c r="V720" i="1"/>
  <c r="U716" i="1"/>
  <c r="V716" i="1"/>
  <c r="U712" i="1"/>
  <c r="V712" i="1"/>
  <c r="U708" i="1"/>
  <c r="V708" i="1"/>
  <c r="U704" i="1"/>
  <c r="V704" i="1"/>
  <c r="U700" i="1"/>
  <c r="V700" i="1"/>
  <c r="U696" i="1"/>
  <c r="V696" i="1"/>
  <c r="U692" i="1"/>
  <c r="V692" i="1"/>
  <c r="U688" i="1"/>
  <c r="V688" i="1"/>
  <c r="U684" i="1"/>
  <c r="V684" i="1"/>
  <c r="U680" i="1"/>
  <c r="V680" i="1"/>
  <c r="U676" i="1"/>
  <c r="V676" i="1"/>
  <c r="U672" i="1"/>
  <c r="V672" i="1"/>
  <c r="U668" i="1"/>
  <c r="V668" i="1"/>
  <c r="U664" i="1"/>
  <c r="V664" i="1"/>
  <c r="U660" i="1"/>
  <c r="V660" i="1"/>
  <c r="U656" i="1"/>
  <c r="V656" i="1"/>
  <c r="U652" i="1"/>
  <c r="V652" i="1"/>
  <c r="U648" i="1"/>
  <c r="V648" i="1"/>
  <c r="U644" i="1"/>
  <c r="V644" i="1"/>
  <c r="U640" i="1"/>
  <c r="V640" i="1"/>
  <c r="U636" i="1"/>
  <c r="V636" i="1"/>
  <c r="U632" i="1"/>
  <c r="V632" i="1"/>
  <c r="U628" i="1"/>
  <c r="V628" i="1"/>
  <c r="U624" i="1"/>
  <c r="V624" i="1"/>
  <c r="U620" i="1"/>
  <c r="V620" i="1"/>
  <c r="U616" i="1"/>
  <c r="V616" i="1"/>
  <c r="U612" i="1"/>
  <c r="V612" i="1"/>
  <c r="U608" i="1"/>
  <c r="V608" i="1"/>
  <c r="U604" i="1"/>
  <c r="V604" i="1"/>
  <c r="U600" i="1"/>
  <c r="V600" i="1"/>
  <c r="U596" i="1"/>
  <c r="V596" i="1"/>
  <c r="U592" i="1"/>
  <c r="V592" i="1"/>
  <c r="U588" i="1"/>
  <c r="V588" i="1"/>
  <c r="U584" i="1"/>
  <c r="V584" i="1"/>
  <c r="U580" i="1"/>
  <c r="V580" i="1"/>
  <c r="U576" i="1"/>
  <c r="V576" i="1"/>
  <c r="U572" i="1"/>
  <c r="V572" i="1"/>
  <c r="U568" i="1"/>
  <c r="V568" i="1"/>
  <c r="U564" i="1"/>
  <c r="V564" i="1"/>
  <c r="U560" i="1"/>
  <c r="V560" i="1"/>
  <c r="U556" i="1"/>
  <c r="V556" i="1"/>
  <c r="U552" i="1"/>
  <c r="V552" i="1"/>
  <c r="U548" i="1"/>
  <c r="V548" i="1"/>
  <c r="U544" i="1"/>
  <c r="V544" i="1"/>
  <c r="U540" i="1"/>
  <c r="V540" i="1"/>
  <c r="U536" i="1"/>
  <c r="V536" i="1"/>
  <c r="U532" i="1"/>
  <c r="V532" i="1"/>
  <c r="U528" i="1"/>
  <c r="V528" i="1"/>
  <c r="U524" i="1"/>
  <c r="V524" i="1"/>
  <c r="U520" i="1"/>
  <c r="V520" i="1"/>
  <c r="U516" i="1"/>
  <c r="V516" i="1"/>
  <c r="U512" i="1"/>
  <c r="V512" i="1"/>
  <c r="U508" i="1"/>
  <c r="V508" i="1"/>
  <c r="U504" i="1"/>
  <c r="V504" i="1"/>
  <c r="U500" i="1"/>
  <c r="V500" i="1"/>
  <c r="U496" i="1"/>
  <c r="V496" i="1"/>
  <c r="U492" i="1"/>
  <c r="V492" i="1"/>
  <c r="U488" i="1"/>
  <c r="V488" i="1"/>
  <c r="U484" i="1"/>
  <c r="V484" i="1"/>
  <c r="U480" i="1"/>
  <c r="V480" i="1"/>
  <c r="U476" i="1"/>
  <c r="V476" i="1"/>
  <c r="U472" i="1"/>
  <c r="V472" i="1"/>
  <c r="U468" i="1"/>
  <c r="V468" i="1"/>
  <c r="U464" i="1"/>
  <c r="V464" i="1"/>
  <c r="U460" i="1"/>
  <c r="V460" i="1"/>
  <c r="U456" i="1"/>
  <c r="V456" i="1"/>
  <c r="U452" i="1"/>
  <c r="V452" i="1"/>
  <c r="U448" i="1"/>
  <c r="V448" i="1"/>
  <c r="U444" i="1"/>
  <c r="V444" i="1"/>
  <c r="U440" i="1"/>
  <c r="V440" i="1"/>
  <c r="U436" i="1"/>
  <c r="V436" i="1"/>
  <c r="U432" i="1"/>
  <c r="V432" i="1"/>
  <c r="U428" i="1"/>
  <c r="V428" i="1"/>
  <c r="U424" i="1"/>
  <c r="V424" i="1"/>
  <c r="U420" i="1"/>
  <c r="V420" i="1"/>
  <c r="U416" i="1"/>
  <c r="V416" i="1"/>
  <c r="U412" i="1"/>
  <c r="V412" i="1"/>
  <c r="U408" i="1"/>
  <c r="V408" i="1"/>
  <c r="U404" i="1"/>
  <c r="V404" i="1"/>
  <c r="U400" i="1"/>
  <c r="V400" i="1"/>
  <c r="U396" i="1"/>
  <c r="V396" i="1"/>
  <c r="U392" i="1"/>
  <c r="V392" i="1"/>
  <c r="U388" i="1"/>
  <c r="V388" i="1"/>
  <c r="U384" i="1"/>
  <c r="V384" i="1"/>
  <c r="U380" i="1"/>
  <c r="V380" i="1"/>
  <c r="U376" i="1"/>
  <c r="V376" i="1"/>
  <c r="U372" i="1"/>
  <c r="V372" i="1"/>
  <c r="U368" i="1"/>
  <c r="V368" i="1"/>
  <c r="U364" i="1"/>
  <c r="V364" i="1"/>
  <c r="U360" i="1"/>
  <c r="V360" i="1"/>
  <c r="U356" i="1"/>
  <c r="V356" i="1"/>
  <c r="U352" i="1"/>
  <c r="V352" i="1"/>
  <c r="U348" i="1"/>
  <c r="V348" i="1"/>
  <c r="U344" i="1"/>
  <c r="V344" i="1"/>
  <c r="U340" i="1"/>
  <c r="V340" i="1"/>
  <c r="U336" i="1"/>
  <c r="V336" i="1"/>
  <c r="U332" i="1"/>
  <c r="V332" i="1"/>
  <c r="U328" i="1"/>
  <c r="V328" i="1"/>
  <c r="U324" i="1"/>
  <c r="V324" i="1"/>
  <c r="U320" i="1"/>
  <c r="V320" i="1"/>
  <c r="U316" i="1"/>
  <c r="V316" i="1"/>
  <c r="U312" i="1"/>
  <c r="V312" i="1"/>
  <c r="U308" i="1"/>
  <c r="V308" i="1"/>
  <c r="U304" i="1"/>
  <c r="V304" i="1"/>
  <c r="U300" i="1"/>
  <c r="V300" i="1"/>
  <c r="U296" i="1"/>
  <c r="V296" i="1"/>
  <c r="U292" i="1"/>
  <c r="V292" i="1"/>
  <c r="U288" i="1"/>
  <c r="V288" i="1"/>
  <c r="U284" i="1"/>
  <c r="V284" i="1"/>
  <c r="U280" i="1"/>
  <c r="V280" i="1"/>
  <c r="U276" i="1"/>
  <c r="V276" i="1"/>
  <c r="U272" i="1"/>
  <c r="V272" i="1"/>
  <c r="U268" i="1"/>
  <c r="V268" i="1"/>
  <c r="U264" i="1"/>
  <c r="V264" i="1"/>
  <c r="U260" i="1"/>
  <c r="V260" i="1"/>
  <c r="U256" i="1"/>
  <c r="V256" i="1"/>
  <c r="U252" i="1"/>
  <c r="V252" i="1"/>
  <c r="U248" i="1"/>
  <c r="V248" i="1"/>
  <c r="U244" i="1"/>
  <c r="V244" i="1"/>
  <c r="U240" i="1"/>
  <c r="V240" i="1"/>
  <c r="U236" i="1"/>
  <c r="V236" i="1"/>
  <c r="U232" i="1"/>
  <c r="V232" i="1"/>
  <c r="U228" i="1"/>
  <c r="V228" i="1"/>
  <c r="U224" i="1"/>
  <c r="V224" i="1"/>
  <c r="U220" i="1"/>
  <c r="V220" i="1"/>
  <c r="U216" i="1"/>
  <c r="V216" i="1"/>
  <c r="U212" i="1"/>
  <c r="V212" i="1"/>
  <c r="U208" i="1"/>
  <c r="V208" i="1"/>
  <c r="U204" i="1"/>
  <c r="V204" i="1"/>
  <c r="U200" i="1"/>
  <c r="V200" i="1"/>
  <c r="U196" i="1"/>
  <c r="V196" i="1"/>
  <c r="U192" i="1"/>
  <c r="V192" i="1"/>
  <c r="U188" i="1"/>
  <c r="V188" i="1"/>
  <c r="U184" i="1"/>
  <c r="V184" i="1"/>
  <c r="U180" i="1"/>
  <c r="V180" i="1"/>
  <c r="U176" i="1"/>
  <c r="V176" i="1"/>
  <c r="U172" i="1"/>
  <c r="V172" i="1"/>
  <c r="U168" i="1"/>
  <c r="V168" i="1"/>
  <c r="U164" i="1"/>
  <c r="V164" i="1"/>
  <c r="U160" i="1"/>
  <c r="V160" i="1"/>
  <c r="U156" i="1"/>
  <c r="V156" i="1"/>
  <c r="U152" i="1"/>
  <c r="V152" i="1"/>
  <c r="U148" i="1"/>
  <c r="V148" i="1"/>
  <c r="U144" i="1"/>
  <c r="V144" i="1"/>
  <c r="U140" i="1"/>
  <c r="V140" i="1"/>
  <c r="U136" i="1"/>
  <c r="V136" i="1"/>
  <c r="U132" i="1"/>
  <c r="V132" i="1"/>
  <c r="U128" i="1"/>
  <c r="V128" i="1"/>
  <c r="U124" i="1"/>
  <c r="V124" i="1"/>
  <c r="U120" i="1"/>
  <c r="V120" i="1"/>
  <c r="U116" i="1"/>
  <c r="V116" i="1"/>
  <c r="U112" i="1"/>
  <c r="V112" i="1"/>
  <c r="U108" i="1"/>
  <c r="V108" i="1"/>
  <c r="U104" i="1"/>
  <c r="V104" i="1"/>
  <c r="U100" i="1"/>
  <c r="V100" i="1"/>
  <c r="U96" i="1"/>
  <c r="V96" i="1"/>
  <c r="U92" i="1"/>
  <c r="V92" i="1"/>
  <c r="U88" i="1"/>
  <c r="V88" i="1"/>
  <c r="U84" i="1"/>
  <c r="V84" i="1"/>
  <c r="U80" i="1"/>
  <c r="V80" i="1"/>
  <c r="U76" i="1"/>
  <c r="V76" i="1"/>
  <c r="U72" i="1"/>
  <c r="V72" i="1"/>
  <c r="U68" i="1"/>
  <c r="V68" i="1"/>
  <c r="U64" i="1"/>
  <c r="V64" i="1"/>
  <c r="U60" i="1"/>
  <c r="V60" i="1"/>
  <c r="U56" i="1"/>
  <c r="V56" i="1"/>
  <c r="U52" i="1"/>
  <c r="V52" i="1"/>
  <c r="U48" i="1"/>
  <c r="V48" i="1"/>
  <c r="U44" i="1"/>
  <c r="V44" i="1"/>
  <c r="U40" i="1"/>
  <c r="V40" i="1"/>
  <c r="U36" i="1"/>
  <c r="V36" i="1"/>
  <c r="U32" i="1"/>
  <c r="V32" i="1"/>
  <c r="U28" i="1"/>
  <c r="V28" i="1"/>
  <c r="U24" i="1"/>
  <c r="V24" i="1"/>
  <c r="U20" i="1"/>
  <c r="V20" i="1"/>
  <c r="U16" i="1"/>
  <c r="V16" i="1"/>
  <c r="U12" i="1"/>
  <c r="V12" i="1"/>
  <c r="U8" i="1"/>
  <c r="V8" i="1"/>
  <c r="U4" i="1"/>
  <c r="V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 i="1"/>
  <c r="O3148" i="1"/>
  <c r="O3147" i="1"/>
  <c r="O3146" i="1"/>
  <c r="O3145" i="1"/>
  <c r="O3144" i="1"/>
  <c r="O3143" i="1"/>
  <c r="O3142" i="1"/>
  <c r="O3141" i="1"/>
  <c r="O3140" i="1"/>
  <c r="O3139" i="1"/>
  <c r="O3138" i="1"/>
  <c r="O3137" i="1"/>
  <c r="O3136" i="1"/>
  <c r="O3135" i="1"/>
  <c r="O3134" i="1"/>
  <c r="O3133" i="1"/>
  <c r="O3132" i="1"/>
  <c r="O3131" i="1"/>
  <c r="O3130" i="1"/>
  <c r="O2707" i="1"/>
  <c r="O2706" i="1"/>
  <c r="O2705" i="1"/>
  <c r="O2704" i="1"/>
  <c r="O2703" i="1"/>
  <c r="O2328" i="1"/>
  <c r="O2327" i="1"/>
  <c r="O2326" i="1"/>
  <c r="O2325" i="1"/>
  <c r="O2324" i="1"/>
  <c r="O2323" i="1"/>
</calcChain>
</file>

<file path=xl/sharedStrings.xml><?xml version="1.0" encoding="utf-8"?>
<sst xmlns="http://schemas.openxmlformats.org/spreadsheetml/2006/main" count="24826" uniqueCount="8404">
  <si>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</si>
  <si>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</si>
  <si>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</si>
  <si>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</si>
  <si>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</si>
  <si>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</si>
  <si>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</si>
  <si>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</si>
  <si>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</si>
  <si>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</si>
  <si>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</si>
  <si>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</si>
  <si>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</si>
  <si>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</si>
  <si>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</si>
  <si>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</si>
  <si>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</si>
  <si>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</si>
  <si>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</si>
  <si>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</si>
  <si>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</si>
  <si>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</si>
  <si>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</si>
  <si>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</si>
  <si>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</si>
  <si>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</si>
  <si>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</si>
  <si>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</si>
  <si>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</si>
  <si>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</si>
  <si>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</si>
  <si>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</si>
  <si>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</si>
  <si>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</si>
  <si>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</si>
  <si>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</si>
  <si>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</si>
  <si>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</si>
  <si>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</si>
  <si>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</si>
  <si>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</si>
  <si>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</si>
  <si>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</si>
  <si>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</si>
  <si>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</si>
  <si>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</si>
  <si>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</si>
  <si>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</si>
  <si>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</si>
  <si>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</si>
  <si>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</si>
  <si>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</si>
  <si>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</si>
  <si>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</si>
  <si>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</si>
  <si>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</si>
  <si>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</si>
  <si>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</si>
  <si>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</si>
  <si>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</si>
  <si>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</si>
  <si>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</si>
  <si>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</si>
  <si>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</si>
  <si>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</si>
  <si>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</si>
  <si>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</si>
  <si>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</si>
  <si>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</si>
  <si>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</si>
  <si>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</si>
  <si>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</si>
  <si>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</si>
  <si>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</si>
  <si>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</si>
  <si>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</si>
  <si>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</si>
  <si>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</si>
  <si>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</si>
  <si>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</si>
  <si>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</si>
  <si>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</si>
  <si>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</si>
  <si>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</si>
  <si>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</si>
  <si>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</si>
  <si>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</si>
  <si>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</si>
  <si>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</si>
  <si>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</si>
  <si>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</si>
  <si>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</si>
  <si>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</si>
  <si>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</si>
  <si>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</si>
  <si>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</si>
  <si>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</si>
  <si>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</si>
  <si>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</si>
  <si>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</si>
  <si>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</si>
  <si>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</si>
  <si>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</si>
  <si>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</si>
  <si>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</si>
  <si>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</si>
  <si>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</si>
  <si>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</si>
  <si>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</si>
  <si>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</si>
  <si>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</si>
  <si>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</si>
  <si>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</si>
  <si>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</si>
  <si>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</si>
  <si>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</si>
  <si>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</si>
  <si>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</si>
  <si>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</si>
  <si>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</si>
  <si>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</si>
  <si>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</si>
  <si>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</si>
  <si>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</si>
  <si>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</si>
  <si>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</si>
  <si>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</si>
  <si>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</si>
  <si>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</si>
  <si>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</si>
  <si>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</si>
  <si>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</si>
  <si>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</si>
  <si>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</si>
  <si>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</si>
  <si>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</si>
  <si>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</si>
  <si>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</si>
  <si>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</si>
  <si>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</si>
  <si>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</si>
  <si>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</si>
  <si>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</si>
  <si>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</si>
  <si>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</si>
  <si>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</si>
  <si>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</si>
  <si>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</si>
  <si>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</si>
  <si>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</si>
  <si>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</si>
  <si>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</si>
  <si>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</si>
  <si>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</si>
  <si>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</si>
  <si>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</si>
  <si>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</si>
  <si>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</si>
  <si>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</si>
  <si>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</si>
  <si>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</si>
  <si>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</si>
  <si>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</si>
  <si>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</si>
  <si>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</si>
  <si>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</si>
  <si>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</si>
  <si>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</si>
  <si>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</si>
  <si>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</si>
  <si>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</si>
  <si>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</si>
  <si>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</si>
  <si>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</si>
  <si>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</si>
  <si>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</si>
  <si>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</si>
  <si>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</si>
  <si>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</si>
  <si>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</si>
  <si>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</si>
  <si>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</si>
  <si>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</si>
  <si>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</si>
  <si>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</si>
  <si>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</si>
  <si>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</si>
  <si>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</si>
  <si>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</si>
  <si>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</si>
  <si>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</si>
  <si>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</si>
  <si>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</si>
  <si>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</si>
  <si>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</si>
  <si>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</si>
  <si>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</si>
  <si>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</si>
  <si>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</si>
  <si>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</si>
  <si>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</si>
  <si>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</si>
  <si>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</si>
  <si>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</si>
  <si>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</si>
  <si>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</si>
  <si>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</si>
  <si>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</si>
  <si>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</si>
  <si>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</si>
  <si>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</si>
  <si>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</si>
  <si>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</si>
  <si>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</si>
  <si>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</si>
  <si>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</si>
  <si>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</si>
  <si>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</si>
  <si>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</si>
  <si>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</si>
  <si>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</si>
  <si>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</si>
  <si>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</si>
  <si>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</si>
  <si>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</si>
  <si>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</si>
  <si>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</si>
  <si>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</si>
  <si>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</si>
  <si>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</si>
  <si>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</si>
  <si>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</si>
  <si>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</si>
  <si>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</si>
  <si>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</si>
  <si>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</si>
  <si>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</si>
  <si>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</si>
  <si>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</si>
  <si>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</si>
  <si>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</si>
  <si>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</si>
  <si>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</si>
  <si>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</si>
  <si>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</si>
  <si>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</si>
  <si>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</si>
  <si>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</si>
  <si>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</si>
  <si>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</si>
  <si>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</si>
  <si>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</si>
  <si>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</si>
  <si>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</si>
  <si>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</si>
  <si>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</si>
  <si>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</si>
  <si>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</si>
  <si>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</si>
  <si>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</si>
  <si>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</si>
  <si>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</si>
  <si>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</si>
  <si>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</si>
  <si>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</si>
  <si>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</si>
  <si>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</si>
  <si>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</si>
  <si>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</si>
  <si>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</si>
  <si>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</si>
  <si>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</si>
  <si>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</si>
  <si>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</si>
  <si>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</si>
  <si>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</si>
  <si>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</si>
  <si>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</si>
  <si>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</si>
  <si>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</si>
  <si>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</si>
  <si>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</si>
  <si>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</si>
  <si>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</si>
  <si>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</si>
  <si>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</si>
  <si>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</si>
  <si>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</si>
  <si>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</si>
  <si>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</si>
  <si>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</si>
  <si>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</si>
  <si>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</si>
  <si>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</si>
  <si>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</si>
  <si>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</si>
  <si>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</si>
  <si>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</si>
  <si>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</si>
  <si>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</si>
  <si>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</si>
  <si>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</si>
  <si>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</si>
  <si>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</si>
  <si>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</si>
  <si>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</si>
  <si>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</si>
  <si>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</si>
  <si>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</si>
  <si>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</si>
  <si>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</si>
  <si>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</si>
  <si>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</si>
  <si>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</si>
  <si>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</si>
  <si>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</si>
  <si>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</si>
  <si>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</si>
  <si>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</si>
  <si>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</si>
  <si>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</si>
  <si>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</si>
  <si>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</si>
  <si>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</si>
  <si>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</si>
  <si>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</si>
  <si>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</si>
  <si>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</si>
  <si>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</si>
  <si>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</si>
  <si>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</si>
  <si>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</si>
  <si>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</si>
  <si>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</si>
  <si>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</si>
  <si>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</si>
  <si>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</si>
  <si>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</si>
  <si>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</si>
  <si>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</si>
  <si>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</si>
  <si>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</si>
  <si>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</si>
  <si>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</si>
  <si>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</si>
  <si>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</si>
  <si>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</si>
  <si>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</si>
  <si>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</si>
  <si>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</si>
  <si>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</si>
  <si>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</si>
  <si>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</si>
  <si>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</si>
  <si>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</si>
  <si>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</si>
  <si>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</si>
  <si>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</si>
  <si>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</si>
  <si>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</si>
  <si>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</si>
  <si>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</si>
  <si>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</si>
  <si>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</si>
  <si>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</si>
  <si>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</si>
  <si>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</si>
  <si>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</si>
  <si>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</si>
  <si>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</si>
  <si>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</si>
  <si>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</si>
  <si>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</si>
  <si>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</si>
  <si>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</si>
  <si>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</si>
  <si>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</si>
  <si>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</si>
  <si>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</si>
  <si>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</si>
  <si>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</si>
  <si>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</si>
  <si>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</si>
  <si>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</si>
  <si>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</si>
  <si>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</si>
  <si>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</si>
  <si>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</si>
  <si>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</si>
  <si>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</si>
  <si>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</si>
  <si>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</si>
  <si>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</si>
  <si>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</si>
  <si>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</si>
  <si>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</si>
  <si>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</si>
  <si>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</si>
  <si>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</si>
  <si>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</si>
  <si>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</si>
  <si>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</si>
  <si>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</si>
  <si>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</si>
  <si>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</si>
  <si>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</si>
  <si>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</si>
  <si>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</si>
  <si>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</si>
  <si>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</si>
  <si>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</si>
  <si>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</si>
  <si>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</si>
  <si>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</si>
  <si>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</si>
  <si>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</si>
  <si>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</si>
  <si>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</si>
  <si>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</si>
  <si>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</si>
  <si>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</si>
  <si>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</si>
  <si>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</si>
  <si>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</si>
  <si>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</si>
  <si>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</si>
  <si>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</si>
  <si>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</si>
  <si>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</si>
  <si>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</si>
  <si>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</si>
  <si>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</si>
  <si>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</si>
  <si>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</si>
  <si>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</si>
  <si>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</si>
  <si>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</si>
  <si>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</si>
  <si>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</si>
  <si>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</si>
  <si>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</si>
  <si>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</si>
  <si>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</si>
  <si>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</si>
  <si>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</si>
  <si>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</si>
  <si>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</si>
  <si>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</si>
  <si>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</si>
  <si>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</si>
  <si>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</si>
  <si>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</si>
  <si>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</si>
  <si>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</si>
  <si>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</si>
  <si>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</si>
  <si>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</si>
  <si>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</si>
  <si>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</si>
  <si>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</si>
  <si>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</si>
  <si>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</si>
  <si>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</si>
  <si>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</si>
  <si>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</si>
  <si>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</si>
  <si>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</si>
  <si>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</si>
  <si>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</si>
  <si>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</si>
  <si>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</si>
  <si>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</si>
  <si>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</si>
  <si>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</si>
  <si>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</si>
  <si>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</si>
  <si>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</si>
  <si>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</si>
  <si>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</si>
  <si>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</si>
  <si>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</si>
  <si>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</si>
  <si>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</si>
  <si>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</si>
  <si>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</si>
  <si>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</si>
  <si>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</si>
  <si>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</si>
  <si>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</si>
  <si>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</si>
  <si>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</si>
  <si>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</si>
  <si>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</si>
  <si>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</si>
  <si>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</si>
  <si>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</si>
  <si>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</si>
  <si>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</si>
  <si>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</si>
  <si>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</si>
  <si>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</si>
  <si>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</si>
  <si>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</si>
  <si>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</si>
  <si>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</si>
  <si>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</si>
  <si>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</si>
  <si>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</si>
  <si>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</si>
  <si>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</si>
  <si>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</si>
  <si>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</si>
  <si>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</si>
  <si>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</si>
  <si>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</si>
  <si>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</si>
  <si>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</si>
  <si>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</si>
  <si>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</si>
  <si>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</si>
  <si>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</si>
  <si>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</si>
  <si>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</si>
  <si>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</si>
  <si>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</si>
  <si>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</si>
  <si>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</si>
  <si>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</si>
  <si>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</si>
  <si>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</si>
  <si>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</si>
  <si>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</si>
  <si>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</si>
  <si>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</si>
  <si>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</si>
  <si>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</si>
  <si>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</si>
  <si>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</si>
  <si>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</si>
  <si>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</si>
  <si>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</si>
  <si>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</si>
  <si>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</si>
  <si>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</si>
  <si>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</si>
  <si>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</si>
  <si>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</si>
  <si>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</si>
  <si>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</si>
  <si>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</si>
  <si>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</si>
  <si>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</si>
  <si>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</si>
  <si>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</si>
  <si>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</si>
  <si>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</si>
  <si>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</si>
  <si>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</si>
  <si>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</si>
  <si>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</si>
  <si>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</si>
  <si>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</si>
  <si>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</si>
  <si>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</si>
  <si>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</si>
  <si>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</si>
  <si>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</si>
  <si>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</si>
  <si>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</si>
  <si>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</si>
  <si>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</si>
  <si>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</si>
  <si>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</si>
  <si>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</si>
  <si>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</si>
  <si>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</si>
  <si>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</si>
  <si>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</si>
  <si>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</si>
  <si>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</si>
  <si>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</si>
  <si>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</si>
  <si>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</si>
  <si>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</si>
  <si>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</si>
  <si>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</si>
  <si>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</si>
  <si>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</si>
  <si>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</si>
  <si>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</si>
  <si>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</si>
  <si>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</si>
  <si>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</si>
  <si>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</si>
  <si>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</si>
  <si>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</si>
  <si>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</si>
  <si>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</si>
  <si>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</si>
  <si>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</si>
  <si>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</si>
  <si>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</si>
  <si>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</si>
  <si>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</si>
  <si>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</si>
  <si>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</si>
  <si>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</si>
  <si>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</si>
  <si>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</si>
  <si>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</si>
  <si>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</si>
  <si>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</si>
  <si>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</si>
  <si>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</si>
  <si>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</si>
  <si>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</si>
  <si>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</si>
  <si>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</si>
  <si>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</si>
  <si>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</si>
  <si>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</si>
  <si>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</si>
  <si>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</si>
  <si>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</si>
  <si>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</si>
  <si>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</si>
  <si>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</si>
  <si>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</si>
  <si>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</si>
  <si>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</si>
  <si>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</si>
  <si>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</si>
  <si>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</si>
  <si>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</si>
  <si>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</si>
  <si>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</si>
  <si>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</si>
  <si>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</si>
  <si>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</si>
  <si>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</si>
  <si>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</si>
  <si>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</si>
  <si>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</si>
  <si>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</si>
  <si>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</si>
  <si>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</si>
  <si>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</si>
  <si>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</si>
  <si>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</si>
  <si>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</si>
  <si>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</si>
  <si>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</si>
  <si>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</si>
  <si>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</si>
  <si>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</si>
  <si>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</si>
  <si>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</si>
  <si>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</si>
  <si>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</si>
  <si>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</si>
  <si>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</si>
  <si>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</si>
  <si>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</si>
  <si>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</si>
  <si>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</si>
  <si>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</si>
  <si>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</si>
  <si>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</si>
  <si>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</si>
  <si>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</si>
  <si>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</si>
  <si>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</si>
  <si>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</si>
  <si>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</si>
  <si>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</si>
  <si>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</si>
  <si>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</si>
  <si>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</si>
  <si>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</si>
  <si>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</si>
  <si>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</si>
  <si>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</si>
  <si>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</si>
  <si>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</si>
  <si>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</si>
  <si>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</si>
  <si>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</si>
  <si>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</si>
  <si>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</si>
  <si>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</si>
  <si>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</si>
  <si>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</si>
  <si>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</si>
  <si>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</si>
  <si>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</si>
  <si>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</si>
  <si>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</si>
  <si>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</si>
  <si>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</si>
  <si>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</si>
  <si>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</si>
  <si>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</si>
  <si>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</si>
  <si>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</si>
  <si>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</si>
  <si>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</si>
  <si>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</si>
  <si>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</si>
  <si>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</si>
  <si>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</si>
  <si>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</si>
  <si>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</si>
  <si>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</si>
  <si>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</si>
  <si>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</si>
  <si>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</si>
  <si>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</si>
  <si>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</si>
  <si>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</si>
  <si>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</si>
  <si>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</si>
  <si>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</si>
  <si>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</si>
  <si>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</si>
  <si>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</si>
  <si>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</si>
  <si>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</si>
  <si>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</si>
  <si>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</si>
  <si>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</si>
  <si>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</si>
  <si>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</si>
  <si>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</si>
  <si>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</si>
  <si>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</si>
  <si>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</si>
  <si>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</si>
  <si>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</si>
  <si>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</si>
  <si>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</si>
  <si>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</si>
  <si>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</si>
  <si>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</si>
  <si>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</si>
  <si>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</si>
  <si>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</si>
  <si>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</si>
  <si>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</si>
  <si>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</si>
  <si>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</si>
  <si>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</si>
  <si>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</si>
  <si>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</si>
  <si>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</si>
  <si>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</si>
  <si>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</si>
  <si>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</si>
  <si>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</si>
  <si>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</si>
  <si>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</si>
  <si>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</si>
  <si>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</si>
  <si>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</si>
  <si>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</si>
  <si>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</si>
  <si>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</si>
  <si>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</si>
  <si>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</si>
  <si>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</si>
  <si>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</si>
  <si>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</si>
  <si>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</si>
  <si>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</si>
  <si>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</si>
  <si>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</si>
  <si>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</si>
  <si>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</si>
  <si>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</si>
  <si>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</si>
  <si>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</si>
  <si>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</si>
  <si>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</si>
  <si>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</si>
  <si>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</si>
  <si>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</si>
  <si>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</si>
  <si>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</si>
  <si>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</si>
  <si>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</si>
  <si>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</si>
  <si>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</si>
  <si>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</si>
  <si>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</si>
  <si>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</si>
  <si>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</si>
  <si>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</si>
  <si>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</si>
  <si>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</si>
  <si>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</si>
  <si>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</si>
  <si>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</si>
  <si>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</si>
  <si>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</si>
  <si>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</si>
  <si>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</si>
  <si>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</si>
  <si>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</si>
  <si>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</si>
  <si>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</si>
  <si>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</si>
  <si>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</si>
  <si>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</si>
  <si>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</si>
  <si>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</si>
  <si>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</si>
  <si>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</si>
  <si>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</si>
  <si>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</si>
  <si>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</si>
  <si>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</si>
  <si>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</si>
  <si>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</si>
  <si>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</si>
  <si>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</si>
  <si>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</si>
  <si>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</si>
  <si>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</si>
  <si>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</si>
  <si>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</si>
  <si>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</si>
  <si>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</si>
  <si>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</si>
  <si>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</si>
  <si>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</si>
  <si>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</si>
  <si>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</si>
  <si>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</si>
  <si>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</si>
  <si>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</si>
  <si>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</si>
  <si>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</si>
  <si>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</si>
  <si>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</si>
  <si>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</si>
  <si>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</si>
  <si>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</si>
  <si>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</si>
  <si>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</si>
  <si>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</si>
  <si>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</si>
  <si>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</si>
  <si>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</si>
  <si>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</si>
  <si>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</si>
  <si>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</si>
  <si>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</si>
  <si>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</si>
  <si>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</si>
  <si>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</si>
  <si>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</si>
  <si>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</si>
  <si>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</si>
  <si>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</si>
  <si>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</si>
  <si>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</si>
  <si>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</si>
  <si>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</si>
  <si>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</si>
  <si>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</si>
  <si>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</si>
  <si>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</si>
  <si>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</si>
  <si>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</si>
  <si>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</si>
  <si>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</si>
  <si>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</si>
  <si>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</si>
  <si>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</si>
  <si>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</si>
  <si>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</si>
  <si>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</si>
  <si>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</si>
  <si>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</si>
  <si>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</si>
  <si>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</si>
  <si>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</si>
  <si>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</si>
  <si>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</si>
  <si>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</si>
  <si>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</si>
  <si>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</si>
  <si>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</si>
  <si>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</si>
  <si>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</si>
  <si>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</si>
  <si>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</si>
  <si>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</si>
  <si>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</si>
  <si>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</si>
  <si>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</si>
  <si>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</si>
  <si>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</si>
  <si>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</si>
  <si>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</si>
  <si>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</si>
  <si>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</si>
  <si>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</si>
  <si>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</si>
  <si>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</si>
  <si>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</si>
  <si>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</si>
  <si>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</si>
  <si>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</si>
  <si>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</si>
  <si>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</si>
  <si>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</si>
  <si>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</si>
  <si>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</si>
  <si>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</si>
  <si>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</si>
  <si>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</si>
  <si>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</si>
  <si>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</si>
  <si>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</si>
  <si>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</si>
  <si>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</si>
  <si>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</si>
  <si>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</si>
  <si>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</si>
  <si>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</si>
  <si>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</si>
  <si>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</si>
  <si>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</si>
  <si>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</si>
  <si>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</si>
  <si>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</si>
  <si>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</si>
  <si>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</si>
  <si>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</si>
  <si>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</si>
  <si>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</si>
  <si>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</si>
  <si>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</si>
  <si>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</si>
  <si>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</si>
  <si>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</si>
  <si>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</si>
  <si>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</si>
  <si>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</si>
  <si>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</si>
  <si>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</si>
  <si>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</si>
  <si>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</si>
  <si>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</si>
  <si>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</si>
  <si>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</si>
  <si>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</si>
  <si>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</si>
  <si>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</si>
  <si>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</si>
  <si>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</si>
  <si>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</si>
  <si>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</si>
  <si>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</si>
  <si>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</si>
  <si>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</si>
  <si>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</si>
  <si>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</si>
  <si>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</si>
  <si>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</si>
  <si>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</si>
  <si>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</si>
  <si>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</si>
  <si>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</si>
  <si>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</si>
  <si>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</si>
  <si>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</si>
  <si>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</si>
  <si>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</si>
  <si>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</si>
  <si>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</si>
  <si>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</si>
  <si>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</si>
  <si>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</si>
  <si>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</si>
  <si>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</si>
  <si>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</si>
  <si>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</si>
  <si>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</si>
  <si>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</si>
  <si>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</si>
  <si>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</si>
  <si>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</si>
  <si>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</si>
  <si>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</si>
  <si>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</si>
  <si>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</si>
  <si>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</si>
  <si>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</si>
  <si>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</si>
  <si>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</si>
  <si>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</si>
  <si>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</si>
  <si>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</si>
  <si>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</si>
  <si>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</si>
  <si>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</si>
  <si>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</si>
  <si>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</si>
  <si>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</si>
  <si>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</si>
  <si>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</si>
  <si>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</si>
  <si>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</si>
  <si>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</si>
  <si>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</si>
  <si>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</si>
  <si>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</si>
  <si>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</si>
  <si>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</si>
  <si>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</si>
  <si>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</si>
  <si>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</si>
  <si>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</si>
  <si>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</si>
  <si>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</si>
  <si>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</si>
  <si>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</si>
  <si>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</si>
  <si>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</si>
  <si>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</si>
  <si>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</si>
  <si>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</si>
  <si>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</si>
  <si>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</si>
  <si>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</si>
  <si>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</si>
  <si>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</si>
  <si>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</si>
  <si>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</si>
  <si>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</si>
  <si>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</si>
  <si>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</si>
  <si>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</si>
  <si>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</si>
  <si>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</si>
  <si>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</si>
  <si>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</si>
  <si>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</si>
  <si>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</si>
  <si>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</si>
  <si>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</si>
  <si>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</si>
  <si>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</si>
  <si>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</si>
  <si>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</si>
  <si>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</si>
  <si>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</si>
  <si>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</si>
  <si>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</si>
  <si>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</si>
  <si>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</si>
  <si>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</si>
  <si>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</si>
  <si>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</si>
  <si>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</si>
  <si>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</si>
  <si>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</si>
  <si>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</si>
  <si>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</si>
  <si>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</si>
  <si>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</si>
  <si>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</si>
  <si>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</si>
  <si>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</si>
  <si>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</si>
  <si>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</si>
  <si>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</si>
  <si>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</si>
  <si>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</si>
  <si>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</si>
  <si>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</si>
  <si>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</si>
  <si>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</si>
  <si>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</si>
  <si>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</si>
  <si>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</si>
  <si>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</si>
  <si>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</si>
  <si>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</si>
  <si>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</si>
  <si>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</si>
  <si>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</si>
  <si>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</si>
  <si>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</si>
  <si>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</si>
  <si>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</si>
  <si>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</si>
  <si>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</si>
  <si>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</si>
  <si>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</si>
  <si>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</si>
  <si>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</si>
  <si>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</si>
  <si>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</si>
  <si>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</si>
  <si>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</si>
  <si>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</si>
  <si>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</si>
  <si>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</si>
  <si>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</si>
  <si>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</si>
  <si>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</si>
  <si>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</si>
  <si>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</si>
  <si>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</si>
  <si>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</si>
  <si>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</si>
  <si>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</si>
  <si>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</si>
  <si>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</si>
  <si>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</si>
  <si>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</si>
  <si>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</si>
  <si>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</si>
  <si>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</si>
  <si>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</si>
  <si>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</si>
  <si>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</si>
  <si>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</si>
  <si>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</si>
  <si>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</si>
  <si>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</si>
  <si>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</si>
  <si>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</si>
  <si>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</si>
  <si>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</si>
  <si>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</si>
  <si>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</si>
  <si>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</si>
  <si>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</si>
  <si>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</si>
  <si>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</si>
  <si>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</si>
  <si>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</si>
  <si>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</si>
  <si>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</si>
  <si>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</si>
  <si>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</si>
  <si>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</si>
  <si>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</si>
  <si>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</si>
  <si>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</si>
  <si>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</si>
  <si>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</si>
  <si>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</si>
  <si>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</si>
  <si>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</si>
  <si>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</si>
  <si>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</si>
  <si>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</si>
  <si>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</si>
  <si>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</si>
  <si>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</si>
  <si>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</si>
  <si>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</si>
  <si>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</si>
  <si>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</si>
  <si>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</si>
  <si>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</si>
  <si>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</si>
  <si>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</si>
  <si>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</si>
  <si>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</si>
  <si>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</si>
  <si>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</si>
  <si>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</si>
  <si>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</si>
  <si>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</si>
  <si>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</si>
  <si>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</si>
  <si>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</si>
  <si>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</si>
  <si>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</si>
  <si>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</si>
  <si>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</si>
  <si>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</si>
  <si>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</si>
  <si>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</si>
  <si>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</si>
  <si>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</si>
  <si>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</si>
  <si>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</si>
  <si>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</si>
  <si>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</si>
  <si>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</si>
  <si>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</si>
  <si>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</si>
  <si>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</si>
  <si>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</si>
  <si>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</si>
  <si>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</si>
  <si>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</si>
  <si>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</si>
  <si>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</si>
  <si>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</si>
  <si>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</si>
  <si>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</si>
  <si>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</si>
  <si>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</si>
  <si>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</si>
  <si>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</si>
  <si>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</si>
  <si>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</si>
  <si>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</si>
  <si>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</si>
  <si>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</si>
  <si>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</si>
  <si>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</si>
  <si>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</si>
  <si>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</si>
  <si>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</si>
  <si>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</si>
  <si>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</si>
  <si>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</si>
  <si>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</si>
  <si>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</si>
  <si>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</si>
  <si>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</si>
  <si>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</si>
  <si>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</si>
  <si>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</si>
  <si>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</si>
  <si>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</si>
  <si>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</si>
  <si>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</si>
  <si>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</si>
  <si>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</si>
  <si>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</si>
  <si>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</si>
  <si>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</si>
  <si>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</si>
  <si>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</si>
  <si>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</si>
  <si>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</si>
  <si>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</si>
  <si>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</si>
  <si>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</si>
  <si>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</si>
  <si>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</si>
  <si>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</si>
  <si>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</si>
  <si>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</si>
  <si>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</si>
  <si>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</si>
  <si>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</si>
  <si>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</si>
  <si>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</si>
  <si>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</si>
  <si>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</si>
  <si>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</si>
  <si>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</si>
  <si>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</si>
  <si>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</si>
  <si>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</si>
  <si>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</si>
  <si>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</si>
  <si>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</si>
  <si>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</si>
  <si>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</si>
  <si>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</si>
  <si>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</si>
  <si>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</si>
  <si>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</si>
  <si>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</si>
  <si>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</si>
  <si>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</si>
  <si>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</si>
  <si>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</si>
  <si>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</si>
  <si>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</si>
  <si>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</si>
  <si>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</si>
  <si>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</si>
  <si>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</si>
  <si>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</si>
  <si>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</si>
  <si>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</si>
  <si>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</si>
  <si>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</si>
  <si>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</si>
  <si>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</si>
  <si>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</si>
  <si>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</si>
  <si>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</si>
  <si>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</si>
  <si>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</si>
  <si>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</si>
  <si>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</si>
  <si>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</si>
  <si>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</si>
  <si>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</si>
  <si>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</si>
  <si>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</si>
  <si>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</si>
  <si>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</si>
  <si>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</si>
  <si>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</si>
  <si>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</si>
  <si>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</si>
  <si>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</si>
  <si>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</si>
  <si>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</si>
  <si>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</si>
  <si>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</si>
  <si>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</si>
  <si>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</si>
  <si>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</si>
  <si>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</si>
  <si>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</si>
  <si>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</si>
  <si>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</si>
  <si>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</si>
  <si>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</si>
  <si>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</si>
  <si>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</si>
  <si>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</si>
  <si>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</si>
  <si>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</si>
  <si>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</si>
  <si>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</si>
  <si>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</si>
  <si>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</si>
  <si>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</si>
  <si>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</si>
  <si>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</si>
  <si>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</si>
  <si>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</si>
  <si>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</si>
  <si>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</si>
  <si>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</si>
  <si>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</si>
  <si>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</si>
  <si>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</si>
  <si>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</si>
  <si>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</si>
  <si>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</si>
  <si>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</si>
  <si>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</si>
  <si>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</si>
  <si>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</si>
  <si>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</si>
  <si>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</si>
  <si>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</si>
  <si>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</si>
  <si>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</si>
  <si>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</si>
  <si>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</si>
  <si>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</si>
  <si>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</si>
  <si>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</si>
  <si>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</si>
  <si>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</si>
  <si>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</si>
  <si>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</si>
  <si>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</si>
  <si>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</si>
  <si>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</si>
  <si>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</si>
  <si>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</si>
  <si>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</si>
  <si>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</si>
  <si>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</si>
  <si>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</si>
  <si>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</si>
  <si>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</si>
  <si>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</si>
  <si>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</si>
  <si>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</si>
  <si>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</si>
  <si>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</si>
  <si>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</si>
  <si>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</si>
  <si>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</si>
  <si>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</si>
  <si>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</si>
  <si>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</si>
  <si>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</si>
  <si>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</si>
  <si>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</si>
  <si>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</si>
  <si>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</si>
  <si>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</si>
  <si>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</si>
  <si>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</si>
  <si>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</si>
  <si>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</si>
  <si>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</si>
  <si>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</si>
  <si>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</si>
  <si>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</si>
  <si>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</si>
  <si>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</si>
  <si>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</si>
  <si>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</si>
  <si>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</si>
  <si>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</si>
  <si>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</si>
  <si>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</si>
  <si>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</si>
  <si>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</si>
  <si>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</si>
  <si>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</si>
  <si>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</si>
  <si>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</si>
  <si>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</si>
  <si>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</si>
  <si>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</si>
  <si>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</si>
  <si>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</si>
  <si>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</si>
  <si>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</si>
  <si>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</si>
  <si>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</si>
  <si>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</si>
  <si>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</si>
  <si>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</si>
  <si>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</si>
  <si>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</si>
  <si>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</si>
  <si>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</si>
  <si>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</si>
  <si>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</si>
  <si>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</si>
  <si>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</si>
  <si>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</si>
  <si>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</si>
  <si>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</si>
  <si>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</si>
  <si>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</si>
  <si>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</si>
  <si>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</si>
  <si>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</si>
  <si>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</si>
  <si>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</si>
  <si>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</si>
  <si>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</si>
  <si>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</si>
  <si>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</si>
  <si>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</si>
  <si>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</si>
  <si>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</si>
  <si>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</si>
  <si>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</si>
  <si>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</si>
  <si>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</si>
  <si>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</si>
  <si>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</si>
  <si>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</si>
  <si>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</si>
  <si>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</si>
  <si>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</si>
  <si>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</si>
  <si>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</si>
  <si>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</si>
  <si>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</si>
  <si>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</si>
  <si>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</si>
  <si>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</si>
  <si>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</si>
  <si>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</si>
  <si>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</si>
  <si>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</si>
  <si>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</si>
  <si>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</si>
  <si>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</si>
  <si>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</si>
  <si>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</si>
  <si>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</si>
  <si>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</si>
  <si>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</si>
  <si>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</si>
  <si>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</si>
  <si>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</si>
  <si>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</si>
  <si>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</si>
  <si>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</si>
  <si>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</si>
  <si>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</si>
  <si>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</si>
  <si>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</si>
  <si>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</si>
  <si>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</si>
  <si>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</si>
  <si>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</si>
  <si>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</si>
  <si>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</si>
  <si>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</si>
  <si>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</si>
  <si>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</si>
  <si>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</si>
  <si>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</si>
  <si>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</si>
  <si>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</si>
  <si>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</si>
  <si>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</si>
  <si>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</si>
  <si>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</si>
  <si>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</si>
  <si>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</si>
  <si>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</si>
  <si>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</si>
  <si>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</si>
  <si>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</si>
  <si>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</si>
  <si>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</si>
  <si>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</si>
  <si>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</si>
  <si>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</si>
  <si>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</si>
  <si>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</si>
  <si>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</si>
  <si>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</si>
  <si>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</si>
  <si>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</si>
  <si>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</si>
  <si>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</si>
  <si>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</si>
  <si>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</si>
  <si>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</si>
  <si>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</si>
  <si>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</si>
  <si>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</si>
  <si>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</si>
  <si>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</si>
  <si>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</si>
  <si>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</si>
  <si>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</si>
  <si>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</si>
  <si>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</si>
  <si>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</si>
  <si>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</si>
  <si>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</si>
  <si>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</si>
  <si>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</si>
  <si>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</si>
  <si>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</si>
  <si>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</si>
  <si>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</si>
  <si>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</si>
  <si>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</si>
  <si>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</si>
  <si>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</si>
  <si>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</si>
  <si>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</si>
  <si>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</si>
  <si>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</si>
  <si>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</si>
  <si>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</si>
  <si>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</si>
  <si>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</si>
  <si>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</si>
  <si>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</si>
  <si>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</si>
  <si>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</si>
  <si>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</si>
  <si>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</si>
  <si>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</si>
  <si>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</si>
  <si>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</si>
  <si>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</si>
  <si>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</si>
  <si>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</si>
  <si>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</si>
  <si>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</si>
  <si>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</si>
  <si>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</si>
  <si>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</si>
  <si>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</si>
  <si>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</si>
  <si>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</si>
  <si>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</si>
  <si>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</si>
  <si>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</si>
  <si>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</si>
  <si>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</si>
  <si>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</si>
  <si>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</si>
  <si>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</si>
  <si>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</si>
  <si>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</si>
  <si>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</si>
  <si>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</si>
  <si>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</si>
  <si>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</si>
  <si>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</si>
  <si>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</si>
  <si>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</si>
  <si>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</si>
  <si>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</si>
  <si>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</si>
  <si>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</si>
  <si>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</si>
  <si>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</si>
  <si>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</si>
  <si>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</si>
  <si>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</si>
  <si>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</si>
  <si>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</si>
  <si>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</si>
  <si>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</si>
  <si>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</si>
  <si>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</si>
  <si>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</si>
  <si>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</si>
  <si>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</si>
  <si>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</si>
  <si>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</si>
  <si>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</si>
  <si>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</si>
  <si>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</si>
  <si>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</si>
  <si>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</si>
  <si>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</si>
  <si>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</si>
  <si>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</si>
  <si>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</si>
  <si>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</si>
  <si>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</si>
  <si>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</si>
  <si>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</si>
  <si>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</si>
  <si>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</si>
  <si>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</si>
  <si>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</si>
  <si>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</si>
  <si>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</si>
  <si>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</si>
  <si>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</si>
  <si>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</si>
  <si>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</si>
  <si>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</si>
  <si>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</si>
  <si>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</si>
  <si>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</si>
  <si>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</si>
  <si>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</si>
  <si>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</si>
  <si>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</si>
  <si>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</si>
  <si>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</si>
  <si>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</si>
  <si>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</si>
  <si>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</si>
  <si>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</si>
  <si>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</si>
  <si>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</si>
  <si>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</si>
  <si>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</si>
  <si>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</si>
  <si>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</si>
  <si>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</si>
  <si>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</si>
  <si>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</si>
  <si>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</si>
  <si>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</si>
  <si>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</si>
  <si>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</si>
  <si>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</si>
  <si>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</si>
  <si>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</si>
  <si>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</si>
  <si>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</si>
  <si>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</si>
  <si>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</si>
  <si>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</si>
  <si>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</si>
  <si>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</si>
  <si>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</si>
  <si>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</si>
  <si>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</si>
  <si>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</si>
  <si>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</si>
  <si>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</si>
  <si>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</si>
  <si>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</si>
  <si>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</si>
  <si>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</si>
  <si>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</si>
  <si>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</si>
  <si>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</si>
  <si>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</si>
  <si>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</si>
  <si>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</si>
  <si>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</si>
  <si>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</si>
  <si>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</si>
  <si>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</si>
  <si>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</si>
  <si>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</si>
  <si>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</si>
  <si>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</si>
  <si>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</si>
  <si>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</si>
  <si>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</si>
  <si>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</si>
  <si>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</si>
  <si>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</si>
  <si>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</si>
  <si>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</si>
  <si>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</si>
  <si>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</si>
  <si>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</si>
  <si>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</si>
  <si>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</si>
  <si>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</si>
  <si>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</si>
  <si>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</si>
  <si>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</si>
  <si>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</si>
  <si>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</si>
  <si>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</si>
  <si>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</si>
  <si>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</si>
  <si>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</si>
  <si>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</si>
  <si>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</si>
  <si>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</si>
  <si>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</si>
  <si>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</si>
  <si>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</si>
  <si>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</si>
  <si>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</si>
  <si>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</si>
  <si>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</si>
  <si>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</si>
  <si>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</si>
  <si>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</si>
  <si>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</si>
  <si>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</si>
  <si>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</si>
  <si>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</si>
  <si>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</si>
  <si>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</si>
  <si>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</si>
  <si>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</si>
  <si>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</si>
  <si>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</si>
  <si>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</si>
  <si>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</si>
  <si>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</si>
  <si>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</si>
  <si>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</si>
  <si>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</si>
  <si>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</si>
  <si>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</si>
  <si>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</si>
  <si>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</si>
  <si>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</si>
  <si>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</si>
  <si>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</si>
  <si>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</si>
  <si>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</si>
  <si>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</si>
  <si>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</si>
  <si>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</si>
  <si>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</si>
  <si>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</si>
  <si>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</si>
  <si>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</si>
  <si>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</si>
  <si>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</si>
  <si>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</si>
  <si>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</si>
  <si>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</si>
  <si>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</si>
  <si>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</si>
  <si>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</si>
  <si>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</si>
  <si>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</si>
  <si>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</si>
  <si>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</si>
  <si>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</si>
  <si>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</si>
  <si>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</si>
  <si>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</si>
  <si>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</si>
  <si>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</si>
  <si>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</si>
  <si>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</si>
  <si>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</si>
  <si>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</si>
  <si>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</si>
  <si>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</si>
  <si>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</si>
  <si>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</si>
  <si>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</si>
  <si>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</si>
  <si>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</si>
  <si>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</si>
  <si>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</si>
  <si>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</si>
  <si>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</si>
  <si>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</si>
  <si>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</si>
  <si>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</si>
  <si>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</si>
  <si>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</si>
  <si>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</si>
  <si>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</si>
  <si>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</si>
  <si>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</si>
  <si>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</si>
  <si>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</si>
  <si>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</si>
  <si>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</si>
  <si>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</si>
  <si>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</si>
  <si>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</si>
  <si>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</si>
  <si>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</si>
  <si>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</si>
  <si>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</si>
  <si>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</si>
  <si>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</si>
  <si>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</si>
  <si>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</si>
  <si>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</si>
  <si>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</si>
  <si>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</si>
  <si>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</si>
  <si>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</si>
  <si>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</si>
  <si>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</si>
  <si>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</si>
  <si>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</si>
  <si>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</si>
  <si>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</si>
  <si>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</si>
  <si>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</si>
  <si>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</si>
  <si>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</si>
  <si>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</si>
  <si>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</si>
  <si>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</si>
  <si>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</si>
  <si>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</si>
  <si>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</si>
  <si>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</si>
  <si>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</si>
  <si>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</si>
  <si>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</si>
  <si>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</si>
  <si>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</si>
  <si>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</si>
  <si>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</si>
  <si>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</si>
  <si>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</si>
  <si>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</si>
  <si>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</si>
  <si>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</si>
  <si>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</si>
  <si>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</si>
  <si>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</si>
  <si>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</si>
  <si>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</si>
  <si>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</si>
  <si>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</si>
  <si>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</si>
  <si>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</si>
  <si>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</si>
  <si>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</si>
  <si>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</si>
  <si>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</si>
  <si>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</si>
  <si>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</si>
  <si>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</si>
  <si>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</si>
  <si>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</si>
  <si>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</si>
  <si>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</si>
  <si>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</si>
  <si>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</si>
  <si>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</si>
  <si>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</si>
  <si>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</si>
  <si>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</si>
  <si>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</si>
  <si>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</si>
  <si>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</si>
  <si>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</si>
  <si>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</si>
  <si>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</si>
  <si>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</si>
  <si>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</si>
  <si>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</si>
  <si>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</si>
  <si>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</si>
  <si>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</si>
  <si>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</si>
  <si>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</si>
  <si>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</si>
  <si>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</si>
  <si>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</si>
  <si>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</si>
  <si>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</si>
  <si>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</si>
  <si>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</si>
  <si>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</si>
  <si>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</si>
  <si>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</si>
  <si>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</si>
  <si>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</si>
  <si>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</si>
  <si>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</si>
  <si>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</si>
  <si>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</si>
  <si>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</si>
  <si>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</si>
  <si>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</si>
  <si>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</si>
  <si>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</si>
  <si>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</si>
  <si>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</si>
  <si>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</si>
  <si>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</si>
  <si>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</si>
  <si>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</si>
  <si>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</si>
  <si>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</si>
  <si>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</si>
  <si>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</si>
  <si>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</si>
  <si>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</si>
  <si>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</si>
  <si>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</si>
  <si>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</si>
  <si>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</si>
  <si>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</si>
  <si>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</si>
  <si>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</si>
  <si>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</si>
  <si>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</si>
  <si>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</si>
  <si>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</si>
  <si>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</si>
  <si>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</si>
  <si>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</si>
  <si>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</si>
  <si>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</si>
  <si>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</si>
  <si>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</si>
  <si>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</si>
  <si>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</si>
  <si>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</si>
  <si>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</si>
  <si>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</si>
  <si>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</si>
  <si>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</si>
  <si>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</si>
  <si>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</si>
  <si>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</si>
  <si>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</si>
  <si>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</si>
  <si>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</si>
  <si>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</si>
  <si>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</si>
  <si>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</si>
  <si>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</si>
  <si>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</si>
  <si>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</si>
  <si>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</si>
  <si>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</si>
  <si>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</si>
  <si>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</si>
  <si>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</si>
  <si>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</si>
  <si>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</si>
  <si>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</si>
  <si>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</si>
  <si>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</si>
  <si>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</si>
  <si>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</si>
  <si>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</si>
  <si>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</si>
  <si>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</si>
  <si>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</si>
  <si>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</si>
  <si>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</si>
  <si>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</si>
  <si>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</si>
  <si>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</si>
  <si>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</si>
  <si>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</si>
  <si>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</si>
  <si>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</si>
  <si>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</si>
  <si>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</si>
  <si>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</si>
  <si>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</si>
  <si>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</si>
  <si>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</si>
  <si>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</si>
  <si>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</si>
  <si>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</si>
  <si>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</si>
  <si>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</si>
  <si>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</si>
  <si>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</si>
  <si>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</si>
  <si>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</si>
  <si>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</si>
  <si>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</si>
  <si>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</si>
  <si>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</si>
  <si>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</si>
  <si>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</si>
  <si>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</si>
  <si>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</si>
  <si>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</si>
  <si>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</si>
  <si>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</si>
  <si>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</si>
  <si>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</si>
  <si>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</si>
  <si>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</si>
  <si>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</si>
  <si>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</si>
  <si>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</si>
  <si>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</si>
  <si>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</si>
  <si>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</si>
  <si>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</si>
  <si>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</si>
  <si>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</si>
  <si>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</si>
  <si>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</si>
  <si>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</si>
  <si>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</si>
  <si>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</si>
  <si>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</si>
  <si>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</si>
  <si>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</si>
  <si>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</si>
  <si>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</si>
  <si>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</si>
  <si>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</si>
  <si>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</si>
  <si>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</si>
  <si>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</si>
  <si>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</si>
  <si>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</si>
  <si>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</si>
  <si>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</si>
  <si>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</si>
  <si>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</si>
  <si>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</si>
  <si>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</si>
  <si>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</si>
  <si>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</si>
  <si>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</si>
  <si>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</si>
  <si>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</si>
  <si>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</si>
  <si>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</si>
  <si>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</si>
  <si>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</si>
  <si>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</si>
  <si>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</si>
  <si>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</si>
  <si>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</si>
  <si>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</si>
  <si>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</si>
  <si>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</si>
  <si>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</si>
  <si>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</si>
  <si>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</si>
  <si>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</si>
  <si>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</si>
  <si>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</si>
  <si>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</si>
  <si>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</si>
  <si>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</si>
  <si>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</si>
  <si>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</si>
  <si>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</si>
  <si>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</si>
  <si>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</si>
  <si>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</si>
  <si>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</si>
  <si>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</si>
  <si>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</si>
  <si>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</si>
  <si>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</si>
  <si>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</si>
  <si>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</si>
  <si>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</si>
  <si>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</si>
  <si>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</si>
  <si>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</si>
  <si>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</si>
  <si>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</si>
  <si>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</si>
  <si>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</si>
  <si>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</si>
  <si>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</si>
  <si>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</si>
  <si>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</si>
  <si>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</si>
  <si>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</si>
  <si>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</si>
  <si>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</si>
  <si>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</si>
  <si>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</si>
  <si>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</si>
  <si>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</si>
  <si>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</si>
  <si>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</si>
  <si>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</si>
  <si>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</si>
  <si>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</si>
  <si>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</si>
  <si>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</si>
  <si>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</si>
  <si>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</si>
  <si>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</si>
  <si>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</si>
  <si>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</si>
  <si>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</si>
  <si>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</si>
  <si>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</si>
  <si>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</si>
  <si>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</si>
  <si>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</si>
  <si>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</si>
  <si>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</si>
  <si>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</si>
  <si>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</si>
  <si>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</si>
  <si>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</si>
  <si>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</si>
  <si>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</si>
  <si>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</si>
  <si>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</si>
  <si>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</si>
  <si>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</si>
  <si>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</si>
  <si>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</si>
  <si>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</si>
  <si>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</si>
  <si>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</si>
  <si>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</si>
  <si>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</si>
  <si>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</si>
  <si>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</si>
  <si>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</si>
  <si>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</si>
  <si>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</si>
  <si>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</si>
  <si>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</si>
  <si>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</si>
  <si>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</si>
  <si>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</si>
  <si>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</si>
  <si>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</si>
  <si>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</si>
  <si>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</si>
  <si>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</si>
  <si>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</si>
  <si>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</si>
  <si>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</si>
  <si>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</si>
  <si>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</si>
  <si>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</si>
  <si>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</si>
  <si>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</si>
  <si>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</si>
  <si>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</si>
  <si>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</si>
  <si>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</si>
  <si>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</si>
  <si>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</si>
  <si>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</si>
  <si>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</si>
  <si>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</si>
  <si>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</si>
  <si>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</si>
  <si>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</si>
  <si>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</si>
  <si>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</si>
  <si>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</si>
  <si>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</si>
  <si>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</si>
  <si>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</si>
  <si>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</si>
  <si>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</si>
  <si>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</si>
  <si>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</si>
  <si>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</si>
  <si>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</si>
  <si>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</si>
  <si>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</si>
  <si>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</si>
  <si>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</si>
  <si>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</si>
  <si>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</si>
  <si>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</si>
  <si>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</si>
  <si>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</si>
  <si>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</si>
  <si>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</si>
  <si>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</si>
  <si>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</si>
  <si>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</si>
  <si>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</si>
  <si>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</si>
  <si>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</si>
  <si>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</si>
  <si>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</si>
  <si>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</si>
  <si>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</si>
  <si>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</si>
  <si>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</si>
  <si>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</si>
  <si>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</si>
  <si>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</si>
  <si>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</si>
  <si>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</si>
  <si>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</si>
  <si>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</si>
  <si>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</si>
  <si>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</si>
  <si>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</si>
  <si>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</si>
  <si>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</si>
  <si>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</si>
  <si>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</si>
  <si>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</si>
  <si>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</si>
  <si>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</si>
  <si>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</si>
  <si>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</si>
  <si>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</si>
  <si>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</si>
  <si>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</si>
  <si>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</si>
  <si>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</si>
  <si>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</si>
  <si>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</si>
  <si>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</si>
  <si>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</si>
  <si>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</si>
  <si>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</si>
  <si>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</si>
  <si>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</si>
  <si>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</si>
  <si>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</si>
  <si>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</si>
  <si>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</si>
  <si>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</si>
  <si>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</si>
  <si>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</si>
  <si>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</si>
  <si>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</si>
  <si>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</si>
  <si>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</si>
  <si>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</si>
  <si>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</si>
  <si>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</si>
  <si>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</si>
  <si>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</si>
  <si>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</si>
  <si>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</si>
  <si>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</si>
  <si>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</si>
  <si>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</si>
  <si>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</si>
  <si>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</si>
  <si>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</si>
  <si>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</si>
  <si>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</si>
  <si>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</si>
  <si>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</si>
  <si>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</si>
  <si>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</si>
  <si>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</si>
  <si>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</si>
  <si>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</si>
  <si>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</si>
  <si>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</si>
  <si>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</si>
  <si>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</si>
  <si>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</si>
  <si>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</si>
  <si>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</si>
  <si>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</si>
  <si>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</si>
  <si>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</si>
  <si>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</si>
  <si>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</si>
  <si>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</si>
  <si>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</si>
  <si>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</si>
  <si>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</si>
  <si>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</si>
  <si>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</si>
  <si>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</si>
  <si>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</si>
  <si>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</si>
  <si>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</si>
  <si>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</si>
  <si>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</si>
  <si>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</si>
  <si>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</si>
  <si>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</si>
  <si>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</si>
  <si>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</si>
  <si>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</si>
  <si>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</si>
  <si>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</si>
  <si>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</si>
  <si>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</si>
  <si>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</si>
  <si>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</si>
  <si>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</si>
  <si>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</si>
  <si>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</si>
  <si>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</si>
  <si>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</si>
  <si>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</si>
  <si>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</si>
  <si>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</si>
  <si>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</si>
  <si>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</si>
  <si>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</si>
  <si>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</si>
  <si>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</si>
  <si>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</si>
  <si>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</si>
  <si>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</si>
  <si>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</si>
  <si>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</si>
  <si>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</si>
  <si>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</si>
  <si>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</si>
  <si>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</si>
  <si>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</si>
  <si>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</si>
  <si>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</si>
  <si>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</si>
  <si>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</si>
  <si>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</si>
  <si>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</si>
  <si>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</si>
  <si>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</si>
  <si>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</si>
  <si>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</si>
  <si>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</si>
  <si>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</si>
  <si>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</si>
  <si>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</si>
  <si>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</si>
  <si>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</si>
  <si>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</si>
  <si>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</si>
  <si>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</si>
  <si>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</si>
  <si>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</si>
  <si>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</si>
  <si>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</si>
  <si>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</si>
  <si>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</si>
  <si>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</si>
  <si>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</si>
  <si>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</si>
  <si>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</si>
  <si>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</si>
  <si>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</si>
  <si>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</si>
  <si>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</si>
  <si>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</si>
  <si>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</si>
  <si>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</si>
  <si>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</si>
  <si>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</si>
  <si>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</si>
  <si>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</si>
  <si>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</si>
  <si>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</si>
  <si>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</si>
  <si>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</si>
  <si>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</si>
  <si>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</si>
  <si>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</si>
  <si>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</si>
  <si>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</si>
  <si>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</si>
  <si>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</si>
  <si>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</si>
  <si>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</si>
  <si>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</si>
  <si>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</si>
  <si>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</si>
  <si>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</si>
  <si>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</si>
  <si>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</si>
  <si>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</si>
  <si>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</si>
  <si>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</si>
  <si>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</si>
  <si>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</si>
  <si>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</si>
  <si>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</si>
  <si>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</si>
  <si>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</si>
  <si>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</si>
  <si>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</si>
  <si>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</si>
  <si>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</si>
  <si>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</si>
  <si>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</si>
  <si>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</si>
  <si>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</si>
  <si>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</si>
  <si>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</si>
  <si>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</si>
  <si>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</si>
  <si>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</si>
  <si>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</si>
  <si>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</si>
  <si>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</si>
  <si>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</si>
  <si>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</si>
  <si>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</si>
  <si>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</si>
  <si>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</si>
  <si>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</si>
  <si>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</si>
  <si>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</si>
  <si>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</si>
  <si>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</si>
  <si>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</si>
  <si>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</si>
  <si>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</si>
  <si>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</si>
  <si>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</si>
  <si>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</si>
  <si>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</si>
  <si>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</si>
  <si>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</si>
  <si>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</si>
  <si>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</si>
  <si>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</si>
  <si>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</si>
  <si>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</si>
  <si>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</si>
  <si>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</si>
  <si>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</si>
  <si>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</si>
  <si>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</si>
  <si>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</si>
  <si>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</si>
  <si>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</si>
  <si>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</si>
  <si>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</si>
  <si>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</si>
  <si>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</si>
  <si>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</si>
  <si>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</si>
  <si>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</si>
  <si>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</si>
  <si>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</si>
  <si>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</si>
  <si>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</si>
  <si>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</si>
  <si>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</si>
  <si>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</si>
  <si>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</si>
  <si>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</si>
  <si>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</si>
  <si>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</si>
  <si>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</si>
  <si>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</si>
  <si>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</si>
  <si>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</si>
  <si>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</si>
  <si>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</si>
  <si>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</si>
  <si>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</si>
  <si>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</si>
  <si>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</si>
  <si>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</si>
  <si>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</si>
  <si>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</si>
  <si>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</si>
  <si>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</si>
  <si>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</si>
  <si>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</si>
  <si>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</si>
  <si>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</si>
  <si>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</si>
  <si>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</si>
  <si>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</si>
  <si>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</si>
  <si>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</si>
  <si>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</si>
  <si>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</si>
  <si>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</si>
  <si>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</si>
  <si>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</si>
  <si>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</si>
  <si>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</si>
  <si>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</si>
  <si>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</si>
  <si>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</si>
  <si>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</si>
  <si>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</si>
  <si>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</si>
  <si>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</si>
  <si>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</si>
  <si>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</si>
  <si>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</si>
  <si>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</si>
  <si>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</si>
  <si>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</si>
  <si>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</si>
  <si>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</si>
  <si>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</si>
  <si>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</si>
  <si>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</si>
  <si>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</si>
  <si>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</si>
  <si>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</si>
  <si>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</si>
  <si>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</si>
  <si>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</si>
  <si>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</si>
  <si>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</si>
  <si>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</si>
  <si>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</si>
  <si>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</si>
  <si>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</si>
  <si>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</si>
  <si>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</si>
  <si>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</si>
  <si>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</si>
  <si>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</si>
  <si>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</si>
  <si>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</si>
  <si>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</si>
  <si>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</si>
  <si>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</si>
  <si>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</si>
  <si>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</si>
  <si>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</si>
  <si>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</si>
  <si>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</si>
  <si>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</si>
  <si>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</si>
  <si>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</si>
  <si>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</si>
  <si>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</si>
  <si>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</si>
  <si>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</si>
  <si>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</si>
  <si>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</si>
  <si>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</si>
  <si>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</si>
  <si>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</si>
  <si>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</si>
  <si>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</si>
  <si>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</si>
  <si>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</si>
  <si>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</si>
  <si>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</si>
  <si>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</si>
  <si>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</si>
  <si>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</si>
  <si>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</si>
  <si>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</si>
  <si>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</si>
  <si>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</si>
  <si>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</si>
  <si>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</si>
  <si>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</si>
  <si>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</si>
  <si>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</si>
  <si>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</si>
  <si>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</si>
  <si>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</si>
  <si>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</si>
  <si>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</si>
  <si>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</si>
  <si>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</si>
  <si>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</si>
  <si>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</si>
  <si>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</si>
  <si>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</si>
  <si>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</si>
  <si>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</si>
  <si>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</si>
  <si>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</si>
  <si>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</si>
  <si>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</si>
  <si>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</si>
  <si>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</si>
  <si>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</si>
  <si>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</si>
  <si>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</si>
  <si>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</si>
  <si>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</si>
  <si>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</si>
  <si>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</si>
  <si>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</si>
  <si>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</si>
  <si>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</si>
  <si>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</si>
  <si>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</si>
  <si>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</si>
  <si>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</si>
  <si>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</si>
  <si>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</si>
  <si>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</si>
  <si>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</si>
  <si>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</si>
  <si>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</si>
  <si>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</si>
  <si>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</si>
  <si>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</si>
  <si>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</si>
  <si>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</si>
  <si>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</si>
  <si>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</si>
  <si>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</si>
  <si>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</si>
  <si>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</si>
  <si>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</si>
  <si>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</si>
  <si>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</si>
  <si>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</si>
  <si>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</si>
  <si>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</si>
  <si>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</si>
  <si>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</si>
  <si>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</si>
  <si>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</si>
  <si>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</si>
  <si>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</si>
  <si>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</si>
  <si>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</si>
  <si>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</si>
  <si>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</si>
  <si>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</si>
  <si>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</si>
  <si>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</si>
  <si>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</si>
  <si>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</si>
  <si>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</si>
  <si>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</si>
  <si>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</si>
  <si>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</si>
  <si>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</si>
  <si>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</si>
  <si>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</si>
  <si>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</si>
  <si>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</si>
  <si>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</si>
  <si>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</si>
  <si>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</si>
  <si>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</si>
  <si>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</si>
  <si>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</si>
  <si>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</si>
  <si>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</si>
  <si>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</si>
  <si>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</si>
  <si>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</si>
  <si>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</si>
  <si>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</si>
  <si>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</si>
  <si>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</si>
  <si>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</si>
  <si>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</si>
  <si>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</si>
  <si>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</si>
  <si>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</si>
  <si>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</si>
  <si>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</si>
  <si>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</si>
  <si>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</si>
  <si>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</si>
  <si>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</si>
  <si>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</si>
  <si>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</si>
  <si>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</si>
  <si>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</si>
  <si>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</si>
  <si>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</si>
  <si>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</si>
  <si>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</si>
  <si>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</si>
  <si>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</si>
  <si>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</si>
  <si>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</si>
  <si>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</si>
  <si>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</si>
  <si>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</si>
  <si>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</si>
  <si>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</si>
  <si>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</si>
  <si>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</si>
  <si>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</si>
  <si>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</si>
  <si>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</si>
  <si>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</si>
  <si>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</si>
  <si>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</si>
  <si>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</si>
  <si>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</si>
  <si>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</si>
  <si>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</si>
  <si>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</si>
  <si>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</si>
  <si>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</si>
  <si>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</si>
  <si>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</si>
  <si>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</si>
  <si>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</si>
  <si>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</si>
  <si>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</si>
  <si>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</si>
  <si>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</si>
  <si>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</si>
  <si>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</si>
  <si>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</si>
  <si>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</si>
  <si>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</si>
  <si>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</si>
  <si>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</si>
  <si>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</si>
  <si>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</si>
  <si>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</si>
  <si>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</si>
  <si>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</si>
  <si>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</si>
  <si>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</si>
  <si>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</si>
  <si>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</si>
  <si>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</si>
  <si>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</si>
  <si>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</si>
  <si>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</si>
  <si>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</si>
  <si>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</si>
  <si>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</si>
  <si>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</si>
  <si>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</si>
  <si>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</si>
  <si>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</si>
  <si>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</si>
  <si>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</si>
  <si>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</si>
  <si>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</si>
  <si>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</si>
  <si>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</si>
  <si>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</si>
  <si>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</si>
  <si>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</si>
  <si>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</si>
  <si>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</si>
  <si>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</si>
  <si>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</si>
  <si>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</si>
  <si>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</si>
  <si>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</si>
  <si>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</si>
  <si>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</si>
  <si>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</si>
  <si>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</si>
  <si>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</si>
  <si>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</si>
  <si>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</si>
  <si>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</si>
  <si>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</si>
  <si>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</si>
  <si>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</si>
  <si>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</si>
  <si>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</si>
  <si>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</si>
  <si>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</si>
  <si>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</si>
  <si>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</si>
  <si>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</si>
  <si>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</si>
  <si>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</si>
  <si>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</si>
  <si>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</si>
  <si>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</si>
  <si>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</si>
  <si>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</si>
  <si>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</si>
  <si>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</si>
  <si>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</si>
  <si>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</si>
  <si>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</si>
  <si>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</si>
  <si>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</si>
  <si>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</si>
  <si>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</si>
  <si>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</si>
  <si>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</si>
  <si>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</si>
  <si>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</si>
  <si>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</si>
  <si>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</si>
  <si>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</si>
  <si>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</si>
  <si>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</si>
  <si>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</si>
  <si>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</si>
  <si>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</si>
  <si>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</si>
  <si>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</si>
  <si>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</si>
  <si>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</si>
  <si>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</si>
  <si>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</si>
  <si>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</si>
  <si>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</si>
  <si>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</si>
  <si>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</si>
  <si>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</si>
  <si>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</si>
  <si>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</si>
  <si>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</si>
  <si>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</si>
  <si>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</si>
  <si>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</si>
  <si>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</si>
  <si>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</si>
  <si>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</si>
  <si>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</si>
  <si>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</si>
  <si>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</si>
  <si>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</si>
  <si>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</si>
  <si>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</si>
  <si>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</si>
  <si>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</si>
  <si>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</si>
  <si>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</si>
  <si>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</si>
  <si>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</si>
  <si>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</si>
  <si>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</si>
  <si>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</si>
  <si>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</si>
  <si>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</si>
  <si>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</si>
  <si>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</si>
  <si>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</si>
  <si>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</si>
  <si>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</si>
  <si>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</si>
  <si>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</si>
  <si>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</si>
  <si>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</si>
  <si>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</si>
  <si>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</si>
  <si>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</si>
  <si>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</si>
  <si>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</si>
  <si>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</si>
  <si>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</si>
  <si>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</si>
  <si>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</si>
  <si>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</si>
  <si>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</si>
  <si>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</si>
  <si>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</si>
  <si>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</si>
  <si>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</si>
  <si>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</si>
  <si>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</si>
  <si>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</si>
  <si>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</si>
  <si>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</si>
  <si>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</si>
  <si>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</si>
  <si>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</si>
  <si>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</si>
  <si>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</si>
  <si>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</si>
  <si>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</si>
  <si>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</si>
  <si>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</si>
  <si>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</si>
  <si>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</si>
  <si>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</si>
  <si>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</si>
  <si>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</si>
  <si>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</si>
  <si>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</si>
  <si>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</si>
  <si>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</si>
  <si>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</si>
  <si>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</si>
  <si>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</si>
  <si>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</si>
  <si>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</si>
  <si>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</si>
  <si>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</si>
  <si>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</si>
  <si>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</si>
  <si>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</si>
  <si>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</si>
  <si>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</si>
  <si>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</si>
  <si>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</si>
  <si>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</si>
  <si>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</si>
  <si>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</si>
  <si>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</si>
  <si>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</si>
  <si>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</si>
  <si>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</si>
  <si>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</si>
  <si>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</si>
  <si>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</si>
  <si>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</si>
  <si>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</si>
  <si>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</si>
  <si>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</si>
  <si>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</si>
  <si>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</si>
  <si>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</si>
  <si>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</si>
  <si>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</si>
  <si>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</si>
  <si>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</si>
  <si>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</si>
  <si>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</si>
  <si>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</si>
  <si>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</si>
  <si>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</si>
  <si>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</si>
  <si>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</si>
  <si>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</si>
  <si>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</si>
  <si>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</si>
  <si>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</si>
  <si>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</si>
  <si>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</si>
  <si>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</si>
  <si>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</si>
  <si>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</si>
  <si>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</si>
  <si>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</si>
  <si>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</si>
  <si>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</si>
  <si>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</si>
  <si>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</si>
  <si>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</si>
  <si>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</si>
  <si>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</si>
  <si>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</si>
  <si>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</si>
  <si>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</si>
  <si>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</si>
  <si>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</si>
  <si>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</si>
  <si>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</si>
  <si>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</si>
  <si>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</si>
  <si>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</si>
  <si>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</si>
  <si>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</si>
  <si>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</si>
  <si>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</si>
  <si>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</si>
  <si>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</si>
  <si>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</si>
  <si>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</si>
  <si>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</si>
  <si>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</si>
  <si>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</si>
  <si>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</si>
  <si>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</si>
  <si>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</si>
  <si>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</si>
  <si>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</si>
  <si>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</si>
  <si>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</si>
  <si>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</si>
  <si>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</si>
  <si>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</si>
  <si>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</si>
  <si>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</si>
  <si>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</si>
  <si>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</si>
  <si>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</si>
  <si>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</si>
  <si>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</si>
  <si>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</si>
  <si>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</si>
  <si>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</si>
  <si>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</si>
  <si>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</si>
  <si>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</si>
  <si>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</si>
  <si>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</si>
  <si>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</si>
  <si>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</si>
  <si>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</si>
  <si>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</si>
  <si>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</si>
  <si>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</si>
  <si>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</si>
  <si>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</si>
  <si>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</si>
  <si>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</si>
  <si>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</si>
  <si>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</si>
  <si>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</si>
  <si>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</si>
  <si>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</si>
  <si>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</si>
  <si>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</si>
  <si>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</si>
  <si>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</si>
  <si>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</si>
  <si>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</si>
  <si>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</si>
  <si>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</si>
  <si>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</si>
  <si>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</si>
  <si>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</si>
  <si>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</si>
  <si>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</si>
  <si>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</si>
  <si>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</si>
  <si>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</si>
  <si>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</si>
  <si>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</si>
  <si>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</si>
  <si>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</si>
  <si>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</si>
  <si>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</si>
  <si>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</si>
  <si>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</si>
  <si>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</si>
  <si>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</si>
  <si>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</si>
  <si>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</si>
  <si>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</si>
  <si>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</si>
  <si>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</si>
  <si>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</si>
  <si>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</si>
  <si>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</si>
  <si>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</si>
  <si>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</si>
  <si>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</si>
  <si>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</si>
  <si>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</si>
  <si>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</si>
  <si>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</si>
  <si>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</si>
  <si>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</si>
  <si>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</si>
  <si>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</si>
  <si>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</si>
  <si>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</si>
  <si>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</si>
  <si>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</si>
  <si>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</si>
  <si>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</si>
  <si>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</si>
  <si>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</si>
  <si>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</si>
  <si>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</si>
  <si>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</si>
  <si>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</si>
  <si>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</si>
  <si>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</si>
  <si>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</si>
  <si>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</si>
  <si>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</si>
  <si>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</si>
  <si>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</si>
  <si>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</si>
  <si>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</si>
  <si>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</si>
  <si>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</si>
  <si>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</si>
  <si>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</si>
  <si>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</si>
  <si>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</si>
  <si>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</si>
  <si>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</si>
  <si>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</si>
  <si>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</si>
  <si>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</si>
  <si>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</si>
  <si>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</si>
  <si>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</si>
  <si>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</si>
  <si>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</si>
  <si>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</si>
  <si>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</si>
  <si>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</si>
  <si>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</si>
  <si>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</si>
  <si>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</si>
  <si>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</si>
  <si>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</si>
  <si>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</si>
  <si>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</si>
  <si>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</si>
  <si>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</si>
  <si>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</si>
  <si>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</si>
  <si>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</si>
  <si>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</si>
  <si>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</si>
  <si>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</si>
  <si>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</si>
  <si>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</si>
  <si>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</si>
  <si>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</si>
  <si>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</si>
  <si>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</si>
  <si>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</si>
  <si>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</si>
  <si>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</si>
  <si>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</si>
  <si>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</si>
  <si>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</si>
  <si>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</si>
  <si>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</si>
  <si>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</si>
  <si>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</si>
  <si>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</si>
  <si>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</si>
  <si>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</si>
  <si>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</si>
  <si>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</si>
  <si>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</si>
  <si>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</si>
  <si>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</si>
  <si>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</si>
  <si>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</si>
  <si>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</si>
  <si>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</si>
  <si>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</si>
  <si>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</si>
  <si>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</si>
  <si>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</si>
  <si>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</si>
  <si>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</si>
  <si>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</si>
  <si>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</si>
  <si>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</si>
  <si>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</si>
  <si>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</si>
  <si>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</si>
  <si>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</si>
  <si>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</si>
  <si>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</si>
  <si>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</si>
  <si>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</si>
  <si>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</si>
  <si>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</si>
  <si>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</si>
  <si>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</si>
  <si>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</si>
  <si>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</si>
  <si>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</si>
  <si>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</si>
  <si>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</si>
  <si>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</si>
  <si>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</si>
  <si>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</si>
  <si>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</si>
  <si>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</si>
  <si>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</si>
  <si>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</si>
  <si>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</si>
  <si>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</si>
  <si>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</si>
  <si>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</si>
  <si>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</si>
  <si>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</si>
  <si>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</si>
  <si>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</si>
  <si>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</si>
  <si>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</si>
  <si>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</si>
  <si>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</si>
  <si>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</si>
  <si>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</si>
  <si>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</si>
  <si>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</si>
  <si>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</si>
  <si>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</si>
  <si>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</si>
  <si>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</si>
  <si>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</si>
  <si>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</si>
  <si>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</si>
  <si>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</si>
  <si>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</si>
  <si>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</si>
  <si>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</si>
  <si>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</si>
  <si>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</si>
  <si>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</si>
  <si>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</si>
  <si>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</si>
  <si>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</si>
  <si>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</si>
  <si>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</si>
  <si>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</si>
  <si>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</si>
  <si>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</si>
  <si>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</si>
  <si>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</si>
  <si>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</si>
  <si>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</si>
  <si>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</si>
  <si>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</si>
  <si>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</si>
  <si>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</si>
  <si>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</si>
  <si>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</si>
  <si>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</si>
  <si>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</si>
  <si>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</si>
  <si>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</si>
  <si>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</si>
  <si>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</si>
  <si>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</si>
  <si>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</si>
  <si>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</si>
  <si>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</si>
  <si>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</si>
  <si>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</si>
  <si>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</si>
  <si>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</si>
  <si>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</si>
  <si>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</si>
  <si>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</si>
  <si>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</si>
  <si>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</si>
  <si>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</si>
  <si>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</si>
  <si>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</si>
  <si>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</si>
  <si>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</si>
  <si>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</si>
  <si>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</si>
  <si>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</si>
  <si>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</si>
  <si>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</si>
  <si>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</si>
  <si>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</si>
  <si>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</si>
  <si>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</si>
  <si>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</si>
  <si>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</si>
  <si>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</si>
  <si>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</si>
  <si>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</si>
  <si>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</si>
  <si>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</si>
  <si>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</si>
  <si>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</si>
  <si>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</si>
  <si>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</si>
  <si>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</si>
  <si>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</si>
  <si>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</si>
  <si>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</si>
  <si>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</si>
  <si>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</si>
  <si>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</si>
  <si>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</si>
  <si>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</si>
  <si>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</si>
  <si>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</si>
  <si>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</si>
  <si>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</si>
  <si>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</si>
  <si>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</si>
  <si>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</si>
  <si>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</si>
  <si>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</si>
  <si>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</si>
  <si>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</si>
  <si>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</si>
  <si>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</si>
  <si>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</si>
  <si>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</si>
  <si>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</si>
  <si>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</si>
  <si>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</si>
  <si>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</si>
  <si>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</si>
  <si>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</si>
  <si>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</si>
  <si>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</si>
  <si>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</si>
  <si>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</si>
  <si>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</si>
  <si>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</si>
  <si>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</si>
  <si>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</si>
  <si>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</si>
  <si>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</si>
  <si>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</si>
  <si>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</si>
  <si>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</si>
  <si>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</si>
  <si>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</si>
  <si>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</si>
  <si>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</si>
  <si>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</si>
  <si>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</si>
  <si>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</si>
  <si>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</si>
  <si>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</si>
  <si>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</si>
  <si>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</si>
  <si>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</si>
  <si>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</si>
  <si>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</si>
  <si>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</si>
  <si>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</si>
  <si>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</si>
  <si>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</si>
  <si>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</si>
  <si>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</si>
  <si>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</si>
  <si>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</si>
  <si>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</si>
  <si>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</si>
  <si>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</si>
  <si>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</si>
  <si>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</si>
  <si>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</si>
  <si>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</si>
  <si>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</si>
  <si>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</si>
  <si>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</si>
  <si>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</si>
  <si>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</si>
  <si>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</si>
  <si>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</si>
  <si>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</si>
  <si>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</si>
  <si>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</si>
  <si>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</si>
  <si>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</si>
  <si>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</si>
  <si>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</si>
  <si>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</si>
  <si>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</si>
  <si>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</si>
  <si>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</si>
  <si>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</si>
  <si>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</si>
  <si>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</si>
  <si>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</si>
  <si>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</si>
  <si>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</si>
  <si>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</si>
  <si>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</si>
  <si>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</si>
  <si>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</si>
  <si>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</si>
  <si>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</si>
  <si>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</si>
  <si>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</si>
  <si>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</si>
  <si>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</si>
  <si>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</si>
  <si>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</si>
  <si>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</si>
  <si>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</si>
  <si>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</si>
  <si>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</si>
  <si>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</si>
  <si>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</si>
  <si>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</si>
  <si>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</si>
  <si>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</si>
  <si>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</si>
  <si>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</si>
  <si>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</si>
  <si>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</si>
  <si>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</si>
  <si>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</si>
  <si>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</si>
  <si>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</si>
  <si>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</si>
  <si>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</si>
  <si>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</si>
  <si>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</si>
  <si>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</si>
  <si>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</si>
  <si>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</si>
  <si>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</si>
  <si>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</si>
  <si>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</si>
  <si>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</si>
  <si>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</si>
  <si>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</si>
  <si>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</si>
  <si>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</si>
  <si>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</si>
  <si>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</si>
  <si>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</si>
  <si>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</si>
  <si>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</si>
  <si>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</si>
  <si>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</si>
  <si>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</si>
  <si>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</si>
  <si>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</si>
  <si>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</si>
  <si>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</si>
  <si>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</si>
  <si>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</si>
  <si>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</si>
  <si>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</si>
  <si>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</si>
  <si>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</si>
  <si>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</si>
  <si>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</si>
  <si>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</si>
  <si>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</si>
  <si>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</si>
  <si>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</si>
  <si>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</si>
  <si>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</si>
  <si>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</si>
  <si>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</si>
  <si>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</si>
  <si>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</si>
  <si>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</si>
  <si>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</si>
  <si>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</si>
  <si>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</si>
  <si>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</si>
  <si>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</si>
  <si>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</si>
  <si>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</si>
  <si>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</si>
  <si>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</si>
  <si>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</si>
  <si>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</si>
  <si>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</si>
  <si>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</si>
  <si>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</si>
  <si>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</si>
  <si>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</si>
  <si>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</si>
  <si>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</si>
  <si>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</si>
  <si>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</si>
  <si>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</si>
  <si>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</si>
  <si>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</si>
  <si>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</si>
  <si>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</si>
  <si>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</si>
  <si>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</si>
  <si>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</si>
  <si>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</si>
  <si>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</si>
  <si>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</si>
  <si>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</si>
  <si>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</si>
  <si>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</si>
  <si>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</si>
  <si>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</si>
  <si>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</si>
  <si>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</si>
  <si>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</si>
  <si>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</si>
  <si>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</si>
  <si>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</si>
  <si>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</si>
  <si>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</si>
  <si>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</si>
  <si>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</si>
  <si>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</si>
  <si>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</si>
  <si>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</si>
  <si>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</si>
  <si>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</si>
  <si>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</si>
  <si>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</si>
  <si>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</si>
  <si>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</si>
  <si>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</si>
  <si>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</si>
  <si>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</si>
  <si>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</si>
  <si>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</si>
  <si>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</si>
  <si>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</si>
  <si>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</si>
  <si>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</si>
  <si>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</si>
  <si>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</si>
  <si>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</si>
  <si>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</si>
  <si>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</si>
  <si>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</si>
  <si>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</si>
  <si>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</si>
  <si>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</si>
  <si>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</si>
  <si>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</si>
  <si>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</si>
  <si>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</si>
  <si>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</si>
  <si>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</si>
  <si>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</si>
  <si>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</si>
  <si>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</si>
  <si>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</si>
  <si>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</si>
  <si>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</si>
  <si>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</si>
  <si>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</si>
  <si>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</si>
  <si>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</si>
  <si>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</si>
  <si>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</si>
  <si>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</si>
  <si>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</si>
  <si>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</si>
  <si>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</si>
  <si>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</si>
  <si>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</si>
  <si>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</si>
  <si>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</si>
  <si>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</si>
  <si>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</si>
  <si>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</si>
  <si>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</si>
  <si>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</si>
  <si>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</si>
  <si>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</si>
  <si>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</si>
  <si>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</si>
  <si>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</si>
  <si>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</si>
  <si>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</si>
  <si>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</si>
  <si>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</si>
  <si>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</si>
  <si>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</si>
  <si>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</si>
  <si>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</si>
  <si>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</si>
  <si>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</si>
  <si>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</si>
  <si>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</si>
  <si>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</si>
  <si>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</si>
  <si>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</si>
  <si>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</si>
  <si>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</si>
  <si>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</si>
  <si>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</si>
  <si>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</si>
  <si>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</si>
  <si>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</si>
  <si>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</si>
  <si>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</si>
  <si>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</si>
  <si>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</si>
  <si>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</si>
  <si>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</si>
  <si>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</si>
  <si>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</si>
  <si>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</si>
  <si>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</si>
  <si>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</si>
  <si>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</si>
  <si>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</si>
  <si>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</si>
  <si>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</si>
  <si>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</si>
  <si>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</si>
  <si>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</si>
  <si>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</si>
  <si>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</si>
  <si>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</si>
  <si>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</si>
  <si>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</si>
  <si>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</si>
  <si>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</si>
  <si>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</si>
  <si>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</si>
  <si>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</si>
  <si>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</si>
  <si>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</si>
  <si>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</si>
  <si>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</si>
  <si>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</si>
  <si>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</si>
  <si>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</si>
  <si>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</si>
  <si>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</si>
  <si>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</si>
  <si>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</si>
  <si>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</si>
  <si>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</si>
  <si>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</si>
  <si>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</si>
  <si>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</si>
  <si>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</si>
  <si>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</si>
  <si>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</si>
  <si>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</si>
  <si>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</si>
  <si>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</si>
  <si>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</si>
  <si>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</si>
  <si>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</si>
  <si>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</si>
  <si>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</si>
  <si>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</si>
  <si>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</si>
  <si>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</si>
  <si>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</si>
  <si>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</si>
  <si>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</si>
  <si>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</si>
  <si>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</si>
  <si>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</si>
  <si>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</si>
  <si>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</si>
  <si>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</si>
  <si>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</si>
  <si>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</si>
  <si>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</si>
  <si>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</si>
  <si>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</si>
  <si>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</si>
  <si>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</si>
  <si>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</si>
  <si>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</si>
  <si>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</si>
  <si>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</si>
  <si>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</si>
  <si>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</si>
  <si>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</si>
  <si>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</si>
  <si>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</si>
  <si>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</si>
  <si>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</si>
  <si>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</si>
  <si>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</si>
  <si>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</si>
  <si>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</si>
  <si>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</si>
  <si>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</si>
  <si>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</si>
  <si>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</si>
  <si>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</si>
  <si>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</si>
  <si>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</si>
  <si>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</si>
  <si>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</si>
  <si>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</si>
  <si>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</si>
  <si>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</si>
  <si>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</si>
  <si>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</si>
  <si>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</si>
  <si>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</si>
  <si>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</si>
  <si>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</si>
  <si>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</si>
  <si>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</si>
  <si>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</si>
  <si>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</si>
  <si>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</si>
  <si>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</si>
  <si>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</si>
  <si>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</si>
  <si>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</si>
  <si>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</si>
  <si>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</si>
  <si>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</si>
  <si>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</si>
  <si>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</si>
  <si>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</si>
  <si>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</si>
  <si>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</si>
  <si>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</si>
  <si>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</si>
  <si>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</si>
  <si>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</si>
  <si>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</si>
  <si>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</si>
  <si>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</si>
  <si>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</si>
  <si>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</si>
  <si>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</si>
  <si>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</si>
  <si>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</si>
  <si>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</si>
  <si>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</si>
  <si>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</si>
  <si>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</si>
  <si>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</si>
  <si>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</si>
  <si>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</si>
  <si>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</si>
  <si>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</si>
  <si>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</si>
  <si>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</si>
  <si>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</si>
  <si>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</si>
  <si>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</si>
  <si>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</si>
  <si>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</si>
  <si>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</si>
  <si>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</si>
  <si>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</si>
  <si>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</si>
  <si>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</si>
  <si>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</si>
  <si>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</si>
  <si>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</si>
  <si>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</si>
  <si>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</si>
  <si>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</si>
  <si>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</si>
  <si>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</si>
  <si>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</si>
  <si>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</si>
  <si>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</si>
  <si>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</si>
  <si>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</si>
  <si>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</si>
  <si>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</si>
  <si>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</si>
  <si>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</si>
  <si>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</si>
  <si>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</si>
  <si>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</si>
  <si>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</si>
  <si>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</si>
  <si>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</si>
  <si>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</si>
  <si>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</si>
  <si>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</si>
  <si>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</si>
  <si>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</si>
  <si>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</si>
  <si>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</si>
  <si>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</si>
  <si>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</si>
  <si>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</si>
  <si>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</si>
  <si>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</si>
  <si>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</si>
  <si>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</si>
  <si>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</si>
  <si>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</si>
  <si>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</si>
  <si>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</si>
  <si>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</si>
  <si>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</si>
  <si>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</si>
  <si>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</si>
  <si>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</si>
  <si>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</si>
  <si>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</si>
  <si>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</si>
  <si>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</si>
  <si>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</si>
  <si>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</si>
  <si>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</si>
  <si>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</si>
  <si>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</si>
  <si>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</si>
  <si>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</si>
  <si>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</si>
  <si>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</si>
  <si>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</si>
  <si>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</si>
  <si>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</si>
  <si>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</si>
  <si>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</si>
  <si>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</si>
  <si>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</si>
  <si>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</si>
  <si>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</si>
  <si>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</si>
  <si>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</si>
  <si>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</si>
  <si>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</si>
  <si>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</si>
  <si>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</si>
  <si>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</si>
  <si>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</si>
  <si>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</si>
  <si>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</si>
  <si>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</si>
  <si>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</si>
  <si>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</si>
  <si>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</si>
  <si>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</si>
  <si>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</si>
  <si>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</si>
  <si>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</si>
  <si>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</si>
  <si>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</si>
  <si>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</si>
  <si>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</si>
  <si>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</si>
  <si>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</si>
  <si>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</si>
  <si>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</si>
  <si>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</si>
  <si>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</si>
  <si>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</si>
  <si>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</si>
  <si>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</si>
  <si>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</si>
  <si>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</si>
  <si>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</si>
  <si>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</si>
  <si>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</si>
  <si>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</si>
  <si>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</si>
  <si>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</si>
  <si>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</si>
  <si>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</si>
  <si>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</si>
  <si>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</si>
  <si>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</si>
  <si>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</si>
  <si>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</si>
  <si>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</si>
  <si>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</si>
  <si>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</si>
  <si>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</si>
  <si>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</si>
  <si>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</si>
  <si>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</si>
  <si>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</si>
  <si>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</si>
  <si>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</si>
  <si>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</si>
  <si>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</si>
  <si>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</si>
  <si>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</si>
  <si>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</si>
  <si>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</si>
  <si>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</si>
  <si>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</si>
  <si>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</si>
  <si>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</si>
  <si>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</si>
  <si>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</si>
  <si>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</si>
  <si>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</si>
  <si>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</si>
  <si>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</si>
  <si>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</si>
  <si>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</si>
  <si>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</si>
  <si>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</si>
  <si>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</si>
  <si>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</si>
  <si>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</si>
  <si>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</si>
  <si>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</si>
  <si>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</si>
  <si>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</si>
  <si>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</si>
  <si>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</si>
  <si>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</si>
  <si>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</si>
  <si>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</si>
  <si>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</si>
  <si>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</si>
  <si>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</si>
  <si>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</si>
  <si>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</si>
  <si>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</si>
  <si>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</si>
  <si>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</si>
  <si>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</si>
  <si>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</si>
  <si>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</si>
  <si>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</si>
  <si>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</si>
  <si>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</si>
  <si>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</si>
  <si>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</si>
  <si>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</si>
  <si>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</si>
  <si>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</si>
  <si>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</si>
  <si>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</si>
  <si>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</si>
  <si>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</si>
  <si>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</si>
  <si>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</si>
  <si>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</si>
  <si>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</si>
  <si>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</si>
  <si>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</si>
  <si>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</si>
  <si>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</si>
  <si>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</si>
  <si>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</si>
  <si>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</si>
  <si>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</si>
  <si>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</si>
  <si>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</si>
  <si>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</si>
  <si>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</si>
  <si>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</si>
  <si>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</si>
  <si>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</si>
  <si>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</si>
  <si>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</si>
  <si>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</si>
  <si>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</si>
  <si>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</si>
  <si>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</si>
  <si>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</si>
  <si>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</si>
  <si>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</si>
  <si>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</si>
  <si>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</si>
  <si>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</si>
  <si>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</si>
  <si>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</si>
  <si>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</si>
  <si>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</si>
  <si>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</si>
  <si>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</si>
  <si>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</si>
  <si>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</si>
  <si>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</si>
  <si>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</si>
  <si>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</si>
  <si>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</si>
  <si>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</si>
  <si>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</si>
  <si>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</si>
  <si>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</si>
  <si>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</si>
  <si>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</si>
  <si>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</si>
  <si>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</si>
  <si>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</si>
  <si>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</si>
  <si>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</si>
  <si>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</si>
  <si>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</si>
  <si>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</si>
  <si>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</si>
  <si>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</si>
  <si>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</si>
  <si>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</si>
  <si>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</si>
  <si>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</si>
  <si>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</si>
  <si>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</si>
  <si>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</si>
  <si>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</si>
  <si>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</si>
  <si>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</si>
  <si>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</si>
  <si>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</si>
  <si>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</si>
  <si>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</si>
  <si>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</si>
  <si>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</si>
  <si>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</si>
  <si>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</si>
  <si>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</si>
  <si>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</si>
  <si>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</si>
  <si>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</si>
  <si>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</si>
  <si>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</si>
  <si>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</si>
  <si>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</si>
  <si>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</si>
  <si>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</si>
  <si>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</si>
  <si>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</si>
  <si>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</si>
  <si>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</si>
  <si>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</si>
  <si>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</si>
  <si>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</si>
  <si>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</si>
  <si>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</si>
  <si>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</si>
  <si>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</si>
  <si>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</si>
  <si>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</si>
  <si>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</si>
  <si>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</si>
  <si>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</si>
  <si>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</si>
  <si>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</si>
  <si>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</si>
  <si>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</si>
  <si>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</si>
  <si>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</si>
  <si>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</si>
  <si>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</si>
  <si>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</si>
  <si>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</si>
  <si>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</si>
  <si>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</si>
  <si>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</si>
  <si>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</si>
  <si>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</si>
  <si>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</si>
  <si>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</si>
  <si>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</si>
  <si>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</si>
  <si>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</si>
  <si>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</si>
  <si>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</si>
  <si>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</si>
  <si>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</si>
  <si>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</si>
  <si>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</si>
  <si>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</si>
  <si>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</si>
  <si>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</si>
  <si>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</si>
  <si>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</si>
  <si>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</si>
  <si>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</si>
  <si>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</si>
  <si>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</si>
  <si>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</si>
  <si>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</si>
  <si>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</si>
  <si>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</si>
  <si>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</si>
  <si>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</si>
  <si>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</si>
  <si>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</si>
  <si>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</si>
  <si>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</si>
  <si>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</si>
  <si>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</si>
  <si>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</si>
  <si>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</si>
  <si>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</si>
  <si>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</si>
  <si>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</si>
  <si>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</si>
  <si>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</si>
  <si>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</si>
  <si>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</si>
  <si>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</si>
  <si>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</si>
  <si>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</si>
  <si>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</si>
  <si>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</si>
  <si>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</si>
  <si>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</si>
  <si>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</si>
  <si>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</si>
  <si>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</si>
  <si>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</si>
  <si>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</si>
  <si>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</si>
  <si>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</si>
  <si>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</si>
  <si>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</si>
  <si>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</si>
  <si>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</si>
  <si>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</si>
  <si>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</si>
  <si>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</si>
  <si>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</si>
  <si>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</si>
  <si>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</si>
  <si>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</si>
  <si>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</si>
  <si>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</si>
  <si>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</si>
  <si>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</si>
  <si>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</si>
  <si>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</si>
  <si>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</si>
  <si>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</si>
  <si>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</si>
  <si>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</si>
  <si>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</si>
  <si>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</si>
  <si>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</si>
  <si>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</si>
  <si>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</si>
  <si>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</si>
  <si>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</si>
  <si>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</si>
  <si>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</si>
  <si>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</si>
  <si>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</si>
  <si>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</si>
  <si>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</si>
  <si>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</si>
  <si>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</si>
  <si>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</si>
  <si>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</si>
  <si>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</si>
  <si>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</si>
  <si>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</si>
  <si>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</si>
  <si>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</si>
  <si>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</si>
  <si>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</si>
  <si>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</si>
  <si>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</si>
  <si>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</si>
  <si>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</si>
  <si>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</si>
  <si>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</si>
  <si>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</si>
  <si>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</si>
  <si>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</si>
  <si>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</si>
  <si>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</si>
  <si>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</si>
  <si>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</si>
  <si>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</si>
  <si>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</si>
  <si>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</si>
  <si>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</si>
  <si>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</si>
  <si>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</si>
  <si>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</si>
  <si>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</si>
  <si>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</si>
  <si>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</si>
  <si>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</si>
  <si>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</si>
  <si>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</si>
  <si>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</si>
  <si>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</si>
  <si>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</si>
  <si>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</si>
  <si>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</si>
  <si>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</si>
  <si>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</si>
  <si>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</si>
  <si>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</si>
  <si>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</si>
  <si>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</si>
  <si>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</si>
  <si>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</si>
  <si>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</si>
  <si>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</si>
  <si>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</si>
  <si>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</si>
  <si>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</si>
  <si>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</si>
  <si>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</si>
  <si>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</si>
  <si>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</si>
  <si>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</si>
  <si>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</si>
  <si>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</si>
  <si>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</si>
  <si>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</si>
  <si>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</si>
  <si>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</si>
  <si>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</si>
  <si>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</si>
  <si>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</si>
  <si>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</si>
  <si>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</si>
  <si>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</si>
  <si>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</si>
  <si>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</si>
  <si>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</si>
  <si>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</si>
  <si>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</si>
  <si>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</si>
  <si>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</si>
  <si>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</si>
  <si>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</si>
  <si>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</si>
  <si>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</si>
  <si>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</si>
  <si>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</si>
  <si>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</si>
  <si>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</si>
  <si>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</si>
  <si>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</si>
  <si>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</si>
  <si>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</si>
  <si>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</si>
  <si>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</si>
  <si>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</si>
  <si>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</si>
  <si>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</si>
  <si>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</si>
  <si>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</si>
  <si>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</si>
  <si>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</si>
  <si>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</si>
  <si>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</si>
  <si>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</si>
  <si>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</si>
  <si>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</si>
  <si>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</si>
  <si>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</si>
  <si>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</si>
  <si>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</si>
  <si>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</si>
  <si>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</si>
  <si>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</si>
  <si>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</si>
  <si>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</si>
  <si>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</si>
  <si>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</si>
  <si>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</si>
  <si>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</si>
  <si>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</si>
  <si>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</si>
  <si>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</si>
  <si>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</si>
  <si>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</si>
  <si>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</si>
  <si>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</si>
  <si>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</si>
  <si>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</si>
  <si>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</si>
  <si>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</si>
  <si>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</si>
  <si>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</si>
  <si>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</si>
  <si>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</si>
  <si>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</si>
  <si>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</si>
  <si>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</si>
  <si>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</si>
  <si>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</si>
  <si>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</si>
  <si>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</si>
  <si>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</si>
  <si>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</si>
  <si>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</si>
  <si>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</si>
  <si>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</si>
  <si>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</si>
  <si>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</si>
  <si>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</si>
  <si>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</si>
  <si>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</si>
  <si>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</si>
  <si>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</si>
  <si>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</si>
  <si>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</si>
  <si>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</si>
  <si>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</si>
  <si>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</si>
  <si>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</si>
  <si>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</si>
  <si>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</si>
  <si>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</si>
  <si>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</si>
  <si>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</si>
  <si>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</si>
  <si>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</si>
  <si>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</si>
  <si>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</si>
  <si>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</si>
  <si>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</si>
  <si>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</si>
  <si>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</si>
  <si>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</si>
  <si>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</si>
  <si>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</si>
  <si>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</si>
  <si>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</si>
  <si>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</si>
  <si>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</si>
  <si>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</si>
  <si>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</si>
  <si>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</si>
  <si>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</si>
  <si>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</si>
  <si>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</si>
  <si>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</si>
  <si>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</si>
  <si>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</si>
  <si>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</si>
  <si>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</si>
  <si>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</si>
  <si>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</si>
  <si>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</si>
  <si>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</si>
  <si>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</si>
  <si>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</si>
  <si>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</si>
  <si>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</si>
  <si>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</si>
  <si>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</si>
  <si>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</si>
  <si>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</si>
  <si>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</si>
  <si>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</si>
  <si>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</si>
  <si>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</si>
  <si>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</si>
  <si>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</si>
  <si>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</si>
  <si>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</si>
  <si>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</si>
  <si>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</si>
  <si>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</si>
  <si>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</si>
  <si>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</si>
  <si>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</si>
  <si>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</si>
  <si>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</si>
  <si>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</si>
  <si>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</si>
  <si>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</si>
  <si>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</si>
  <si>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</si>
  <si>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</si>
  <si>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</si>
  <si>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</si>
  <si>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</si>
  <si>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</si>
  <si>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</si>
  <si>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</si>
  <si>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</si>
  <si>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</si>
  <si>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</si>
  <si>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</si>
  <si>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</si>
  <si>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</si>
  <si>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</si>
  <si>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</si>
  <si>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</si>
  <si>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</si>
  <si>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</si>
  <si>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</si>
  <si>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</si>
  <si>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</si>
  <si>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</si>
  <si>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</si>
  <si>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</si>
  <si>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</si>
  <si>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</si>
  <si>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</si>
  <si>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</si>
  <si>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</si>
  <si>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</si>
  <si>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</si>
  <si>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</si>
  <si>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</si>
  <si>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</si>
  <si>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</si>
  <si>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</si>
  <si>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</si>
  <si>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</si>
  <si>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</si>
  <si>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</si>
  <si>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</si>
  <si>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</si>
  <si>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</si>
  <si>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</si>
  <si>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</si>
  <si>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</si>
  <si>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</si>
  <si>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</si>
  <si>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</si>
  <si>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</si>
  <si>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</si>
  <si>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</si>
  <si>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</si>
  <si>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</si>
  <si>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</si>
  <si>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</si>
  <si>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</si>
  <si>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</si>
  <si>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</si>
  <si>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</si>
  <si>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</si>
  <si>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</si>
  <si>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</si>
  <si>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</si>
  <si>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</si>
  <si>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</si>
  <si>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</si>
  <si>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</si>
  <si>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</si>
  <si>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</si>
  <si>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</si>
  <si>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</si>
  <si>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</si>
  <si>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</si>
  <si>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</si>
  <si>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</si>
  <si>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</si>
  <si>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</si>
  <si>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</si>
  <si>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</si>
  <si>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</si>
  <si>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</si>
  <si>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</si>
  <si>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</si>
  <si>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</si>
  <si>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</si>
  <si>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</si>
  <si>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</si>
  <si>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</si>
  <si>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</si>
  <si>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</si>
  <si>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</si>
  <si>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</si>
  <si>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</si>
  <si>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</si>
  <si>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</si>
  <si>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</si>
  <si>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</si>
  <si>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</si>
  <si>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</si>
  <si>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</si>
  <si>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</si>
  <si>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</si>
  <si>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</si>
  <si>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</si>
  <si>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</si>
  <si>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</si>
  <si>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</si>
  <si>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</si>
  <si>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</si>
  <si>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</si>
  <si>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</si>
  <si>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</si>
  <si>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</si>
  <si>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</si>
  <si>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</si>
  <si>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</si>
  <si>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</si>
  <si>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</si>
  <si>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</si>
  <si>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</si>
  <si>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</si>
  <si>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</si>
  <si>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</si>
  <si>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</si>
  <si>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</si>
  <si>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</si>
  <si>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</si>
  <si>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</si>
  <si>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</si>
  <si>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</si>
  <si>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</si>
  <si>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</si>
  <si>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</si>
  <si>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</si>
  <si>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</si>
  <si>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</si>
  <si>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</si>
  <si>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</si>
  <si>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</si>
  <si>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</si>
  <si>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</si>
  <si>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</si>
  <si>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</si>
  <si>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</si>
  <si>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</si>
  <si>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</si>
  <si>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</si>
  <si>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</si>
  <si>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</si>
  <si>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</si>
  <si>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</si>
  <si>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</si>
  <si>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</si>
  <si>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</si>
  <si>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</si>
  <si>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</si>
  <si>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</si>
  <si>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</si>
  <si>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</si>
  <si>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</si>
  <si>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</si>
  <si>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</si>
  <si>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</si>
  <si>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</si>
  <si>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</si>
  <si>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</si>
  <si>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</si>
  <si>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</si>
  <si>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</si>
  <si>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</si>
  <si>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</si>
  <si>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</si>
  <si>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</si>
  <si>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</si>
  <si>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</si>
  <si>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</si>
  <si>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</si>
  <si>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</si>
  <si>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</si>
  <si>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</si>
  <si>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</si>
  <si>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</si>
  <si>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</si>
  <si>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</si>
  <si>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</si>
  <si>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</si>
  <si>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</si>
  <si>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</si>
  <si>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</si>
  <si>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</si>
  <si>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</si>
  <si>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</si>
  <si>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</si>
  <si>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</si>
  <si>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</si>
  <si>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</si>
  <si>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</si>
  <si>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</si>
  <si>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</si>
  <si>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</si>
  <si>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</si>
  <si>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</si>
  <si>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</si>
  <si>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</si>
  <si>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</si>
  <si>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</si>
  <si>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</si>
  <si>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</si>
  <si>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</si>
  <si>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</si>
  <si>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</si>
  <si>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</si>
  <si>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</si>
  <si>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</si>
  <si>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</si>
  <si>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</si>
  <si>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</si>
  <si>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</si>
  <si>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</si>
  <si>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</si>
  <si>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</si>
  <si>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</si>
  <si>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</si>
  <si>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</si>
  <si>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</si>
  <si>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</si>
  <si>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</si>
  <si>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</si>
  <si>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</si>
  <si>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</si>
  <si>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</si>
  <si>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</si>
  <si>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</si>
  <si>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</si>
  <si>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</si>
  <si>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</si>
  <si>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</si>
  <si>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</si>
  <si>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</si>
  <si>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</si>
  <si>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</si>
  <si>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</si>
  <si>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</si>
  <si>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</si>
  <si>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</si>
  <si>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</si>
  <si>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</si>
  <si>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</si>
  <si>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</si>
  <si>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</si>
  <si>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</si>
  <si>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</si>
  <si>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</si>
  <si>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</si>
  <si>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</si>
  <si>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</si>
  <si>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</si>
  <si>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</si>
  <si>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</si>
  <si>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</si>
  <si>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</si>
  <si>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</si>
  <si>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</si>
  <si>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</si>
  <si>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</si>
  <si>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</si>
  <si>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</si>
  <si>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</si>
  <si>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</si>
  <si>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</si>
  <si>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</si>
  <si>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</si>
  <si>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</si>
  <si>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</si>
  <si>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</si>
  <si>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</si>
  <si>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</si>
  <si>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</si>
  <si>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</si>
  <si>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</si>
  <si>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</si>
  <si>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</si>
  <si>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</si>
  <si>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</si>
  <si>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</si>
  <si>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</si>
  <si>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</si>
  <si>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</si>
  <si>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</si>
  <si>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</si>
  <si>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</si>
  <si>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</si>
  <si>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</si>
  <si>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</si>
  <si>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</si>
  <si>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</si>
  <si>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</si>
  <si>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</si>
  <si>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</si>
  <si>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</si>
  <si>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</si>
  <si>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</si>
  <si>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</si>
  <si>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</si>
  <si>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</si>
  <si>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</si>
  <si>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</si>
  <si>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</si>
  <si>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</si>
  <si>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</si>
  <si>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</si>
  <si>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</si>
  <si>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</si>
  <si>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</si>
  <si>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</si>
  <si>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</si>
  <si>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</si>
  <si>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</si>
  <si>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</si>
  <si>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</si>
  <si>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</si>
  <si>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</si>
  <si>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</si>
  <si>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</si>
  <si>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</si>
  <si>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</si>
  <si>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</si>
  <si>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</si>
  <si>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</si>
  <si>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</si>
  <si>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</si>
  <si>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</si>
  <si>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</si>
  <si>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</si>
  <si>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</si>
  <si>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</si>
  <si>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</si>
  <si>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</si>
  <si>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</si>
  <si>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</si>
  <si>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</si>
  <si>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</si>
  <si>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</si>
  <si>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</si>
  <si>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</si>
  <si>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</si>
  <si>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</si>
  <si>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</si>
  <si>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</si>
  <si>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</si>
  <si>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</si>
  <si>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</si>
  <si>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</si>
  <si>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</si>
  <si>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</si>
  <si>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</si>
  <si>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</si>
  <si>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</si>
  <si>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</si>
  <si>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</si>
  <si>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</si>
  <si>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</si>
  <si>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</si>
  <si>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</si>
  <si>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</si>
  <si>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</si>
  <si>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</si>
  <si>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</si>
  <si>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</si>
  <si>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</si>
  <si>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</si>
  <si>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</si>
  <si>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</si>
  <si>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</si>
  <si>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</si>
  <si>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</si>
  <si>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</si>
  <si>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</si>
  <si>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</si>
  <si>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</si>
  <si>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</si>
  <si>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</si>
  <si>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</si>
  <si>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</si>
  <si>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</si>
  <si>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</si>
  <si>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</si>
  <si>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</si>
  <si>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</si>
  <si>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</si>
  <si>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</si>
  <si>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</si>
  <si>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</si>
  <si>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</si>
  <si>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</si>
  <si>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</si>
  <si>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</si>
  <si>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</si>
  <si>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</si>
  <si>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</si>
  <si>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</si>
  <si>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</si>
  <si>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</si>
  <si>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</si>
  <si>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</si>
  <si>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</si>
  <si>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</si>
  <si>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</si>
  <si>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</si>
  <si>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</si>
  <si>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</si>
  <si>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</si>
  <si>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</si>
  <si>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</si>
  <si>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</si>
  <si>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</si>
  <si>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</si>
  <si>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</si>
  <si>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</si>
  <si>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</si>
  <si>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</si>
  <si>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</si>
  <si>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</si>
  <si>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</si>
  <si>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</si>
  <si>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</si>
  <si>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</si>
  <si>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</si>
  <si>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</si>
  <si>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</si>
  <si>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</si>
  <si>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</si>
  <si>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</si>
  <si>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</si>
  <si>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</si>
  <si>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</si>
  <si>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</si>
  <si>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</si>
  <si>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</si>
  <si>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</si>
  <si>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</si>
  <si>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</si>
  <si>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</si>
  <si>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</si>
  <si>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</si>
  <si>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</si>
  <si>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</si>
  <si>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</si>
  <si>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</si>
  <si>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</si>
  <si>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</si>
  <si>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</si>
  <si>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</si>
  <si>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</si>
  <si>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</si>
  <si>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</si>
  <si>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</si>
  <si>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</si>
  <si>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</si>
  <si>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</si>
  <si>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</si>
  <si>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</si>
  <si>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</si>
  <si>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</si>
  <si>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</si>
  <si>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</si>
  <si>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</si>
  <si>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</si>
  <si>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</si>
  <si>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</si>
  <si>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</si>
  <si>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</si>
  <si>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</si>
  <si>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</si>
  <si>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</si>
  <si>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</si>
  <si>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</si>
  <si>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</si>
  <si>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</si>
  <si>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</si>
  <si>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</si>
  <si>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</si>
  <si>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</si>
  <si>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</si>
  <si>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</si>
  <si>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</si>
  <si>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</si>
  <si>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</si>
  <si>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</si>
  <si>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</si>
  <si>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</si>
  <si>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</si>
  <si>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</si>
  <si>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</si>
  <si>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</si>
  <si>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</si>
  <si>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</si>
  <si>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</si>
  <si>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</si>
  <si>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</si>
  <si>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</si>
  <si>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</si>
  <si>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</si>
  <si>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</si>
  <si>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</si>
  <si>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</si>
  <si>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</si>
  <si>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</si>
  <si>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</si>
  <si>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</si>
  <si>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</si>
  <si>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</si>
  <si>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</si>
  <si>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</si>
  <si>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</si>
  <si>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</si>
  <si>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</si>
  <si>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</si>
  <si>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</si>
  <si>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</si>
  <si>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</si>
  <si>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</si>
  <si>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</si>
  <si>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</si>
  <si>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</si>
  <si>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</si>
  <si>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</si>
  <si>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</si>
  <si>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</si>
  <si>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</si>
  <si>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</si>
  <si>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</si>
  <si>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</si>
  <si>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</si>
  <si>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</si>
  <si>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</si>
  <si>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</si>
  <si>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</si>
  <si>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</si>
  <si>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</si>
  <si>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</si>
  <si>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</si>
  <si>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</si>
  <si>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</si>
  <si>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</si>
  <si>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</si>
  <si>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</si>
  <si>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</si>
  <si>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</si>
  <si>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</si>
  <si>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</si>
  <si>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</si>
  <si>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</si>
  <si>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</si>
  <si>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</si>
  <si>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</si>
  <si>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</si>
  <si>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</si>
  <si>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</si>
  <si>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</si>
  <si>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</si>
  <si>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</si>
  <si>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</si>
  <si>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</si>
  <si>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</si>
  <si>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</si>
  <si>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</si>
  <si>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</si>
  <si>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</si>
  <si>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</si>
  <si>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</si>
  <si>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</si>
  <si>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</si>
  <si>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</si>
  <si>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</si>
  <si>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</si>
  <si>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</si>
  <si>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</si>
  <si>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</si>
  <si>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</si>
  <si>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</si>
  <si>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</si>
  <si>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</si>
  <si>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</si>
  <si>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</si>
  <si>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</si>
  <si>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</si>
  <si>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</si>
  <si>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</si>
  <si>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</si>
  <si>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</si>
  <si>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</si>
  <si>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</si>
  <si>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</si>
  <si>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</si>
  <si>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</si>
  <si>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</si>
  <si>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</si>
  <si>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</si>
  <si>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</si>
  <si>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</si>
  <si>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</si>
  <si>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</si>
  <si>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</si>
  <si>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</si>
  <si>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</si>
  <si>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</si>
  <si>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</si>
  <si>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</si>
  <si>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</si>
  <si>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</si>
  <si>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</si>
  <si>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</si>
  <si>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</si>
  <si>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</si>
  <si>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</si>
  <si>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</si>
  <si>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</si>
  <si>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</si>
  <si>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</si>
  <si>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</si>
  <si>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</si>
  <si>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</si>
  <si>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</si>
  <si>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</si>
  <si>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</si>
  <si>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</si>
  <si>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</si>
  <si>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</si>
  <si>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</si>
  <si>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</si>
  <si>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</si>
  <si>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</si>
  <si>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</si>
  <si>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</si>
  <si>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</si>
  <si>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</si>
  <si>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</si>
  <si>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</si>
  <si>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</si>
  <si>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</si>
  <si>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</si>
  <si>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</si>
  <si>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</si>
  <si>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</si>
  <si>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</si>
  <si>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</si>
  <si>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</si>
  <si>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</si>
  <si>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</si>
  <si>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</si>
  <si>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</si>
  <si>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</si>
  <si>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</si>
  <si>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</si>
  <si>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</si>
  <si>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</si>
  <si>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</si>
  <si>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</si>
  <si>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</si>
  <si>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</si>
  <si>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</si>
  <si>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</si>
  <si>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</si>
  <si>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</si>
  <si>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</si>
  <si>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</si>
  <si>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</si>
  <si>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</si>
  <si>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</si>
  <si>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</si>
  <si>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</si>
  <si>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</si>
  <si>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</si>
  <si>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</si>
  <si>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</si>
  <si>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</si>
  <si>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</si>
  <si>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</si>
  <si>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</si>
  <si>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</si>
  <si>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</si>
  <si>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</si>
  <si>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</si>
  <si>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</si>
  <si>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</si>
  <si>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</si>
  <si>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</si>
  <si>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</si>
  <si>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</si>
  <si>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</si>
  <si>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</si>
  <si>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</si>
  <si>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</si>
  <si>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</si>
  <si>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</si>
  <si>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</si>
  <si>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</si>
  <si>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</si>
  <si>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</si>
  <si>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</si>
  <si>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</si>
  <si>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</si>
  <si>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</si>
  <si>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</si>
  <si>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</si>
  <si>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</si>
  <si>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</si>
  <si>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</si>
  <si>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</si>
  <si>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</si>
  <si>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</si>
  <si>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</si>
  <si>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</si>
  <si>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</si>
  <si>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</si>
  <si>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</si>
  <si>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</si>
  <si>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</si>
  <si>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</si>
  <si>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</si>
  <si>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</si>
  <si>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</si>
  <si>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</si>
  <si>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</si>
  <si>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</si>
  <si>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</si>
  <si>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</si>
  <si>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</si>
  <si>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</si>
  <si>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</si>
  <si>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</si>
  <si>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</si>
  <si>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</si>
  <si>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</si>
  <si>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</si>
  <si>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</si>
  <si>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</si>
  <si>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</si>
  <si>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</si>
  <si>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</si>
  <si>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</si>
  <si>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</si>
  <si>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</si>
  <si>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</si>
  <si>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</si>
  <si>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</si>
  <si>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</si>
  <si>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</si>
  <si>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</si>
  <si>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</si>
  <si>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</si>
  <si>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</si>
  <si>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</si>
  <si>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</si>
  <si>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</si>
  <si>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</si>
  <si>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</si>
  <si>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</si>
  <si>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</si>
  <si>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</si>
  <si>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</si>
  <si>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</si>
  <si>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</si>
  <si>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</si>
  <si>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</si>
  <si>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</si>
  <si>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</si>
  <si>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</si>
  <si>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</si>
  <si>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</si>
  <si>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</si>
  <si>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</si>
  <si>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</si>
  <si>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</si>
  <si>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</si>
  <si>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</si>
  <si>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</si>
  <si>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</si>
  <si>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</si>
  <si>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</si>
  <si>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</si>
  <si>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</si>
  <si>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</si>
  <si>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</si>
  <si>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</si>
  <si>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</si>
  <si>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</si>
  <si>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</si>
  <si>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</si>
  <si>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</si>
  <si>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</si>
  <si>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</si>
  <si>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</si>
  <si>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</si>
  <si>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</si>
  <si>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</si>
  <si>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</si>
  <si>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</si>
  <si>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</si>
  <si>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</si>
  <si>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</si>
  <si>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</si>
  <si>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</si>
  <si>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</si>
  <si>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</si>
  <si>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</si>
  <si>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</si>
  <si>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</si>
  <si>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</si>
  <si>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</si>
  <si>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</si>
  <si>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</si>
  <si>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</si>
  <si>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</si>
  <si>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</si>
  <si>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</si>
  <si>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</si>
  <si>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</si>
  <si>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</si>
  <si>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</si>
  <si>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</si>
  <si>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</si>
  <si>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</si>
  <si>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</si>
  <si>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</si>
  <si>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</si>
  <si>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</si>
  <si>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</si>
  <si>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</si>
  <si>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</si>
  <si>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</si>
  <si>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</si>
  <si>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</si>
  <si>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</si>
  <si>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</si>
  <si>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</si>
  <si>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</si>
  <si>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</si>
  <si>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</si>
  <si>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</si>
  <si>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</si>
  <si>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</si>
  <si>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</si>
  <si>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</si>
  <si>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</si>
  <si>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</si>
  <si>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</si>
  <si>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</si>
  <si>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</si>
  <si>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</si>
  <si>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</si>
  <si>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</si>
  <si>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</si>
  <si>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</si>
  <si>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</si>
  <si>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</si>
  <si>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</si>
  <si>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</si>
  <si>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</si>
  <si>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</si>
  <si>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</si>
  <si>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</si>
  <si>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</si>
  <si>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</si>
  <si>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</si>
  <si>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</si>
  <si>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</si>
  <si>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</si>
  <si>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</si>
  <si>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</si>
  <si>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</si>
  <si>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</si>
  <si>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</si>
  <si>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</si>
  <si>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</si>
  <si>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</si>
  <si>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</si>
  <si>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</si>
  <si>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</si>
  <si>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</si>
  <si>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</si>
  <si>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</si>
  <si>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</si>
  <si>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</si>
  <si>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</si>
  <si>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</si>
  <si>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</si>
  <si>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</si>
  <si>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</si>
  <si>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</si>
  <si>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</si>
  <si>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</si>
  <si>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</si>
  <si>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</si>
  <si>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</si>
  <si>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</si>
  <si>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</si>
  <si>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</si>
  <si>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</si>
  <si>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</si>
  <si>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</si>
  <si>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</si>
  <si>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</si>
  <si>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</si>
  <si>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</si>
  <si>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</si>
  <si>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</si>
  <si>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</si>
  <si>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</si>
  <si>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</si>
  <si>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</si>
  <si>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</si>
  <si>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</si>
  <si>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</si>
  <si>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</si>
  <si>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</si>
  <si>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</si>
  <si>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</si>
  <si>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</si>
  <si>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</si>
  <si>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</si>
  <si>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</si>
  <si>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</si>
  <si>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</si>
  <si>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</si>
  <si>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</si>
  <si>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</si>
  <si>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</si>
  <si>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</si>
  <si>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</si>
  <si>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</si>
  <si>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</si>
  <si>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</si>
  <si>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</si>
  <si>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</si>
  <si>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</si>
  <si>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</si>
  <si>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</si>
  <si>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</si>
  <si>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</si>
  <si>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</si>
  <si>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</si>
  <si>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</si>
  <si>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</si>
  <si>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</si>
  <si>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</si>
  <si>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</si>
  <si>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</si>
  <si>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</si>
  <si>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</si>
  <si>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</si>
  <si>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</si>
  <si>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</si>
  <si>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</si>
  <si>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</si>
  <si>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</si>
  <si>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</si>
  <si>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</si>
  <si>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</si>
  <si>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</si>
  <si>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</si>
  <si>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</si>
  <si>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</si>
  <si>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</si>
  <si>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</si>
  <si>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</si>
  <si>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</si>
  <si>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</si>
  <si>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</si>
  <si>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</si>
  <si>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</si>
  <si>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</si>
  <si>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</si>
  <si>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</si>
  <si>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</si>
  <si>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</si>
  <si>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</si>
  <si>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</si>
  <si>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</si>
  <si>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</si>
  <si>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</si>
  <si>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</si>
  <si>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</si>
  <si>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</si>
  <si>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</si>
  <si>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</si>
  <si>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</si>
  <si>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</si>
  <si>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</si>
  <si>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</si>
  <si>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</si>
  <si>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</si>
  <si>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</si>
  <si>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</si>
  <si>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</si>
  <si>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</si>
  <si>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</si>
  <si>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</si>
  <si>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</si>
  <si>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</si>
  <si>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</si>
  <si>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</si>
  <si>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</si>
  <si>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</si>
  <si>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</si>
  <si>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</si>
  <si>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</si>
  <si>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</si>
  <si>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</si>
  <si>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</si>
  <si>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</si>
  <si>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</si>
  <si>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</si>
  <si>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</si>
  <si>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</si>
  <si>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</si>
  <si>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</si>
  <si>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</si>
  <si>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</si>
  <si>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</si>
  <si>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</si>
  <si>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</si>
  <si>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</si>
  <si>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</si>
  <si>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</si>
  <si>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</si>
  <si>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</si>
  <si>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</si>
  <si>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</si>
  <si>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</si>
  <si>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</si>
  <si>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</si>
  <si>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</si>
  <si>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</si>
  <si>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</si>
  <si>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</si>
  <si>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</si>
  <si>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</si>
  <si>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</si>
  <si>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</si>
  <si>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</si>
  <si>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</si>
  <si>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</si>
  <si>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</si>
  <si>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</si>
  <si>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</si>
  <si>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</si>
  <si>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</si>
  <si>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</si>
  <si>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</si>
  <si>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</si>
  <si>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</si>
  <si>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</si>
  <si>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</si>
  <si>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</si>
  <si>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</si>
  <si>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</si>
  <si>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</si>
  <si>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</si>
  <si>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</si>
  <si>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</si>
  <si>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</si>
  <si>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</si>
  <si>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</si>
  <si>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</si>
  <si>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</si>
  <si>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</si>
  <si>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</si>
  <si>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</si>
  <si>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</si>
  <si>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</si>
  <si>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</si>
  <si>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</si>
  <si>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</si>
  <si>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</si>
  <si>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</si>
  <si>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</si>
  <si>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</si>
  <si>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</si>
  <si>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</si>
  <si>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</si>
  <si>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</si>
  <si>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</si>
  <si>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</si>
  <si>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</si>
  <si>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</si>
  <si>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</si>
  <si>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</si>
  <si>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</si>
  <si>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</si>
  <si>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</si>
  <si>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</si>
  <si>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</si>
  <si>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</si>
  <si>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</si>
  <si>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</si>
  <si>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</si>
  <si>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</si>
  <si>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</si>
  <si>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</si>
  <si>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</si>
  <si>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</si>
  <si>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</si>
  <si>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</si>
  <si>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</si>
  <si>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</si>
  <si>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</si>
  <si>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</si>
  <si>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</si>
  <si>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</si>
  <si>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</si>
  <si>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</si>
  <si>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</si>
  <si>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</si>
  <si>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</si>
  <si>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</si>
  <si>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</si>
  <si>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</si>
  <si>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</si>
  <si>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</si>
  <si>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</si>
  <si>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</si>
  <si>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</si>
  <si>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</si>
  <si>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</si>
  <si>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</si>
  <si>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</si>
  <si>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</si>
  <si>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</si>
  <si>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</si>
  <si>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</si>
  <si>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</si>
  <si>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</si>
  <si>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</si>
  <si>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</si>
  <si>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</si>
  <si>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</si>
  <si>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</si>
  <si>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</si>
  <si>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</si>
  <si>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</si>
  <si>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</si>
  <si>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</si>
  <si>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</si>
  <si>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</si>
  <si>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</si>
  <si>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</si>
  <si>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</si>
  <si>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</si>
  <si>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</si>
  <si>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</si>
  <si>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</si>
  <si>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</si>
  <si>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</si>
  <si>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</si>
  <si>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</si>
  <si>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</si>
  <si>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</si>
  <si>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</si>
  <si>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</si>
  <si>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</si>
  <si>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</si>
  <si>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</si>
  <si>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</si>
  <si>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</si>
  <si>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</si>
  <si>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</si>
  <si>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</si>
  <si>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</si>
  <si>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</si>
  <si>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</si>
  <si>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</si>
  <si>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</si>
  <si>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</si>
  <si>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</si>
  <si>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</si>
  <si>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</si>
  <si>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</si>
  <si>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</si>
  <si>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</si>
  <si>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</si>
  <si>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</si>
  <si>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</si>
  <si>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</si>
  <si>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</si>
  <si>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</si>
  <si>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</si>
  <si>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</si>
  <si>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</si>
  <si>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</si>
  <si>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</si>
  <si>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</si>
  <si>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</si>
  <si>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</si>
  <si>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</si>
  <si>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</si>
  <si>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</si>
  <si>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</si>
  <si>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</si>
  <si>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</si>
  <si>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</si>
  <si>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</si>
  <si>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</si>
  <si>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</si>
  <si>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</si>
  <si>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</si>
  <si>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</si>
  <si>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</si>
  <si>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</si>
  <si>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</si>
  <si>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</si>
  <si>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</si>
  <si>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</si>
  <si>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</si>
  <si>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</si>
  <si>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</si>
  <si>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</si>
  <si>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</si>
  <si>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</si>
  <si>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</si>
  <si>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</si>
  <si>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</si>
  <si>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</si>
  <si>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</si>
  <si>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</si>
  <si>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</si>
  <si>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</si>
  <si>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</si>
  <si>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</si>
  <si>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</si>
  <si>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</si>
  <si>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</si>
  <si>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</si>
  <si>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</si>
  <si>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</si>
  <si>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</si>
  <si>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</si>
  <si>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</si>
  <si>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</si>
  <si>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</si>
  <si>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</si>
  <si>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</si>
  <si>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</si>
  <si>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</si>
  <si>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</si>
  <si>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</si>
  <si>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</si>
  <si>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</si>
  <si>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</si>
  <si>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</si>
  <si>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</si>
  <si>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</si>
  <si>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</si>
  <si>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</si>
  <si>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</si>
  <si>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</si>
  <si>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</si>
  <si>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</si>
  <si>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</si>
  <si>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</si>
  <si>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</si>
  <si>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</si>
  <si>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</si>
  <si>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</si>
  <si>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</si>
  <si>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</si>
  <si>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</si>
  <si>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</si>
  <si>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</si>
  <si>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</si>
  <si>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</si>
  <si>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</si>
  <si>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</si>
  <si>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</si>
  <si>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</si>
  <si>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</si>
  <si>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</si>
  <si>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</si>
  <si>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</si>
  <si>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</si>
  <si>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</si>
  <si>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</si>
  <si>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</si>
  <si>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</si>
  <si>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</si>
  <si>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</si>
  <si>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</si>
  <si>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</si>
  <si>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</si>
  <si>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</si>
  <si>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</si>
  <si>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</si>
  <si>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</si>
  <si>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</si>
  <si>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</si>
  <si>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</si>
  <si>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</si>
  <si>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</si>
  <si>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</si>
  <si>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</si>
  <si>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</si>
  <si>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</si>
  <si>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</si>
  <si>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</si>
  <si>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</si>
  <si>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</si>
  <si>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</si>
  <si>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</si>
  <si>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</si>
  <si>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</si>
  <si>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</si>
  <si>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</si>
  <si>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</si>
  <si>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</si>
  <si>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</si>
  <si>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</si>
  <si>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</si>
  <si>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</si>
  <si>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</si>
  <si>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</si>
  <si>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</si>
  <si>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</si>
  <si>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</si>
  <si>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</si>
  <si>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</si>
  <si>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</si>
  <si>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</si>
  <si>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</si>
  <si>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</si>
  <si>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</si>
  <si>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</si>
  <si>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</si>
  <si>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</si>
  <si>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</si>
  <si>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</si>
  <si>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</si>
  <si>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</si>
  <si>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</si>
  <si>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</si>
  <si>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</si>
  <si>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</si>
  <si>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</si>
  <si>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</si>
  <si>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</si>
  <si>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</si>
  <si>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</si>
  <si>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</si>
  <si>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</si>
  <si>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</si>
  <si>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</si>
  <si>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</si>
  <si>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</si>
  <si>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</si>
  <si>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</si>
  <si>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</si>
  <si>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</si>
  <si>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</si>
  <si>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</si>
  <si>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</si>
  <si>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</si>
  <si>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</si>
  <si>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</si>
  <si>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</si>
  <si>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</si>
  <si>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</si>
  <si>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</si>
  <si>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</si>
  <si>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</si>
  <si>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</si>
  <si>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</si>
  <si>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</si>
  <si>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</si>
  <si>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</si>
  <si>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</si>
  <si>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</si>
  <si>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</si>
  <si>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</si>
  <si>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</si>
  <si>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</si>
  <si>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</si>
  <si>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</si>
  <si>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</si>
  <si>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</si>
  <si>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</si>
  <si>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</si>
  <si>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</si>
  <si>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</si>
  <si>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</si>
  <si>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</si>
  <si>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</si>
  <si>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</si>
  <si>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</si>
  <si>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</si>
  <si>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</si>
  <si>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</si>
  <si>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</si>
  <si>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</si>
  <si>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</si>
  <si>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</si>
  <si>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</si>
  <si>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</si>
  <si>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</si>
  <si>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</si>
  <si>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</si>
  <si>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</si>
  <si>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</si>
  <si>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</si>
  <si>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</si>
  <si>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</si>
  <si>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</si>
  <si>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</si>
  <si>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</si>
  <si>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</si>
  <si>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</si>
  <si>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</si>
  <si>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</si>
  <si>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</si>
  <si>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</si>
  <si>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</si>
  <si>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</si>
  <si>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</si>
  <si>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</si>
  <si>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</si>
  <si>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</si>
  <si>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</si>
  <si>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</si>
  <si>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</si>
  <si>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</si>
  <si>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</si>
  <si>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</si>
  <si>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</si>
  <si>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</si>
  <si>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</si>
  <si>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</si>
  <si>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</si>
  <si>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</si>
  <si>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</si>
  <si>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</si>
  <si>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</si>
  <si>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</si>
  <si>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</si>
  <si>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</si>
  <si>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</si>
  <si>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</si>
  <si>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</si>
  <si>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</si>
  <si>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</si>
  <si>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</si>
  <si>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</si>
  <si>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</si>
  <si>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</si>
  <si>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</si>
  <si>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</si>
  <si>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</si>
  <si>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</si>
  <si>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</si>
  <si>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</si>
  <si>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</si>
  <si>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</si>
  <si>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</si>
  <si>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</si>
  <si>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</si>
  <si>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</si>
  <si>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</si>
  <si>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</si>
  <si>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</si>
  <si>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</si>
  <si>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</si>
  <si>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</si>
  <si>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</si>
  <si>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</si>
  <si>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</si>
  <si>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</si>
  <si>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</si>
  <si>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</si>
  <si>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</si>
  <si>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</si>
  <si>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</si>
  <si>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</si>
  <si>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</si>
  <si>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</si>
  <si>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</si>
  <si>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</si>
  <si>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</si>
  <si>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</si>
  <si>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</si>
  <si>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</si>
  <si>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</si>
  <si>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</si>
  <si>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</si>
  <si>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</si>
  <si>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</si>
  <si>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</si>
  <si>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</si>
  <si>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</si>
  <si>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</si>
  <si>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</si>
  <si>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</si>
  <si>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</si>
  <si>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</si>
  <si>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</si>
  <si>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</si>
  <si>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</si>
  <si>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</si>
  <si>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</si>
  <si>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</si>
  <si>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</si>
  <si>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</si>
  <si>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</si>
  <si>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</si>
  <si>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</si>
  <si>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</si>
  <si>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</si>
  <si>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</si>
  <si>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</si>
  <si>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</si>
  <si>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</si>
  <si>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</si>
  <si>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</si>
  <si>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</si>
  <si>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</si>
  <si>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</si>
  <si>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</si>
  <si>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</si>
  <si>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</si>
  <si>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</si>
  <si>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</si>
  <si>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</si>
  <si>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</si>
  <si>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</si>
  <si>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</si>
  <si>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</si>
  <si>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</si>
  <si>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</si>
  <si>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</si>
  <si>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</si>
  <si>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</si>
  <si>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</si>
  <si>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</si>
  <si>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</si>
  <si>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</si>
  <si>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</si>
  <si>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</si>
  <si>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</si>
  <si>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</si>
  <si>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</si>
  <si>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</si>
  <si>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</si>
  <si>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</si>
  <si>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</si>
  <si>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</si>
  <si>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</si>
  <si>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</si>
  <si>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</si>
  <si>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</si>
  <si>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</si>
  <si>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</si>
  <si>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</si>
  <si>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</si>
  <si>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</si>
  <si>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</si>
  <si>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</si>
  <si>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</si>
  <si>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</si>
  <si>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</si>
  <si>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</si>
  <si>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</si>
  <si>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</si>
  <si>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</si>
  <si>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</si>
  <si>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</si>
  <si>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</si>
  <si>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</si>
  <si>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</si>
  <si>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</si>
  <si>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</si>
  <si>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</si>
  <si>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</si>
  <si>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</si>
  <si>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</si>
  <si>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</si>
  <si>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</si>
  <si>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</si>
  <si>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</si>
  <si>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</si>
  <si>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</si>
  <si>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</si>
  <si>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</si>
  <si>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</si>
  <si>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</si>
  <si>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</si>
  <si>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</si>
  <si>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</si>
  <si>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</si>
  <si>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</si>
  <si>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</si>
  <si>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</si>
  <si>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</si>
  <si>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</si>
  <si>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</si>
  <si>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</si>
  <si>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</si>
  <si>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</si>
  <si>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</si>
  <si>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</si>
  <si>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</si>
  <si>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</si>
  <si>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</si>
  <si>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</si>
  <si>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</si>
  <si>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</si>
  <si>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</si>
  <si>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</si>
  <si>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</si>
  <si>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</si>
  <si>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</si>
  <si>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</si>
  <si>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</si>
  <si>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</si>
  <si>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</si>
  <si>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</si>
  <si>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</si>
  <si>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</si>
  <si>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</si>
  <si>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</si>
  <si>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</si>
  <si>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</si>
  <si>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</si>
  <si>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</si>
  <si>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</si>
  <si>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</si>
  <si>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</si>
  <si>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</si>
  <si>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</si>
  <si>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</si>
  <si>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</si>
  <si>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</si>
  <si>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</si>
  <si>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</si>
  <si>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</si>
  <si>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</si>
  <si>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</si>
  <si>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</si>
  <si>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</si>
  <si>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</si>
  <si>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</si>
  <si>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</si>
  <si>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</si>
  <si>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</si>
  <si>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</si>
  <si>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</si>
  <si>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</si>
  <si>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</si>
  <si>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</si>
  <si>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</si>
  <si>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</si>
  <si>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</si>
  <si>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</si>
  <si>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</si>
  <si>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</si>
  <si>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</si>
  <si>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</si>
  <si>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</si>
  <si>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</si>
  <si>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</si>
  <si>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</si>
  <si>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</si>
  <si>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</si>
  <si>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</si>
  <si>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</si>
  <si>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</si>
  <si>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</si>
  <si>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</si>
  <si>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</si>
  <si>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</si>
  <si>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</si>
  <si>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</si>
  <si>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</si>
  <si>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</si>
  <si>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</si>
  <si>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</si>
  <si>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</si>
  <si>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</si>
  <si>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</si>
  <si>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</si>
  <si>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</si>
  <si>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</si>
  <si>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</si>
  <si>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</si>
  <si>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</si>
  <si>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</si>
  <si>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</si>
  <si>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</si>
  <si>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</si>
  <si>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</si>
  <si>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</si>
  <si>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</si>
  <si>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</si>
  <si>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</si>
  <si>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</si>
  <si>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</si>
  <si>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</si>
  <si>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</si>
  <si>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</si>
  <si>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</si>
  <si>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</si>
  <si>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</si>
  <si>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</si>
  <si>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</si>
  <si>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</si>
  <si>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</si>
  <si>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</si>
  <si>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</si>
  <si>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</si>
  <si>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</si>
  <si>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</si>
  <si>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</si>
  <si>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</si>
  <si>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</si>
  <si>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</si>
  <si>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</si>
  <si>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</si>
  <si>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</si>
  <si>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</si>
  <si>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</si>
  <si>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</si>
  <si>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</si>
  <si>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</si>
  <si>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</si>
  <si>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</si>
  <si>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</si>
  <si>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</si>
  <si>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</si>
  <si>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</si>
  <si>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</si>
  <si>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</si>
  <si>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</si>
  <si>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</si>
  <si>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</si>
  <si>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</si>
  <si>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</si>
  <si>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</si>
  <si>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</si>
  <si>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</si>
  <si>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</si>
  <si>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</si>
  <si>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</si>
  <si>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</si>
  <si>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</si>
  <si>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</si>
  <si>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</si>
  <si>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</si>
  <si>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</si>
  <si>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</si>
  <si>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</si>
  <si>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</si>
  <si>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</si>
  <si>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</si>
  <si>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</si>
  <si>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</si>
  <si>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</si>
  <si>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</si>
  <si>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</si>
  <si>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</si>
  <si>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</si>
  <si>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</si>
  <si>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</si>
  <si>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</si>
  <si>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</si>
  <si>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</si>
  <si>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</si>
  <si>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</si>
  <si>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</si>
  <si>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</si>
  <si>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</si>
  <si>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</si>
  <si>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</si>
  <si>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</si>
  <si>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</si>
  <si>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</si>
  <si>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</si>
  <si>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</si>
  <si>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</si>
  <si>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</si>
  <si>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</si>
  <si>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</si>
  <si>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</si>
  <si>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</si>
  <si>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</si>
  <si>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</si>
  <si>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</si>
  <si>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</si>
  <si>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</si>
  <si>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</si>
  <si>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</si>
  <si>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</si>
  <si>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</si>
  <si>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</si>
  <si>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</si>
  <si>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</si>
  <si>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</si>
  <si>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</si>
  <si>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</si>
  <si>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</si>
  <si>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</si>
  <si>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</si>
  <si>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</si>
  <si>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</si>
  <si>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</si>
  <si>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</si>
  <si>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</si>
  <si>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</si>
  <si>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</si>
  <si>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</si>
  <si>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</si>
  <si>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</si>
  <si>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</si>
  <si>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</si>
  <si>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</si>
  <si>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</si>
  <si>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</si>
  <si>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</si>
  <si>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</si>
  <si>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</si>
  <si>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</si>
  <si>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</si>
  <si>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</si>
  <si>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</si>
  <si>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</si>
  <si>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</si>
  <si>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</si>
  <si>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</si>
  <si>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</si>
  <si>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</si>
  <si>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</si>
  <si>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</si>
  <si>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</si>
  <si>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</si>
  <si>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</si>
  <si>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</si>
  <si>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</si>
  <si>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</si>
  <si>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</si>
  <si>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</si>
  <si>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</si>
  <si>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</si>
  <si>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</si>
  <si>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</si>
  <si>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</si>
  <si>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</si>
  <si>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</si>
  <si>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</si>
  <si>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</si>
  <si>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</si>
  <si>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</si>
  <si>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</si>
  <si>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</si>
  <si>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</si>
  <si>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</si>
  <si>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</si>
  <si>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</si>
  <si>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</si>
  <si>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</si>
  <si>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</si>
  <si>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</si>
  <si>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</si>
  <si>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</si>
  <si>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</si>
  <si>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</si>
  <si>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</si>
  <si>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</si>
  <si>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</si>
  <si>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</si>
  <si>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</si>
  <si>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</si>
  <si>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</si>
  <si>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</si>
  <si>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</si>
  <si>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</si>
  <si>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</si>
  <si>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</si>
  <si>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</si>
  <si>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</si>
  <si>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</si>
  <si>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</si>
  <si>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</si>
  <si>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</si>
  <si>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</si>
  <si>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</si>
  <si>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</si>
  <si>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</si>
  <si>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</si>
  <si>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</si>
  <si>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</si>
  <si>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</si>
  <si>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</si>
  <si>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</si>
  <si>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</si>
  <si>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</si>
  <si>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</si>
  <si>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</si>
  <si>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</si>
  <si>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</si>
  <si>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</si>
  <si>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</si>
  <si>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</si>
  <si>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</si>
  <si>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</si>
  <si>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</si>
  <si>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</si>
  <si>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</si>
  <si>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</si>
  <si>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</si>
  <si>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</si>
  <si>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</si>
  <si>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</si>
  <si>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</si>
  <si>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</si>
  <si>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</si>
  <si>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</si>
  <si>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</si>
  <si>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</si>
  <si>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</si>
  <si>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</si>
  <si>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</si>
  <si>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</si>
  <si>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</si>
  <si>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</si>
  <si>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</si>
  <si>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</si>
  <si>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</si>
  <si>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</si>
  <si>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</si>
  <si>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</si>
  <si>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</si>
  <si>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</si>
  <si>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</si>
  <si>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</si>
  <si>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</si>
  <si>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</si>
  <si>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</si>
  <si>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</si>
  <si>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</si>
  <si>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</si>
  <si>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</si>
  <si>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</si>
  <si>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</si>
  <si>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</si>
  <si>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</si>
  <si>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</si>
  <si>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</si>
  <si>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</si>
  <si>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</si>
  <si>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</si>
  <si>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</si>
  <si>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</si>
  <si>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</si>
  <si>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</si>
  <si>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</si>
  <si>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</si>
  <si>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</si>
  <si>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</si>
  <si>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</si>
  <si>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</si>
  <si>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</si>
  <si>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</si>
  <si>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</si>
  <si>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</si>
  <si>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</si>
  <si>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</si>
  <si>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</si>
  <si>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</si>
  <si>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</si>
  <si>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</si>
  <si>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</si>
  <si>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</si>
  <si>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</si>
  <si>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</si>
  <si>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</si>
  <si>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</si>
  <si>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</si>
  <si>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</si>
  <si>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</si>
  <si>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</si>
  <si>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</si>
  <si>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</si>
  <si>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</si>
  <si>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</si>
  <si>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</si>
  <si>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</si>
  <si>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</si>
  <si>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</si>
  <si>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</si>
  <si>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</si>
  <si>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</si>
  <si>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</si>
  <si>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</si>
  <si>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</si>
  <si>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</si>
  <si>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</si>
  <si>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</si>
  <si>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</si>
  <si>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</si>
  <si>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</si>
  <si>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</si>
  <si>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</si>
  <si>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</si>
  <si>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</si>
  <si>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</si>
  <si>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</si>
  <si>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</si>
  <si>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</si>
  <si>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</si>
  <si>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</si>
  <si>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</si>
  <si>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</si>
  <si>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</si>
  <si>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</si>
  <si>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</si>
  <si>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</si>
  <si>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</si>
  <si>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</si>
  <si>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</si>
  <si>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</si>
  <si>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</si>
  <si>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</si>
  <si>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</si>
  <si>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</si>
  <si>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</si>
  <si>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</si>
  <si>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</si>
  <si>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</si>
  <si>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</si>
  <si>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</si>
  <si>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</si>
  <si>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</si>
  <si>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</si>
  <si>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</si>
  <si>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</si>
  <si>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</si>
  <si>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</si>
  <si>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</si>
  <si>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</si>
  <si>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</si>
  <si>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</si>
  <si>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</si>
  <si>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</si>
  <si>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</si>
  <si>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</si>
  <si>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</si>
  <si>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</si>
  <si>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</si>
  <si>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</si>
  <si>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</si>
  <si>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</si>
  <si>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</si>
  <si>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</si>
  <si>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</si>
  <si>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</si>
  <si>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</si>
  <si>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</si>
  <si>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</si>
  <si>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</si>
  <si>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</si>
  <si>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</si>
  <si>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</si>
  <si>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</si>
  <si>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</si>
  <si>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</si>
  <si>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</si>
  <si>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</si>
  <si>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</si>
  <si>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</si>
  <si>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</si>
  <si>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</si>
  <si>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</si>
  <si>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</si>
  <si>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</si>
  <si>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</si>
  <si>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</si>
  <si>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</si>
  <si>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</si>
  <si>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</si>
  <si>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</si>
  <si>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</si>
  <si>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</si>
  <si>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</si>
  <si>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</si>
  <si>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</si>
  <si>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</si>
  <si>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</si>
  <si>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</si>
  <si>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</si>
  <si>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</si>
  <si>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</si>
  <si>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</si>
  <si>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</si>
  <si>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</si>
  <si>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</si>
  <si>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</si>
  <si>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</si>
  <si>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</si>
  <si>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</si>
  <si>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</si>
  <si>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</si>
  <si>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</si>
  <si>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</si>
  <si>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</si>
  <si>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</si>
  <si>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</si>
  <si>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</si>
  <si>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</si>
  <si>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</si>
  <si>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</si>
  <si>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</si>
  <si>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</si>
  <si>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</si>
  <si>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</si>
  <si>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</si>
  <si>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</si>
  <si>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</si>
  <si>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</si>
  <si>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</si>
  <si>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</si>
  <si>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</si>
  <si>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</si>
  <si>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</si>
  <si>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</si>
  <si>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</si>
  <si>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</si>
  <si>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</si>
  <si>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</si>
  <si>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</si>
  <si>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</si>
  <si>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</si>
  <si>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</si>
  <si>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</si>
  <si>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</si>
  <si>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</si>
  <si>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</si>
  <si>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</si>
  <si>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</si>
  <si>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</si>
  <si>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</si>
  <si>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</si>
  <si>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</si>
  <si>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</si>
  <si>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</si>
  <si>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</si>
  <si>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</si>
  <si>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</si>
  <si>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</si>
  <si>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</si>
  <si>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</si>
  <si>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</si>
  <si>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</si>
  <si>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</si>
  <si>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</si>
  <si>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</si>
  <si>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</si>
  <si>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</si>
  <si>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</si>
  <si>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</si>
  <si>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</si>
  <si>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</si>
  <si>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</si>
  <si>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</si>
  <si>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</si>
  <si>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</si>
  <si>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</si>
  <si>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</si>
  <si>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</si>
  <si>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</si>
  <si>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</si>
  <si>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</si>
  <si>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</si>
  <si>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</si>
  <si>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</si>
  <si>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</si>
  <si>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</si>
  <si>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</si>
  <si>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</si>
  <si>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</si>
  <si>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</si>
  <si>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</si>
  <si>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</si>
  <si>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</si>
  <si>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</si>
  <si>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</si>
  <si>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</si>
  <si>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</si>
  <si>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</si>
  <si>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</si>
  <si>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</si>
  <si>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</si>
  <si>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</si>
  <si>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</si>
  <si>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</si>
  <si>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</si>
  <si>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</si>
  <si>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</si>
  <si>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</si>
  <si>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</si>
  <si>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</si>
  <si>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</si>
  <si>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</si>
  <si>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</si>
  <si>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</si>
  <si>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</si>
  <si>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</si>
  <si>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</si>
  <si>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</si>
  <si>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</si>
  <si>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</si>
  <si>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</si>
  <si>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</si>
  <si>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</si>
  <si>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</si>
  <si>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</si>
  <si>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</si>
  <si>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</si>
  <si>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</si>
  <si>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</si>
  <si>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</si>
  <si>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</si>
  <si>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</si>
  <si>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</si>
  <si>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</si>
  <si>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</si>
  <si>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</si>
  <si>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</si>
  <si>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</si>
  <si>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</si>
  <si>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</si>
  <si>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</si>
  <si>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</si>
  <si>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</si>
  <si>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</si>
  <si>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</si>
  <si>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</si>
  <si>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</si>
  <si>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</si>
  <si>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</si>
  <si>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</si>
  <si>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</si>
  <si>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</si>
  <si>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</si>
  <si>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</si>
  <si>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</si>
  <si>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</si>
  <si>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</si>
  <si>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</si>
  <si>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</si>
  <si>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</si>
  <si>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</si>
  <si>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</si>
  <si>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</si>
  <si>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</si>
  <si>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</si>
  <si>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</si>
  <si>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</si>
  <si>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</si>
  <si>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</si>
  <si>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</si>
  <si>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</si>
  <si>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</si>
  <si>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</si>
  <si>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</si>
  <si>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</si>
  <si>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</si>
  <si>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</si>
  <si>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</si>
  <si>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</si>
  <si>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</si>
  <si>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</si>
  <si>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</si>
  <si>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</si>
  <si>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</si>
  <si>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</si>
  <si>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</si>
  <si>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</si>
  <si>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</si>
  <si>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</si>
  <si>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</si>
  <si>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</si>
  <si>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</si>
  <si>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</si>
  <si>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</si>
  <si>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</si>
  <si>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</si>
  <si>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</si>
  <si>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</si>
  <si>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</si>
  <si>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</si>
  <si>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</si>
  <si>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</si>
  <si>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</si>
  <si>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</si>
  <si>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</si>
  <si>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</si>
  <si>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</si>
  <si>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</si>
  <si>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</si>
  <si>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</si>
  <si>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</si>
  <si>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</si>
  <si>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</si>
  <si>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</si>
  <si>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</si>
  <si>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</si>
  <si>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</si>
  <si>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</si>
  <si>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</si>
  <si>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</si>
  <si>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</si>
  <si>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</si>
  <si>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</si>
  <si>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</si>
  <si>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</si>
  <si>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</si>
  <si>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</si>
  <si>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</si>
  <si>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</si>
  <si>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</si>
  <si>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</si>
  <si>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</si>
  <si>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</si>
  <si>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</si>
  <si>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</si>
  <si>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</si>
  <si>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</si>
  <si>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</si>
  <si>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</si>
  <si>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</si>
  <si>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</si>
  <si>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</si>
  <si>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</si>
  <si>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</si>
  <si>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</si>
  <si>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</si>
  <si>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</si>
  <si>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</si>
  <si>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</si>
  <si>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</si>
  <si>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</si>
  <si>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</si>
  <si>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</si>
  <si>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</si>
  <si>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</si>
  <si>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</si>
  <si>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</si>
  <si>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</si>
  <si>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</si>
  <si>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</si>
  <si>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</si>
  <si>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</si>
  <si>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</si>
  <si>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</si>
  <si>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</si>
  <si>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</si>
  <si>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</si>
  <si>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</si>
  <si>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</si>
  <si>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</si>
  <si>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</si>
  <si>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</si>
  <si>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</si>
  <si>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</si>
  <si>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</si>
  <si>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</si>
  <si>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</si>
  <si>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</si>
  <si>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</si>
  <si>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</si>
  <si>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</si>
  <si>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</si>
  <si>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</si>
  <si>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</si>
  <si>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</si>
  <si>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</si>
  <si>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</si>
  <si>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</si>
  <si>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</si>
  <si>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</si>
  <si>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</si>
  <si>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</si>
  <si>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</si>
  <si>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</si>
  <si>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</si>
  <si>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</si>
  <si>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</si>
  <si>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</si>
  <si>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</si>
  <si>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</si>
  <si>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</si>
  <si>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</si>
  <si>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</si>
  <si>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</si>
  <si>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</si>
  <si>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</si>
  <si>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</si>
  <si>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</si>
  <si>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</si>
  <si>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</si>
  <si>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</si>
  <si>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</si>
  <si>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</si>
  <si>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</si>
  <si>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</si>
  <si>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</si>
  <si>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</si>
  <si>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</si>
  <si>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</si>
  <si>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</si>
  <si>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</si>
  <si>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</si>
  <si>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</si>
  <si>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</si>
  <si>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</si>
  <si>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</si>
  <si>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</si>
  <si>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</si>
  <si>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</si>
  <si>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</si>
  <si>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</si>
  <si>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</si>
  <si>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</si>
  <si>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</si>
  <si>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</si>
  <si>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</si>
  <si>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</si>
  <si>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</si>
  <si>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</si>
  <si>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</si>
  <si>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</si>
  <si>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</si>
  <si>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</si>
  <si>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</si>
  <si>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</si>
  <si>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</si>
  <si>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</si>
  <si>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</si>
  <si>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</si>
  <si>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</si>
  <si>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</si>
  <si>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</si>
  <si>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</si>
  <si>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</si>
  <si>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</si>
  <si>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</si>
  <si>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</si>
  <si>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</si>
  <si>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</si>
  <si>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</si>
  <si>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</si>
  <si>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</si>
  <si>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</si>
  <si>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</si>
  <si>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</si>
  <si>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</si>
  <si>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</si>
  <si>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</si>
  <si>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</si>
  <si>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</si>
  <si>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</si>
  <si>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</si>
  <si>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</si>
  <si>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</si>
  <si>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</si>
  <si>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</si>
  <si>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</si>
  <si>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</si>
  <si>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</si>
  <si>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</si>
  <si>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</si>
  <si>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</si>
  <si>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</si>
  <si>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</si>
  <si>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</si>
  <si>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</si>
  <si>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</si>
  <si>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</si>
  <si>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</si>
  <si>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</si>
  <si>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</si>
  <si>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</si>
  <si>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</si>
  <si>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</si>
  <si>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</si>
  <si>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</si>
  <si>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</si>
  <si>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</si>
  <si>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</si>
  <si>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</si>
  <si>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</si>
  <si>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</si>
  <si>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</si>
  <si>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</si>
  <si>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</si>
  <si>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</si>
  <si>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</si>
  <si>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</si>
  <si>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</si>
  <si>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</si>
  <si>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</si>
  <si>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</si>
  <si>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</si>
  <si>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</si>
  <si>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</si>
  <si>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</si>
  <si>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</si>
  <si>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</si>
  <si>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</si>
  <si>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</si>
  <si>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</si>
  <si>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</si>
  <si>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</si>
  <si>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</si>
  <si>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</si>
  <si>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</si>
  <si>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</si>
  <si>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</si>
  <si>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</si>
  <si>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</si>
  <si>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</si>
  <si>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</si>
  <si>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</si>
  <si>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</si>
  <si>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</si>
  <si>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</si>
  <si>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</si>
  <si>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</si>
  <si>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</si>
  <si>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</si>
  <si>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</si>
  <si>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</si>
  <si>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</si>
  <si>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</si>
  <si>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</si>
  <si>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</si>
  <si>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</si>
  <si>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</si>
  <si>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</si>
  <si>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</si>
  <si>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</si>
  <si>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</si>
  <si>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</si>
  <si>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</si>
  <si>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</si>
  <si>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</si>
  <si>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</si>
  <si>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</si>
  <si>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</si>
  <si>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</si>
  <si>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</si>
  <si>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</si>
  <si>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</si>
  <si>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</si>
  <si>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</si>
  <si>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</si>
  <si>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</si>
  <si>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</si>
  <si>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</si>
  <si>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</si>
  <si>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</si>
  <si>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</si>
  <si>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</si>
  <si>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</si>
  <si>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</si>
  <si>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</si>
  <si>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</si>
  <si>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</si>
  <si>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</si>
  <si>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</si>
  <si>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</si>
  <si>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</si>
  <si>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</si>
  <si>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</si>
  <si>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</si>
  <si>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</si>
  <si>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</si>
  <si>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</si>
  <si>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</si>
  <si>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</si>
  <si>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</si>
  <si>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</si>
  <si>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</si>
  <si>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</si>
  <si>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</si>
  <si>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</si>
  <si>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</si>
  <si>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</si>
  <si>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</si>
  <si>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</si>
  <si>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</si>
  <si>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</si>
  <si>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</si>
  <si>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</si>
  <si>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</si>
  <si>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</si>
  <si>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</si>
  <si>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</si>
  <si>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</si>
  <si>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</si>
  <si>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</si>
  <si>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</si>
  <si>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</si>
  <si>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</si>
  <si>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</si>
  <si>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</si>
  <si>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</si>
  <si>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</si>
  <si>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</si>
  <si>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</si>
  <si>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</si>
  <si>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</si>
  <si>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</si>
  <si>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</si>
  <si>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</si>
  <si>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</si>
  <si>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</si>
  <si>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</si>
  <si>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</si>
  <si>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</si>
  <si>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</si>
  <si>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</si>
  <si>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</si>
  <si>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</si>
  <si>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</si>
  <si>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</si>
  <si>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</si>
  <si>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</si>
  <si>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</si>
  <si>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</si>
  <si>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</si>
  <si>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</si>
  <si>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</si>
  <si>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</si>
  <si>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</si>
  <si>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</si>
  <si>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</si>
  <si>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</si>
  <si>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</si>
  <si>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</si>
  <si>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</si>
  <si>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</si>
  <si>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</si>
  <si>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</si>
  <si>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</si>
  <si>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</si>
  <si>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</si>
  <si>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</si>
  <si>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</si>
  <si>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</si>
  <si>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</si>
  <si>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</si>
  <si>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</si>
  <si>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</si>
  <si>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</si>
  <si>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</si>
  <si>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</si>
  <si>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</si>
  <si>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</si>
  <si>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</si>
  <si>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</si>
  <si>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</si>
  <si>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</si>
  <si>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</si>
  <si>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</si>
  <si>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</si>
  <si>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</si>
  <si>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</si>
  <si>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</si>
  <si>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</si>
  <si>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</si>
  <si>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</si>
  <si>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</si>
  <si>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</si>
  <si>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</si>
  <si>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</si>
  <si>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</si>
  <si>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</si>
  <si>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</si>
  <si>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</si>
  <si>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</si>
  <si>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</si>
  <si>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</si>
  <si>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</si>
  <si>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</si>
  <si>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</si>
  <si>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</si>
  <si>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</si>
  <si>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</si>
  <si>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</si>
  <si>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</si>
  <si>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</si>
  <si>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</si>
  <si>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</si>
  <si>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</si>
  <si>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</si>
  <si>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</si>
  <si>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</si>
  <si>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</si>
  <si>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</si>
  <si>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</si>
  <si>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</si>
  <si>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</si>
  <si>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</si>
  <si>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</si>
  <si>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</si>
  <si>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</si>
  <si>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</si>
  <si>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</si>
  <si>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</si>
  <si>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</si>
  <si>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</si>
  <si>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</si>
  <si>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</si>
  <si>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</si>
  <si>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</si>
  <si>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</si>
  <si>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</si>
  <si>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</si>
  <si>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</si>
  <si>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</si>
  <si>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</si>
  <si>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</si>
  <si>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</si>
  <si>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</si>
  <si>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</si>
  <si>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</si>
  <si>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</si>
  <si>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</si>
  <si>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</si>
  <si>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</si>
  <si>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</si>
  <si>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</si>
  <si>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</si>
  <si>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</si>
  <si>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</si>
  <si>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</si>
  <si>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</si>
  <si>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</si>
  <si>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</si>
  <si>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</si>
  <si>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</si>
  <si>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</si>
  <si>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</si>
  <si>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</si>
  <si>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</si>
  <si>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</si>
  <si>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</si>
  <si>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</si>
  <si>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</si>
  <si>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</si>
  <si>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</si>
  <si>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</si>
  <si>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</si>
  <si>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</si>
  <si>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</si>
  <si>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</si>
  <si>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</si>
  <si>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</si>
  <si>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</si>
  <si>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</si>
  <si>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</si>
  <si>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</si>
  <si>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</si>
  <si>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</si>
  <si>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</si>
  <si>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</si>
  <si>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</si>
  <si>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</si>
  <si>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</si>
  <si>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</si>
  <si>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</si>
  <si>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</si>
  <si>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</si>
  <si>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</si>
  <si>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</si>
  <si>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</si>
  <si>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</si>
  <si>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</si>
  <si>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</si>
  <si>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</si>
  <si>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</si>
  <si>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</si>
  <si>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</si>
  <si>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</si>
  <si>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</si>
  <si>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</si>
  <si>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</si>
  <si>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</si>
  <si>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</si>
  <si>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</si>
  <si>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</si>
  <si>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</si>
  <si>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</si>
  <si>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</si>
  <si>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</si>
  <si>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</si>
  <si>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</si>
  <si>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</si>
  <si>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</si>
  <si>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</si>
  <si>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</si>
  <si>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</si>
  <si>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</si>
  <si>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</si>
  <si>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</si>
  <si>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</si>
  <si>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</si>
  <si>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</si>
  <si>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</si>
  <si>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</si>
  <si>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</si>
  <si>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</si>
  <si>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</si>
  <si>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</si>
  <si>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</si>
  <si>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</si>
  <si>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</si>
  <si>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</si>
  <si>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</si>
  <si>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</si>
  <si>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</si>
  <si>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</si>
  <si>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</si>
  <si>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</si>
  <si>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</si>
  <si>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</si>
  <si>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</si>
  <si>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</si>
  <si>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</si>
  <si>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</si>
  <si>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</si>
  <si>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</si>
  <si>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</si>
  <si>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</si>
  <si>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</si>
  <si>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</si>
  <si>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</si>
  <si>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</si>
  <si>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</si>
  <si>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</si>
  <si>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</si>
  <si>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</si>
  <si>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</si>
  <si>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</si>
  <si>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</si>
  <si>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</si>
  <si>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</si>
  <si>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</si>
  <si>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</si>
  <si>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</si>
  <si>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</si>
  <si>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</si>
  <si>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</si>
  <si>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</si>
  <si>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</si>
  <si>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</si>
  <si>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</si>
  <si>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</si>
  <si>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</si>
  <si>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</si>
  <si>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</si>
  <si>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</si>
  <si>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</si>
  <si>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</si>
  <si>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</si>
  <si>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</si>
  <si>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</si>
  <si>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</si>
  <si>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</si>
  <si>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</si>
  <si>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</si>
  <si>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</si>
  <si>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</si>
  <si>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</si>
  <si>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</si>
  <si>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</si>
  <si>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</si>
  <si>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</si>
  <si>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</si>
  <si>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</si>
  <si>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</si>
  <si>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</si>
  <si>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</si>
  <si>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</si>
  <si>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</si>
  <si>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</si>
  <si>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</si>
  <si>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</si>
  <si>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</si>
  <si>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</si>
  <si>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</si>
  <si>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</si>
  <si>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</si>
  <si>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</si>
  <si>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</si>
  <si>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</si>
  <si>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</si>
  <si>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</si>
  <si>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</si>
  <si>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</si>
  <si>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</si>
  <si>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</si>
  <si>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</si>
  <si>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</si>
  <si>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</si>
  <si>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</si>
  <si>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</si>
  <si>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</si>
  <si>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</si>
  <si>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</si>
  <si>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</si>
  <si>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</si>
  <si>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</si>
  <si>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</si>
  <si>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</si>
  <si>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</si>
  <si>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</si>
  <si>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</si>
  <si>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</si>
  <si>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</si>
  <si>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</si>
  <si>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</si>
  <si>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</si>
  <si>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</si>
  <si>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</si>
  <si>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</si>
  <si>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</si>
  <si>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</si>
  <si>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</si>
  <si>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</si>
  <si>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</si>
  <si>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</si>
  <si>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</si>
  <si>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</si>
  <si>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</si>
  <si>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</si>
  <si>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</si>
  <si>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</si>
  <si>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</si>
  <si>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</si>
  <si>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</si>
  <si>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</si>
  <si>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</si>
  <si>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</si>
  <si>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</si>
  <si>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</si>
  <si>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</si>
  <si>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</si>
  <si>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</si>
  <si>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</si>
  <si>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</si>
  <si>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</si>
  <si>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</si>
  <si>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</si>
  <si>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</si>
  <si>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</si>
  <si>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</si>
  <si>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</si>
  <si>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</si>
  <si>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</si>
  <si>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</si>
  <si>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</si>
  <si>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</si>
  <si>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</si>
  <si>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</si>
  <si>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</si>
  <si>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</si>
  <si>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</si>
  <si>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</si>
  <si>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</si>
  <si>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</si>
  <si>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</si>
  <si>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</si>
  <si>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</si>
  <si>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</si>
  <si>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</si>
  <si>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</si>
  <si>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</si>
  <si>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</si>
  <si>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</si>
  <si>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</si>
  <si>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</si>
  <si>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</si>
  <si>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</si>
  <si>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</si>
  <si>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</si>
  <si>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</si>
  <si>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</si>
  <si>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</si>
  <si>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</si>
  <si>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</si>
  <si>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</si>
  <si>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</si>
  <si>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</si>
  <si>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</si>
  <si>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</si>
  <si>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</si>
  <si>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</si>
  <si>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</si>
  <si>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</si>
  <si>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</si>
  <si>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</si>
  <si>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</si>
  <si>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</si>
  <si>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</si>
  <si>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</si>
  <si>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</si>
  <si>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</si>
  <si>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</si>
  <si>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</si>
  <si>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</si>
  <si>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</si>
  <si>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</si>
  <si>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</si>
  <si>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</si>
  <si>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</si>
  <si>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</si>
  <si>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</si>
  <si>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</si>
  <si>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</si>
  <si>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</si>
  <si>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</si>
  <si>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</si>
  <si>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</si>
  <si>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</si>
  <si>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</si>
  <si>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</si>
  <si>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</si>
  <si>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</si>
  <si>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</si>
  <si>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</si>
  <si>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</si>
  <si>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</si>
  <si>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</si>
  <si>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</si>
  <si>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</si>
  <si>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</si>
  <si>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</si>
  <si>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</si>
  <si>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</si>
  <si>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</si>
  <si>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</si>
  <si>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</si>
  <si>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</si>
  <si>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</si>
  <si>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</si>
  <si>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</si>
  <si>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</si>
  <si>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</si>
  <si>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</si>
  <si>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</si>
  <si>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</si>
  <si>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</si>
  <si>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</si>
  <si>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</si>
  <si>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</si>
  <si>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</si>
  <si>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</si>
  <si>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</si>
  <si>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</si>
  <si>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</si>
  <si>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</si>
  <si>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</si>
  <si>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</si>
  <si>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</si>
  <si>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</si>
  <si>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</si>
  <si>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</si>
  <si>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</si>
  <si>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</si>
  <si>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</si>
  <si>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</si>
  <si>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</si>
  <si>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</si>
  <si>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</si>
  <si>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</si>
  <si>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</si>
  <si>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</si>
  <si>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</si>
  <si>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</si>
  <si>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</si>
  <si>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</si>
  <si>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</si>
  <si>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</si>
  <si>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</si>
  <si>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</si>
  <si>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</si>
  <si>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</si>
  <si>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</si>
  <si>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</si>
  <si>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</si>
  <si>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</si>
  <si>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</si>
  <si>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</si>
  <si>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</si>
  <si>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</si>
  <si>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</si>
  <si>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</si>
  <si>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</si>
  <si>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</si>
  <si>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</si>
  <si>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</si>
  <si>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</si>
  <si>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</si>
  <si>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</si>
  <si>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</si>
  <si>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</si>
  <si>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</si>
  <si>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</si>
  <si>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</si>
  <si>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</si>
  <si>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</si>
  <si>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</si>
  <si>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</si>
  <si>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</si>
  <si>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</si>
  <si>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</si>
  <si>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</si>
  <si>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</si>
  <si>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</si>
  <si>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</si>
  <si>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</si>
  <si>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</si>
  <si>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</si>
  <si>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</si>
  <si>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</si>
  <si>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</si>
  <si>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</si>
  <si>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</si>
  <si>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</si>
  <si>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</si>
  <si>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</si>
  <si>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</si>
  <si>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</si>
  <si>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</si>
  <si>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</si>
  <si>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</si>
  <si>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</si>
  <si>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</si>
  <si>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</si>
  <si>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</si>
  <si>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</si>
  <si>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</si>
  <si>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</si>
  <si>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</si>
  <si>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</si>
  <si>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</si>
  <si>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</si>
  <si>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</si>
  <si>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</si>
  <si>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</si>
  <si>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</si>
  <si>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</si>
  <si>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</si>
  <si>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</si>
  <si>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</si>
  <si>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</si>
  <si>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</si>
  <si>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</si>
  <si>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</si>
  <si>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</si>
  <si>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</si>
  <si>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</si>
  <si>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</si>
  <si>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</si>
  <si>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</si>
  <si>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</si>
  <si>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</si>
  <si>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</si>
  <si>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</si>
  <si>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</si>
  <si>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</si>
  <si>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</si>
  <si>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</si>
  <si>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</si>
  <si>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</si>
  <si>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</si>
  <si>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</si>
  <si>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</si>
  <si>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</si>
  <si>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</si>
  <si>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</si>
  <si>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</si>
  <si>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</si>
  <si>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</si>
  <si>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</si>
  <si>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</si>
  <si>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</si>
  <si>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</si>
  <si>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</si>
  <si>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</si>
  <si>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</si>
  <si>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</si>
  <si>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</si>
  <si>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</si>
  <si>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</si>
  <si>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</si>
  <si>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</si>
  <si>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</si>
  <si>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</si>
  <si>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</si>
  <si>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</si>
  <si>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</si>
  <si>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</si>
  <si>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</si>
  <si>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</si>
  <si>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</si>
  <si>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</si>
  <si>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</si>
  <si>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</si>
  <si>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</si>
  <si>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</si>
  <si>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</si>
  <si>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</si>
  <si>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</si>
  <si>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</si>
  <si>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</si>
  <si>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</si>
  <si>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</si>
  <si>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</si>
  <si>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</si>
  <si>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</si>
  <si>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</si>
  <si>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</si>
  <si>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</si>
  <si>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</si>
  <si>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</si>
  <si>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</si>
  <si>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</si>
  <si>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</si>
  <si>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</si>
  <si>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</si>
  <si>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</si>
  <si>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</si>
  <si>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</si>
  <si>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</si>
  <si>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</si>
  <si>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</si>
  <si>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</si>
  <si>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</si>
  <si>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</si>
  <si>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</si>
  <si>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</si>
  <si>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</si>
  <si>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</si>
  <si>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</si>
  <si>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</si>
  <si>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</si>
  <si>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</si>
  <si>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</si>
  <si>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</si>
  <si>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</si>
  <si>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</si>
  <si>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</si>
  <si>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</si>
  <si>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</si>
  <si>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</si>
  <si>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</si>
  <si>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</si>
  <si>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</si>
  <si>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</si>
  <si>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</si>
  <si>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</si>
  <si>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</si>
  <si>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</si>
  <si>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</si>
  <si>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</si>
  <si>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</si>
  <si>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</si>
  <si>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</si>
  <si>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</si>
  <si>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</si>
  <si>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</si>
  <si>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</si>
  <si>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</si>
  <si>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</si>
  <si>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</si>
  <si>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</si>
  <si>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</si>
  <si>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</si>
  <si>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</si>
  <si>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</si>
  <si>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</si>
  <si>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</si>
  <si>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</si>
  <si>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</si>
  <si>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</si>
  <si>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</si>
  <si>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</si>
  <si>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</si>
  <si>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</si>
  <si>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</si>
  <si>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</si>
  <si>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</si>
  <si>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</si>
  <si>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</si>
  <si>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</si>
  <si>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</si>
  <si>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</si>
  <si>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</si>
  <si>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</si>
  <si>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</si>
  <si>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</si>
  <si>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</si>
  <si>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</si>
  <si>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</si>
  <si>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</si>
  <si>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</si>
  <si>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</si>
  <si>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</si>
  <si>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</si>
  <si>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</si>
  <si>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</si>
  <si>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</si>
  <si>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</si>
  <si>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</si>
  <si>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</si>
  <si>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</si>
  <si>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</si>
  <si>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</si>
  <si>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</si>
  <si>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</si>
  <si>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</si>
  <si>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</si>
  <si>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</si>
  <si>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</si>
  <si>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</si>
  <si>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</si>
  <si>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</si>
  <si>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</si>
  <si>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</si>
  <si>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</si>
  <si>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</si>
  <si>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</si>
  <si>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</si>
  <si>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</si>
  <si>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</si>
  <si>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</si>
  <si>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</si>
  <si>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</si>
  <si>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</si>
  <si>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</si>
  <si>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</si>
  <si>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</si>
  <si>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</si>
  <si>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</si>
  <si>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</si>
  <si>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</si>
  <si>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</si>
  <si>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</si>
  <si>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</si>
  <si>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</si>
  <si>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</si>
  <si>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</si>
  <si>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</si>
  <si>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</si>
  <si>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</si>
  <si>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</si>
  <si>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</si>
  <si>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</si>
  <si>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</si>
  <si>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</si>
  <si>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</si>
  <si>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</si>
  <si>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</si>
  <si>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</si>
  <si>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</si>
  <si>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</si>
  <si>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</si>
  <si>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</si>
  <si>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</si>
  <si>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</si>
  <si>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</si>
  <si>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</si>
  <si>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</si>
  <si>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</si>
  <si>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</si>
  <si>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</si>
  <si>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</si>
  <si>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</si>
  <si>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</si>
  <si>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</si>
  <si>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</si>
  <si>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</si>
  <si>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</si>
  <si>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</si>
  <si>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</si>
  <si>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</si>
  <si>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</si>
  <si>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</si>
  <si>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</si>
  <si>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</si>
  <si>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</si>
  <si>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</si>
  <si>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</si>
  <si>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</si>
  <si>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</si>
  <si>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</si>
  <si>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</si>
  <si>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</si>
  <si>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</si>
  <si>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</si>
  <si>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</si>
  <si>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</si>
  <si>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</si>
  <si>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</si>
  <si>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</si>
  <si>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</si>
  <si>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</si>
  <si>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</si>
  <si>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</si>
  <si>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</si>
  <si>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</si>
  <si>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</si>
  <si>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</si>
  <si>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</si>
  <si>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</si>
  <si>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</si>
  <si>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</si>
  <si>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</si>
  <si>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</si>
  <si>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</si>
  <si>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</si>
  <si>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</si>
  <si>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</si>
  <si>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</si>
  <si>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</si>
  <si>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</si>
  <si>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</si>
  <si>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</si>
  <si>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</si>
  <si>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</si>
  <si>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</si>
  <si>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</si>
  <si>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</si>
  <si>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</si>
  <si>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</si>
  <si>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</si>
  <si>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</si>
  <si>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</si>
  <si>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</si>
  <si>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</si>
  <si>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</si>
  <si>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</si>
  <si>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</si>
  <si>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</si>
  <si>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</si>
  <si>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</si>
  <si>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</si>
  <si>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</si>
  <si>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</si>
  <si>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</si>
  <si>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</si>
  <si>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</si>
  <si>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</si>
  <si>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</si>
  <si>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</si>
  <si>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</si>
  <si>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</si>
  <si>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</si>
  <si>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</si>
  <si>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</si>
  <si>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</si>
  <si>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</si>
  <si>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</si>
  <si>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</si>
  <si>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</si>
  <si>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</si>
  <si>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</si>
  <si>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</si>
  <si>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</si>
  <si>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</si>
  <si>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</si>
  <si>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</si>
  <si>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</si>
  <si>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</si>
  <si>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</si>
  <si>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</si>
  <si>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</si>
  <si>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</si>
  <si>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</si>
  <si>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</si>
  <si>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</si>
  <si>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</si>
  <si>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</si>
  <si>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</si>
  <si>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</si>
  <si>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</si>
  <si>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</si>
  <si>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</si>
  <si>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</si>
  <si>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</si>
  <si>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</si>
  <si>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</si>
  <si>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</si>
  <si>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</si>
  <si>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</si>
  <si>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</si>
  <si>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</si>
  <si>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</si>
  <si>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</si>
  <si>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</si>
  <si>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</si>
  <si>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</si>
  <si>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</si>
  <si>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</si>
  <si>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</si>
  <si>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</si>
  <si>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</si>
  <si>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</si>
  <si>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</si>
  <si>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</si>
  <si>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</si>
  <si>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</si>
  <si>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</si>
  <si>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</si>
  <si>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</si>
  <si>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</si>
  <si>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</si>
  <si>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</si>
  <si>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</si>
  <si>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</si>
  <si>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</si>
  <si>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</si>
  <si>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</si>
  <si>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</si>
  <si>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</si>
  <si>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</si>
  <si>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</si>
  <si>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</si>
  <si>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</si>
  <si>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</si>
  <si>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</si>
  <si>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</si>
  <si>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</si>
  <si>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</si>
  <si>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</si>
  <si>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</si>
  <si>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</si>
  <si>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</si>
  <si>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</si>
  <si>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</si>
  <si>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</si>
  <si>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</si>
  <si>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</si>
  <si>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</si>
  <si>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</si>
  <si>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</si>
  <si>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</si>
  <si>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</si>
  <si>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</si>
  <si>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</si>
  <si>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</si>
  <si>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</si>
  <si>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</si>
  <si>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</si>
  <si>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</si>
  <si>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</si>
  <si>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</si>
  <si>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</si>
  <si>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</si>
  <si>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</si>
  <si>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</si>
  <si>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</si>
  <si>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</si>
  <si>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</si>
  <si>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</si>
  <si>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</si>
  <si>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</si>
  <si>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</si>
  <si>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</si>
  <si>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</si>
  <si>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</si>
  <si>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</si>
  <si>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</si>
  <si>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</si>
  <si>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</si>
  <si>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</si>
  <si>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</si>
  <si>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</si>
  <si>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</si>
  <si>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</si>
  <si>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</si>
  <si>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</si>
  <si>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</si>
  <si>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</si>
  <si>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</si>
  <si>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</si>
  <si>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</si>
  <si>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</si>
  <si>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</si>
  <si>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</si>
  <si>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</si>
  <si>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</si>
  <si>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</si>
  <si>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</si>
  <si>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</si>
  <si>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</si>
  <si>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</si>
  <si>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</si>
  <si>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</si>
  <si>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</si>
  <si>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</si>
  <si>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</si>
  <si>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</si>
  <si>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</si>
  <si>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</si>
  <si>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</si>
  <si>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</si>
  <si>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</si>
  <si>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</si>
  <si>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</si>
  <si>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</si>
  <si>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</si>
  <si>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</si>
  <si>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</si>
  <si>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</si>
  <si>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</si>
  <si>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</si>
  <si>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</si>
  <si>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</si>
  <si>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</si>
  <si>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</si>
  <si>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</si>
  <si>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</si>
  <si>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</si>
  <si>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</si>
  <si>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</si>
  <si>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</si>
  <si>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</si>
  <si>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</si>
  <si>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</si>
  <si>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</si>
  <si>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</si>
  <si>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</si>
  <si>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</si>
  <si>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</si>
  <si>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</si>
  <si>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</si>
  <si>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</si>
  <si>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</si>
  <si>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</si>
  <si>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</si>
  <si>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</si>
  <si>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</si>
  <si>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</si>
  <si>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</si>
  <si>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</si>
  <si>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</si>
  <si>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</si>
  <si>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</si>
  <si>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</si>
  <si>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</si>
  <si>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</si>
  <si>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</si>
  <si>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</si>
  <si>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</si>
  <si>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</si>
  <si>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</si>
  <si>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</si>
  <si>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</si>
  <si>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</si>
  <si>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</si>
  <si>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</si>
  <si>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</si>
  <si>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</si>
  <si>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</si>
  <si>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</si>
  <si>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</si>
  <si>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</si>
  <si>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</si>
  <si>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</si>
  <si>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</si>
  <si>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</si>
  <si>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</si>
  <si>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</si>
  <si>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</si>
  <si>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</si>
  <si>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</si>
  <si>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</si>
  <si>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</si>
  <si>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</si>
  <si>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</si>
  <si>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</si>
  <si>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</si>
  <si>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</si>
  <si>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</si>
  <si>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</si>
  <si>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</si>
  <si>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</si>
  <si>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</si>
  <si>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</si>
  <si>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</si>
  <si>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</si>
  <si>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</si>
  <si>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</si>
  <si>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</si>
  <si>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</si>
  <si>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</si>
  <si>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</si>
  <si>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</si>
  <si>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</si>
  <si>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</si>
  <si>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</si>
  <si>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</si>
  <si>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</si>
  <si>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</si>
  <si>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</si>
  <si>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</si>
  <si>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</si>
  <si>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</si>
  <si>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</si>
  <si>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</si>
  <si>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</si>
  <si>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</si>
  <si>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</si>
  <si>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</si>
  <si>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</si>
  <si>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</si>
  <si>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</si>
  <si>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</si>
  <si>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</si>
  <si>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</si>
  <si>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</si>
  <si>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</si>
  <si>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</si>
  <si>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</si>
  <si>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</si>
  <si>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</si>
  <si>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</si>
  <si>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</si>
  <si>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</si>
  <si>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</si>
  <si>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</si>
  <si>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</si>
  <si>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</si>
  <si>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</si>
  <si>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</si>
  <si>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</si>
  <si>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</si>
  <si>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</si>
  <si>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</si>
  <si>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</si>
  <si>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</si>
  <si>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</si>
  <si>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</si>
  <si>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</si>
  <si>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</si>
  <si>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</si>
  <si>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</si>
  <si>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</si>
  <si>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</si>
  <si>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</si>
  <si>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</si>
  <si>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</si>
  <si>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</si>
  <si>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</si>
  <si>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</si>
  <si>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</si>
  <si>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</si>
  <si>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</si>
  <si>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</si>
  <si>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</si>
  <si>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</si>
  <si>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</si>
  <si>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</si>
  <si>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</si>
  <si>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</si>
  <si>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</si>
  <si>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</si>
  <si>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</si>
  <si>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</si>
  <si>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</si>
  <si>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</si>
  <si>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</si>
  <si>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</si>
  <si>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</si>
  <si>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</si>
  <si>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</si>
  <si>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</si>
  <si>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</si>
  <si>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</si>
  <si>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</si>
  <si>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</si>
  <si>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</si>
  <si>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</si>
  <si>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</si>
  <si>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</si>
  <si>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</si>
  <si>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</si>
  <si>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</si>
  <si>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</si>
  <si>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</si>
  <si>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</si>
  <si>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</si>
  <si>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</si>
  <si>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</si>
  <si>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</si>
  <si>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</si>
  <si>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</si>
  <si>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</si>
  <si>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</si>
  <si>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</si>
  <si>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</si>
  <si>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</si>
  <si>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</si>
  <si>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</si>
  <si>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</si>
  <si>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</si>
  <si>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</si>
  <si>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</si>
  <si>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</si>
  <si>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</si>
  <si>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</si>
  <si>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</si>
  <si>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</si>
  <si>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</si>
  <si>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</si>
  <si>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</si>
  <si>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</si>
  <si>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</si>
  <si>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</si>
  <si>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</si>
  <si>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</si>
  <si>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</si>
  <si>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</si>
  <si>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</si>
  <si>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</si>
  <si>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</si>
  <si>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</si>
  <si>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</si>
  <si>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</si>
  <si>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</si>
  <si>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</si>
  <si>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</si>
  <si>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</si>
  <si>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</si>
  <si>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</si>
  <si>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</si>
  <si>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</si>
  <si>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</si>
  <si>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</si>
  <si>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</si>
  <si>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</si>
  <si>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</si>
  <si>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</si>
  <si>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</si>
  <si>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</si>
  <si>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</si>
  <si>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</si>
  <si>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</si>
  <si>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</si>
  <si>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</si>
  <si>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</si>
  <si>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</si>
  <si>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</si>
  <si>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</si>
  <si>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</si>
  <si>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</si>
  <si>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</si>
  <si>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</si>
  <si>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</si>
  <si>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</si>
  <si>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</si>
  <si>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</si>
  <si>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</si>
  <si>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</si>
  <si>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</si>
  <si>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</si>
  <si>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</si>
  <si>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</si>
  <si>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</si>
  <si>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</si>
  <si>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</si>
  <si>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</si>
  <si>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</si>
  <si>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</si>
  <si>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</si>
  <si>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</si>
  <si>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</si>
  <si>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</si>
  <si>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</si>
  <si>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</si>
  <si>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</si>
  <si>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</si>
  <si>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</si>
  <si>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</si>
  <si>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</si>
  <si>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</si>
  <si>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</si>
  <si>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</si>
  <si>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</si>
  <si>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</si>
  <si>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</si>
  <si>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</si>
  <si>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</si>
  <si>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</si>
  <si>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</si>
  <si>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</si>
  <si>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</si>
  <si>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</si>
  <si>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</si>
  <si>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</si>
  <si>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</si>
  <si>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</si>
  <si>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</si>
  <si>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</si>
  <si>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</si>
  <si>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</si>
  <si>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</si>
  <si>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</si>
  <si>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</si>
  <si>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</si>
  <si>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</si>
  <si>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</si>
  <si>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</si>
  <si>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</si>
  <si>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</si>
  <si>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</si>
  <si>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</si>
  <si>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</si>
  <si>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</si>
  <si>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</si>
  <si>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</si>
  <si>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</si>
  <si>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</si>
  <si>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</si>
  <si>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</si>
  <si>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</si>
  <si>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</si>
  <si>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</si>
  <si>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</si>
  <si>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</si>
  <si>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</si>
  <si>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</si>
  <si>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</si>
  <si>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</si>
  <si>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</si>
  <si>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</si>
  <si>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</si>
  <si>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</si>
  <si>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</si>
  <si>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</si>
  <si>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</si>
  <si>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</si>
  <si>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</si>
  <si>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</si>
  <si>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</si>
  <si>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</si>
  <si>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</si>
  <si>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</si>
  <si>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</si>
  <si>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</si>
  <si>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</si>
  <si>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</si>
  <si>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</si>
  <si>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</si>
  <si>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</si>
  <si>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</si>
  <si>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</si>
  <si>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</si>
  <si>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</si>
  <si>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</si>
  <si>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</si>
  <si>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</si>
  <si>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</si>
  <si>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</si>
  <si>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</si>
  <si>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</si>
  <si>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</si>
  <si>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</si>
  <si>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</si>
  <si>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</si>
  <si>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</si>
  <si>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</si>
  <si>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</si>
  <si>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</si>
  <si>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</si>
  <si>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</si>
  <si>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</si>
  <si>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</si>
  <si>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</si>
  <si>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</si>
  <si>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</si>
  <si>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</si>
  <si>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</si>
  <si>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</si>
  <si>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</si>
  <si>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</si>
  <si>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</si>
  <si>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</si>
  <si>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</si>
  <si>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</si>
  <si>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</si>
  <si>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</si>
  <si>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</si>
  <si>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</si>
  <si>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</si>
  <si>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</si>
  <si>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</si>
  <si>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</si>
  <si>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</si>
  <si>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</si>
  <si>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</si>
  <si>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</si>
  <si>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</si>
  <si>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</si>
  <si>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</si>
  <si>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</si>
  <si>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</si>
  <si>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</si>
  <si>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</si>
  <si>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</si>
  <si>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</si>
  <si>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Parent Category</t>
  </si>
  <si>
    <t>Years</t>
  </si>
  <si>
    <t>May</t>
  </si>
  <si>
    <t>Jul</t>
  </si>
  <si>
    <t>Aug</t>
  </si>
  <si>
    <t>Sep</t>
  </si>
  <si>
    <t>Oct</t>
  </si>
  <si>
    <t>Nov</t>
  </si>
  <si>
    <t>Jan</t>
  </si>
  <si>
    <t>Feb</t>
  </si>
  <si>
    <t>Mar</t>
  </si>
  <si>
    <t>Apr</t>
  </si>
  <si>
    <t>Jun</t>
  </si>
  <si>
    <t>Dec</t>
  </si>
  <si>
    <t>Year Created Conversion</t>
  </si>
  <si>
    <t>Month Created Conversion</t>
  </si>
  <si>
    <t>Success Rate</t>
  </si>
  <si>
    <t>Goal</t>
  </si>
  <si>
    <t>Number of Successful</t>
  </si>
  <si>
    <t>Number of Failed</t>
  </si>
  <si>
    <t>Number of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</si>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</sst>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sz val="14"/>
      <color rgb="FF000000"/>
      <name val="Helvetica"/>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1" fontId="1" fillId="0" borderId="0" xfId="1" applyNumberFormat="1" applyFont="1" applyAlignment="1">
      <alignment horizontal="center"/>
    </xf>
    <xf numFmtId="2" fontId="0" fillId="0" borderId="0" xfId="0" applyNumberFormat="1"/>
    <xf numFmtId="0" fontId="3" fillId="0" borderId="0" xfId="0"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9" fontId="0" fillId="0" borderId="0" xfId="1" applyFont="1"/>
    <xf numFmtId="0" fontId="4" fillId="0" borderId="0" xfId="0" applyFont="1"/>
  </cellXfs>
  <cellStyles count="2">
    <cellStyle name="Normal" xfId="0" builtinId="0"/>
    <cellStyle name="Percent" xfId="1" builtinId="5"/>
  </cellStyles>
  <dxfs count="4">
    <dxf>
      <fill>
        <patternFill>
          <bgColor rgb="FF00B0F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[StarterBook-Junghyun Son.xlsx]CategoryStats!PivotTable1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8.0836651416851632E-2"/>
          <c:y val="0.11484919842603709"/>
          <c:w val="0.74496131889515749"/>
          <c:h val="0.69949272882079117"/>
        </c:manualLayout>
      </c:layout>
      <c:barChart>
        <c:barDir val="col"/>
        <c:grouping val="stacked"/>
        <c:varyColors val="0"/>
        <c:ser>
          <c:idx val="0"/>
          <c:order val="0"/>
          <c:tx>
            <c:strRef>
              <c:f>CategoryStats!$B$3:$B$4</c:f>
              <c:strCache>
                <c:ptCount val="1"/>
                <c:pt idx="0">
                  <c:v>successful</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3B0-5347-B03A-D13B2D2ED92C}"/>
            </c:ext>
          </c:extLst>
        </c:ser>
        <c:ser>
          <c:idx val="1"/>
          <c:order val="1"/>
          <c:tx>
            <c:strRef>
              <c:f>CategoryStats!$C$3:$C$4</c:f>
              <c:strCache>
                <c:ptCount val="1"/>
                <c:pt idx="0">
                  <c:v>live</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1">
                  <c:v>6</c:v>
                </c:pt>
                <c:pt idx="4">
                  <c:v>20</c:v>
                </c:pt>
                <c:pt idx="8">
                  <c:v>24</c:v>
                </c:pt>
              </c:numCache>
            </c:numRef>
          </c:val>
          <c:extLst>
            <c:ext xmlns:c16="http://schemas.microsoft.com/office/drawing/2014/chart" uri="{C3380CC4-5D6E-409C-BE32-E72D297353CC}">
              <c16:uniqueId val="{00000004-F3B0-5347-B03A-D13B2D2ED92C}"/>
            </c:ext>
          </c:extLst>
        </c:ser>
        <c:ser>
          <c:idx val="2"/>
          <c:order val="2"/>
          <c:tx>
            <c:strRef>
              <c:f>CategoryStats!$D$3:$D$4</c:f>
              <c:strCache>
                <c:ptCount val="1"/>
                <c:pt idx="0">
                  <c:v>failed</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F3B0-5347-B03A-D13B2D2ED92C}"/>
            </c:ext>
          </c:extLst>
        </c:ser>
        <c:ser>
          <c:idx val="3"/>
          <c:order val="3"/>
          <c:tx>
            <c:strRef>
              <c:f>CategoryStats!$E$3:$E$4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F3B0-5347-B03A-D13B2D2ED92C}"/>
            </c:ext>
          </c:extLst>
        </c:ser>
        <c:dLbls>
          <c:showLegendKey val="0"/>
          <c:showVal val="0"/>
          <c:showCatName val="0"/>
          <c:showSerName val="0"/>
          <c:showPercent val="0"/>
          <c:showBubbleSize val="0"/>
        </c:dLbls>
        <c:gapWidth val="150"/>
        <c:overlap val="100"/>
        <c:axId val="541608895"/>
        <c:axId val="538888927"/>
      </c:barChart>
      <c:catAx>
        <c:axId val="54160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88927"/>
        <c:crosses val="autoZero"/>
        <c:auto val="1"/>
        <c:lblAlgn val="ctr"/>
        <c:lblOffset val="100"/>
        <c:noMultiLvlLbl val="0"/>
      </c:catAx>
      <c:valAx>
        <c:axId val="538888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0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[StarterBook-Junghyun Son.xlsx]SubCategoryStats!PivotTable2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Stats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6D8-7C4E-B80F-E08EE1C19380}"/>
            </c:ext>
          </c:extLst>
        </c:ser>
        <c:ser>
          <c:idx val="1"/>
          <c:order val="1"/>
          <c:tx>
            <c:strRef>
              <c:f>SubCategoryStats!$C$4:$C$5</c:f>
              <c:strCache>
                <c:ptCount val="1"/>
                <c:pt idx="0">
                  <c:v>live</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6D8-7C4E-B80F-E08EE1C19380}"/>
            </c:ext>
          </c:extLst>
        </c:ser>
        <c:ser>
          <c:idx val="2"/>
          <c:order val="2"/>
          <c:tx>
            <c:strRef>
              <c:f>SubCategoryStats!$D$4:$D$5</c:f>
              <c:strCache>
                <c:ptCount val="1"/>
                <c:pt idx="0">
                  <c:v>failed</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6D8-7C4E-B80F-E08EE1C19380}"/>
            </c:ext>
          </c:extLst>
        </c:ser>
        <c:ser>
          <c:idx val="3"/>
          <c:order val="3"/>
          <c:tx>
            <c:strRef>
              <c:f>SubCategoryStats!$E$4:$E$5</c:f>
              <c:strCache>
                <c:ptCount val="1"/>
                <c:pt idx="0">
                  <c:v>canceled</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E6D8-7C4E-B80F-E08EE1C19380}"/>
            </c:ext>
          </c:extLst>
        </c:ser>
        <c:dLbls>
          <c:showLegendKey val="0"/>
          <c:showVal val="0"/>
          <c:showCatName val="0"/>
          <c:showSerName val="0"/>
          <c:showPercent val="0"/>
          <c:showBubbleSize val="0"/>
        </c:dLbls>
        <c:gapWidth val="150"/>
        <c:overlap val="100"/>
        <c:axId val="47543487"/>
        <c:axId val="510581615"/>
      </c:barChart>
      <c:catAx>
        <c:axId val="4754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81615"/>
        <c:crosses val="autoZero"/>
        <c:auto val="1"/>
        <c:lblAlgn val="ctr"/>
        <c:lblOffset val="100"/>
        <c:noMultiLvlLbl val="0"/>
      </c:catAx>
      <c:valAx>
        <c:axId val="510581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4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[StarterBook-Junghyun Son.xlsx]LaunchDateOutcome!PivotTable4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Launch</a:t>
            </a:r>
            <a:r>
              <a:rPr lang="en-US" baseline="0"/>
              <a:t> Date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LaunchDateOutcome!$A$6:$A$18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E1B-D041-AC27-7AEE40B356AE}"/>
            </c:ext>
          </c:extLst>
        </c:ser>
        <c:ser>
          <c:idx val="1"/>
          <c:order val="1"/>
          <c:tx>
            <c:strRef>
              <c:f>LaunchDateOutcome!$C$4:$C$5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AE1B-D041-AC27-7AEE40B356AE}"/>
            </c:ext>
          </c:extLst>
        </c:ser>
        <c:ser>
          <c:idx val="2"/>
          <c:order val="2"/>
          <c:tx>
            <c:strRef>
              <c:f>LaunchDateOutcome!$D$4:$D$5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LaunchDateOutcome!$A$6:$A$18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AE1B-D041-AC27-7AEE40B356AE}"/>
            </c:ext>
          </c:extLst>
        </c:ser>
        <c:ser>
          <c:idx val="3"/>
          <c:order val="3"/>
          <c:tx>
            <c:strRef>
              <c:f>LaunchDateOutcome!$E$4:$E$5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D29-7F48-90B4-E09FE14D4FA4}"/>
            </c:ext>
          </c:extLst>
        </c:ser>
        <c:dLbls>
          <c:showLegendKey val="0"/>
          <c:showVal val="0"/>
          <c:showCatName val="0"/>
          <c:showSerName val="0"/>
          <c:showPercent val="0"/>
          <c:showBubbleSize val="0"/>
        </c:dLbls>
        <c:marker val="1"/>
        <c:smooth val="0"/>
        <c:axId val="73575375"/>
        <c:axId val="70308399"/>
      </c:lineChart>
      <c:catAx>
        <c:axId val="735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8399"/>
        <c:crosses val="autoZero"/>
        <c:auto val="1"/>
        <c:lblAlgn val="ctr"/>
        <c:lblOffset val="100"/>
        <c:noMultiLvlLbl val="0"/>
      </c:catAx>
      <c:valAx>
        <c:axId val="70308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7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B8E-AF41-94C8-ACF3773320AC}"/>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B8E-AF41-94C8-ACF3773320AC}"/>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B8E-AF41-94C8-ACF3773320AC}"/>
            </c:ext>
          </c:extLst>
        </c:ser>
        <c:dLbls>
          <c:showLegendKey val="0"/>
          <c:showVal val="0"/>
          <c:showCatName val="0"/>
          <c:showSerName val="0"/>
          <c:showPercent val="0"/>
          <c:showBubbleSize val="0"/>
        </c:dLbls>
        <c:smooth val="0"/>
        <c:axId val="1225426399"/>
        <c:axId val="1225428031"/>
      </c:lineChart>
      <c:catAx>
        <c:axId val="122542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8031"/>
        <c:crosses val="autoZero"/>
        <c:auto val="1"/>
        <c:lblAlgn val="ctr"/>
        <c:lblOffset val="100"/>
        <c:noMultiLvlLbl val="0"/>
      </c:catAx>
      <c:valAx>
        <c:axId val="1225428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406400</xdr:colOff>
      <xdr:row>1</xdr:row>
      <xdr:rowOff>25399</xdr:rowOff>
    </xdr:from>
    <xdr:to>
      <xdr:col>13</xdr:col>
      <xdr:colOff>677333</xdr:colOff>
      <xdr:row>19</xdr:row>
      <xdr:rowOff>169332</xdr:rowOff>
    </xdr:to>
    <xdr:graphicFrame macro="">
      <xdr:nvGraphicFramePr>
        <xdr:cNvPr id="6" name="Chart 5">
          <a:extLst>
            <a:ext uri="{FF2B5EF4-FFF2-40B4-BE49-F238E27FC236}">
              <a16:creationId xmlns:a16="http://schemas.microsoft.com/office/drawing/2014/main" id="{6ECD7C95-D033-7D45-9692-D91554CAD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296334</xdr:colOff>
      <xdr:row>0</xdr:row>
      <xdr:rowOff>186267</xdr:rowOff>
    </xdr:from>
    <xdr:to>
      <xdr:col>12</xdr:col>
      <xdr:colOff>25400</xdr:colOff>
      <xdr:row>13</xdr:row>
      <xdr:rowOff>83603</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C2879717-19DC-304B-AA42-9088764C95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161867" y="18626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262468</xdr:colOff>
      <xdr:row>10</xdr:row>
      <xdr:rowOff>152400</xdr:rowOff>
    </xdr:from>
    <xdr:to>
      <xdr:col>11</xdr:col>
      <xdr:colOff>821268</xdr:colOff>
      <xdr:row>23</xdr:row>
      <xdr:rowOff>49735</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DEF20999-D911-1C4E-9B51-E41C9A2A2E0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128001" y="2099733"/>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368300</xdr:colOff>
      <xdr:row>2</xdr:row>
      <xdr:rowOff>152400</xdr:rowOff>
    </xdr:from>
    <xdr:to>
      <xdr:col>18</xdr:col>
      <xdr:colOff>279400</xdr:colOff>
      <xdr:row>39</xdr:row>
      <xdr:rowOff>139700</xdr:rowOff>
    </xdr:to>
    <xdr:graphicFrame macro="">
      <xdr:nvGraphicFramePr>
        <xdr:cNvPr id="2" name="Chart 1">
          <a:extLst>
            <a:ext uri="{FF2B5EF4-FFF2-40B4-BE49-F238E27FC236}">
              <a16:creationId xmlns:a16="http://schemas.microsoft.com/office/drawing/2014/main" id="{C314ED64-BA9B-534C-90C8-D42EAD843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495300</xdr:colOff>
      <xdr:row>15</xdr:row>
      <xdr:rowOff>38100</xdr:rowOff>
    </xdr:from>
    <xdr:to>
      <xdr:col>15</xdr:col>
      <xdr:colOff>63500</xdr:colOff>
      <xdr:row>27</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AD26B420-03E3-C34E-85F4-4AC1F656E49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887200" y="289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622300</xdr:colOff>
      <xdr:row>2</xdr:row>
      <xdr:rowOff>0</xdr:rowOff>
    </xdr:from>
    <xdr:to>
      <xdr:col>15</xdr:col>
      <xdr:colOff>190500</xdr:colOff>
      <xdr:row>14</xdr:row>
      <xdr:rowOff>142869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FF7B07AF-4910-8149-B7C5-6F2A56B173E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014200" y="38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xdr:colOff>
      <xdr:row>1</xdr:row>
      <xdr:rowOff>38100</xdr:rowOff>
    </xdr:from>
    <xdr:to>
      <xdr:col>18</xdr:col>
      <xdr:colOff>584200</xdr:colOff>
      <xdr:row>32</xdr:row>
      <xdr:rowOff>88900</xdr:rowOff>
    </xdr:to>
    <xdr:graphicFrame macro="">
      <xdr:nvGraphicFramePr>
        <xdr:cNvPr id="2" name="Chart 1">
          <a:extLst>
            <a:ext uri="{FF2B5EF4-FFF2-40B4-BE49-F238E27FC236}">
              <a16:creationId xmlns:a16="http://schemas.microsoft.com/office/drawing/2014/main" id="{9622F165-6F92-9041-BD92-8246520D0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673100</xdr:colOff>
      <xdr:row>1</xdr:row>
      <xdr:rowOff>114300</xdr:rowOff>
    </xdr:from>
    <xdr:to>
      <xdr:col>15</xdr:col>
      <xdr:colOff>25400</xdr:colOff>
      <xdr:row>15</xdr:row>
      <xdr:rowOff>177800</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48CB1BEF-7D4A-A942-8098-2A31520710D5}"/>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0985500" y="304800"/>
              <a:ext cx="1828800" cy="273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673100</xdr:colOff>
      <xdr:row>17</xdr:row>
      <xdr:rowOff>38100</xdr:rowOff>
    </xdr:from>
    <xdr:to>
      <xdr:col>15</xdr:col>
      <xdr:colOff>25400</xdr:colOff>
      <xdr:row>32</xdr:row>
      <xdr:rowOff>104769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896F980-B9A3-B846-9312-52EC8F8ADDA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985500" y="3276600"/>
              <a:ext cx="1828800" cy="2924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190500</xdr:colOff>
      <xdr:row>5</xdr:row>
      <xdr:rowOff>101600</xdr:rowOff>
    </xdr:from>
    <xdr:to>
      <xdr:col>15</xdr:col>
      <xdr:colOff>812800</xdr:colOff>
      <xdr:row>31</xdr:row>
      <xdr:rowOff>165100</xdr:rowOff>
    </xdr:to>
    <xdr:graphicFrame macro="">
      <xdr:nvGraphicFramePr>
        <xdr:cNvPr id="2" name="Chart 1">
          <a:extLst>
            <a:ext uri="{FF2B5EF4-FFF2-40B4-BE49-F238E27FC236}">
              <a16:creationId xmlns:a16="http://schemas.microsoft.com/office/drawing/2014/main" id="{A56CA76D-759D-AC46-B490-B6DE3027B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gHyun Son" refreshedDate="43669.982869675929" createdVersion="6" refreshedVersion="6" minRefreshableVersion="3" recordCount="4114" xr:uid="{860708FB-6CDF-1742-B6B2-D9DC7686DA8D}">
  <cacheSource type="worksheet">
    <worksheetSource ref="A1:R4115" sheet="Kickstarter"/>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93025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957650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gHyun Son" refreshedDate="43670.050104745373" createdVersion="6" refreshedVersion="6" minRefreshableVersion="3" recordCount="4114" xr:uid="{054CECF2-B614-714E-BF9F-53C3D1FEC541}">
  <cacheSource type="worksheet">
    <worksheetSource ref="A1:V4115" sheet="Kickstarter"/>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93025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Year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Month Created Conversion" numFmtId="0">
      <sharedItems count="12">
        <s v="Jun"/>
        <s v="Jan"/>
        <s v="Feb"/>
        <s v="Jul"/>
        <s v="Nov"/>
        <s v="May"/>
        <s v="Apr"/>
        <s v="Mar"/>
        <s v="Sep"/>
        <s v="Oct"/>
        <s v="Aug"/>
        <s v="Dec"/>
      </sharedItems>
    </cacheField>
  </cacheFields>
  <extLst>
    <ext xmlns:x14="http://schemas.microsoft.com/office/spreadsheetml/2009/9/main" uri="{725AE2AE-9491-48be-B2B4-4EB974FC3084}">
      <x14:pivotCacheDefinition pivotCacheId="1132062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6-22T00:10:11"/>
    <d v="2015-07-23T03:00:00"/>
    <x v="0"/>
    <x v="0"/>
  </r>
  <r>
    <x v="1"/>
    <s v="FannibalFest Fan Convention"/>
    <s v="A Hannibal TV Show Fan Convention and Art Collective"/>
    <n v="10275"/>
    <n v="14653"/>
    <x v="0"/>
    <s v="US"/>
    <s v="USD"/>
    <n v="1488464683"/>
    <n v="1485872683"/>
    <b v="0"/>
    <n v="79"/>
    <b v="1"/>
    <s v="film &amp; video/television"/>
    <n v="142.60827250608273"/>
    <n v="185.48101265822785"/>
    <x v="0"/>
    <s v="television"/>
    <d v="2017-01-31T14:24:43"/>
    <d v="2017-03-02T14:24:43"/>
    <x v="1"/>
    <x v="1"/>
  </r>
  <r>
    <x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6:51:23"/>
    <d v="2016-02-15T16:51:23"/>
    <x v="2"/>
    <x v="2"/>
  </r>
  <r>
    <x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7-08T12:21:47"/>
    <d v="2014-08-07T12:21:47"/>
    <x v="3"/>
    <x v="3"/>
  </r>
  <r>
    <x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1-19T20:01:19"/>
    <d v="2015-12-19T20:01:19"/>
    <x v="4"/>
    <x v="4"/>
  </r>
  <r>
    <x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12T22:23:27"/>
    <d v="2016-07-29T05:35:00"/>
    <x v="5"/>
    <x v="3"/>
  </r>
  <r>
    <x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04T01:44:10"/>
    <d v="2014-06-14T01:44:10"/>
    <x v="6"/>
    <x v="0"/>
  </r>
  <r>
    <x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5-26T01:07:47"/>
    <d v="2016-07-05T01:07:47"/>
    <x v="7"/>
    <x v="5"/>
  </r>
  <r>
    <x v="8"/>
    <s v="Sizzling in the Kitchen Flynn Style"/>
    <s v="Help us raise the funds to film our pilot episode!"/>
    <n v="3500"/>
    <n v="3501.52"/>
    <x v="0"/>
    <s v="US"/>
    <s v="USD"/>
    <n v="1460754000"/>
    <n v="1460155212"/>
    <b v="0"/>
    <n v="12"/>
    <b v="1"/>
    <s v="film &amp; video/television"/>
    <n v="100.04342857142856"/>
    <n v="291.79333333333335"/>
    <x v="0"/>
    <s v="television"/>
    <d v="2016-04-08T22:40:12"/>
    <d v="2016-04-15T21:00:00"/>
    <x v="8"/>
    <x v="6"/>
  </r>
  <r>
    <x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3-18T02:29:04"/>
    <d v="2016-04-17T02:29:04"/>
    <x v="9"/>
    <x v="7"/>
  </r>
  <r>
    <x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5-21T01:37:59"/>
    <d v="2014-06-25T01:37:59"/>
    <x v="10"/>
    <x v="5"/>
  </r>
  <r>
    <x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7-21T18:41:02"/>
    <d v="2016-08-22T03:00:00"/>
    <x v="11"/>
    <x v="3"/>
  </r>
  <r>
    <x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6-01T17:07:05"/>
    <d v="2014-07-16T03:00:00"/>
    <x v="12"/>
    <x v="0"/>
  </r>
  <r>
    <x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5-18T16:15:09"/>
    <d v="2016-06-23T20:27:00"/>
    <x v="13"/>
    <x v="5"/>
  </r>
  <r>
    <x v="14"/>
    <s v="3010 | Sci-fi Series"/>
    <s v="A highly charged post apocalyptic sci fi series that pulls no punches!"/>
    <n v="6000"/>
    <n v="6056"/>
    <x v="0"/>
    <s v="AU"/>
    <s v="AUD"/>
    <n v="1405259940"/>
    <n v="1403051888"/>
    <b v="0"/>
    <n v="41"/>
    <b v="1"/>
    <s v="film &amp; video/television"/>
    <n v="100.93333333333334"/>
    <n v="147.70731707317074"/>
    <x v="0"/>
    <s v="television"/>
    <d v="2014-06-18T00:38:08"/>
    <d v="2014-07-13T13:59:00"/>
    <x v="14"/>
    <x v="0"/>
  </r>
  <r>
    <x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09T09:24:18"/>
    <d v="2015-09-27T20:14:00"/>
    <x v="15"/>
    <x v="8"/>
  </r>
  <r>
    <x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5-01T19:06:51"/>
    <d v="2014-06-16T05:30:00"/>
    <x v="16"/>
    <x v="5"/>
  </r>
  <r>
    <x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0-05T17:33:42"/>
    <d v="2014-11-04T18:33:42"/>
    <x v="17"/>
    <x v="9"/>
  </r>
  <r>
    <x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8-18T13:00:56"/>
    <d v="2014-09-17T13:00:56"/>
    <x v="18"/>
    <x v="10"/>
  </r>
  <r>
    <x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6-20T19:35:34"/>
    <d v="2015-07-20T19:35:34"/>
    <x v="19"/>
    <x v="0"/>
  </r>
  <r>
    <x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7-15T18:11:52"/>
    <d v="2015-09-13T18:11:52"/>
    <x v="20"/>
    <x v="3"/>
  </r>
  <r>
    <x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8-27T15:03:09"/>
    <d v="2014-09-26T15:03:09"/>
    <x v="21"/>
    <x v="10"/>
  </r>
  <r>
    <x v="22"/>
    <s v="CREATURES OF HABIT!"/>
    <s v="Meet Gary, and Troy: Two unlikely friends that investigate &quot;strange phenomenon&quot;."/>
    <n v="350"/>
    <n v="410"/>
    <x v="0"/>
    <s v="US"/>
    <s v="USD"/>
    <n v="1420099140"/>
    <n v="1418766740"/>
    <b v="0"/>
    <n v="8"/>
    <b v="1"/>
    <s v="film &amp; video/television"/>
    <n v="117.14285714285715"/>
    <n v="51.25"/>
    <x v="0"/>
    <s v="television"/>
    <d v="2014-12-16T21:52:20"/>
    <d v="2015-01-01T07:59:00"/>
    <x v="22"/>
    <x v="11"/>
  </r>
  <r>
    <x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03T18:41:41"/>
    <d v="2015-04-30T15:20:00"/>
    <x v="23"/>
    <x v="6"/>
  </r>
  <r>
    <x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8-13T19:41:03"/>
    <d v="2015-09-15T19:39:00"/>
    <x v="24"/>
    <x v="10"/>
  </r>
  <r>
    <x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5-11-10T00:36:01"/>
    <d v="2016-01-09T00:36:01"/>
    <x v="25"/>
    <x v="4"/>
  </r>
  <r>
    <x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7-08T12:22:24"/>
    <d v="2014-08-17T12:22:24"/>
    <x v="26"/>
    <x v="3"/>
  </r>
  <r>
    <x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0-17T03:57:13"/>
    <d v="2014-11-16T04:57:13"/>
    <x v="27"/>
    <x v="9"/>
  </r>
  <r>
    <x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1-16T23:08:04"/>
    <d v="2015-12-16T23:08:04"/>
    <x v="28"/>
    <x v="4"/>
  </r>
  <r>
    <x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6-22T16:09:28"/>
    <d v="2014-07-22T16:09:28"/>
    <x v="29"/>
    <x v="0"/>
  </r>
  <r>
    <x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7-22T07:01:55"/>
    <d v="2014-08-21T07:01:55"/>
    <x v="30"/>
    <x v="3"/>
  </r>
  <r>
    <x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07T19:00:34"/>
    <d v="2016-01-25T19:00:34"/>
    <x v="31"/>
    <x v="1"/>
  </r>
  <r>
    <x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4-01T15:03:37"/>
    <d v="2016-05-13T03:59:00"/>
    <x v="32"/>
    <x v="6"/>
  </r>
  <r>
    <x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0-09T15:51:41"/>
    <d v="2015-11-08T16:51:41"/>
    <x v="33"/>
    <x v="9"/>
  </r>
  <r>
    <x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7-21T07:43:21"/>
    <d v="2014-08-05T07:43:21"/>
    <x v="34"/>
    <x v="3"/>
  </r>
  <r>
    <x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04T07:00:14"/>
    <d v="2015-04-28T00:00:00"/>
    <x v="35"/>
    <x v="6"/>
  </r>
  <r>
    <x v="36"/>
    <s v="THE LISTENING BOX"/>
    <s v="A modern day priest makes an unusual discovery, setting off a chain of events."/>
    <n v="6000"/>
    <n v="8529"/>
    <x v="0"/>
    <s v="US"/>
    <s v="USD"/>
    <n v="1428128525"/>
    <n v="1425540125"/>
    <b v="0"/>
    <n v="44"/>
    <b v="1"/>
    <s v="film &amp; video/television"/>
    <n v="142.15"/>
    <n v="193.84090909090909"/>
    <x v="0"/>
    <s v="television"/>
    <d v="2015-03-05T07:22:05"/>
    <d v="2015-04-04T06:22:05"/>
    <x v="36"/>
    <x v="7"/>
  </r>
  <r>
    <x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1-28T16:37:59"/>
    <d v="2015-02-27T16:37:59"/>
    <x v="37"/>
    <x v="1"/>
  </r>
  <r>
    <x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4-11T01:22:24"/>
    <d v="2013-05-11T01:22:24"/>
    <x v="38"/>
    <x v="6"/>
  </r>
  <r>
    <x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4-25T01:07:48"/>
    <d v="2014-05-25T22:59:00"/>
    <x v="39"/>
    <x v="6"/>
  </r>
  <r>
    <x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5-30T05:08:08"/>
    <d v="2014-06-19T04:00:00"/>
    <x v="40"/>
    <x v="5"/>
  </r>
  <r>
    <x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09-05T13:39:14"/>
    <d v="2014-10-05T13:39:14"/>
    <x v="41"/>
    <x v="8"/>
  </r>
  <r>
    <x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1-28T15:20:26"/>
    <d v="2014-12-28T15:20:26"/>
    <x v="42"/>
    <x v="4"/>
  </r>
  <r>
    <x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6-12T18:58:06"/>
    <d v="2014-07-13T00:00:00"/>
    <x v="43"/>
    <x v="0"/>
  </r>
  <r>
    <x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08-23T02:22:17"/>
    <d v="2014-10-07T02:22:17"/>
    <x v="44"/>
    <x v="10"/>
  </r>
  <r>
    <x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3-28T14:58:27"/>
    <d v="2016-04-27T14:58:27"/>
    <x v="45"/>
    <x v="7"/>
  </r>
  <r>
    <x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1-15T23:09:34"/>
    <d v="2015-12-15T23:09:34"/>
    <x v="46"/>
    <x v="4"/>
  </r>
  <r>
    <x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0-20T19:40:07"/>
    <d v="2014-12-19T20:40:07"/>
    <x v="47"/>
    <x v="9"/>
  </r>
  <r>
    <x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1-29T12:24:20"/>
    <d v="2015-03-01T12:00:00"/>
    <x v="48"/>
    <x v="1"/>
  </r>
  <r>
    <x v="49"/>
    <s v="Driving Jersey - Season Five"/>
    <s v="Driving Jersey is real people telling real stories."/>
    <n v="12000"/>
    <n v="12000"/>
    <x v="0"/>
    <s v="US"/>
    <s v="USD"/>
    <n v="1445660045"/>
    <n v="1443068045"/>
    <b v="0"/>
    <n v="87"/>
    <b v="1"/>
    <s v="film &amp; video/television"/>
    <n v="100"/>
    <n v="137.93103448275863"/>
    <x v="0"/>
    <s v="television"/>
    <d v="2015-09-24T04:14:05"/>
    <d v="2015-10-24T04:14:05"/>
    <x v="49"/>
    <x v="8"/>
  </r>
  <r>
    <x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4-12-22T18:04:18"/>
    <d v="2015-01-30T17:00:00"/>
    <x v="50"/>
    <x v="11"/>
  </r>
  <r>
    <x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7-11T22:17:17"/>
    <d v="2015-08-10T22:17:17"/>
    <x v="51"/>
    <x v="3"/>
  </r>
  <r>
    <x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6-17T16:50:46"/>
    <d v="2014-07-17T16:50:46"/>
    <x v="52"/>
    <x v="0"/>
  </r>
  <r>
    <x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3-21T13:10:45"/>
    <d v="2014-04-04T22:00:00"/>
    <x v="53"/>
    <x v="7"/>
  </r>
  <r>
    <x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1-25T17:07:01"/>
    <d v="2015-12-25T17:07:01"/>
    <x v="54"/>
    <x v="4"/>
  </r>
  <r>
    <x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06T23:15:16"/>
    <d v="2016-05-27T23:15:16"/>
    <x v="55"/>
    <x v="5"/>
  </r>
  <r>
    <x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5-25T13:10:24"/>
    <d v="2015-06-08T16:00:00"/>
    <x v="56"/>
    <x v="5"/>
  </r>
  <r>
    <x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3-26T19:59:22"/>
    <d v="2015-04-25T19:59:22"/>
    <x v="57"/>
    <x v="7"/>
  </r>
  <r>
    <x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0-20T17:52:52"/>
    <d v="2014-11-19T18:52:52"/>
    <x v="58"/>
    <x v="9"/>
  </r>
  <r>
    <x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8-14T05:39:36"/>
    <d v="2015-09-14T21:00:00"/>
    <x v="59"/>
    <x v="10"/>
  </r>
  <r>
    <x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03T21:38:37"/>
    <d v="2014-03-23T00:00:00"/>
    <x v="60"/>
    <x v="7"/>
  </r>
  <r>
    <x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5-15T19:32:37"/>
    <d v="2013-06-06T19:32:37"/>
    <x v="61"/>
    <x v="5"/>
  </r>
  <r>
    <x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2-06T19:11:18"/>
    <d v="2013-03-03T19:11:18"/>
    <x v="62"/>
    <x v="2"/>
  </r>
  <r>
    <x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04T21:53:33"/>
    <d v="2013-12-28T04:59:00"/>
    <x v="63"/>
    <x v="11"/>
  </r>
  <r>
    <x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6-08T00:26:21"/>
    <d v="2013-07-08T00:26:21"/>
    <x v="64"/>
    <x v="0"/>
  </r>
  <r>
    <x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7-15T19:42:34"/>
    <d v="2014-08-11T05:59:00"/>
    <x v="65"/>
    <x v="3"/>
  </r>
  <r>
    <x v="66"/>
    <s v="A Stagnant Fever: Short Film"/>
    <s v="A dark comedy set in the '60s about clinical depression and one night stands."/>
    <n v="2000"/>
    <n v="2372"/>
    <x v="0"/>
    <s v="US"/>
    <s v="USD"/>
    <n v="1468873420"/>
    <n v="1466281420"/>
    <b v="0"/>
    <n v="26"/>
    <b v="1"/>
    <s v="film &amp; video/shorts"/>
    <n v="118.6"/>
    <n v="91.230769230769226"/>
    <x v="0"/>
    <s v="shorts"/>
    <d v="2016-06-18T20:23:40"/>
    <d v="2016-07-18T20:23:40"/>
    <x v="66"/>
    <x v="0"/>
  </r>
  <r>
    <x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6-15T14:00:04"/>
    <d v="2012-07-15T14:00:04"/>
    <x v="67"/>
    <x v="0"/>
  </r>
  <r>
    <x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1-24T13:39:51"/>
    <d v="2014-02-23T13:39:51"/>
    <x v="68"/>
    <x v="1"/>
  </r>
  <r>
    <x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08-31T04:30:25"/>
    <d v="2011-10-02T06:59:00"/>
    <x v="69"/>
    <x v="10"/>
  </r>
  <r>
    <x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7-06T21:30:45"/>
    <d v="2011-09-04T21:30:45"/>
    <x v="70"/>
    <x v="3"/>
  </r>
  <r>
    <x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3-29T06:30:57"/>
    <d v="2012-05-28T06:30:57"/>
    <x v="71"/>
    <x v="7"/>
  </r>
  <r>
    <x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0-26T00:14:41"/>
    <d v="2012-11-15T00:00:00"/>
    <x v="72"/>
    <x v="9"/>
  </r>
  <r>
    <x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2-13T18:09:44"/>
    <d v="2011-05-03T03:59:00"/>
    <x v="73"/>
    <x v="2"/>
  </r>
  <r>
    <x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5-12-22T11:41:35"/>
    <d v="2016-01-21T11:41:35"/>
    <x v="74"/>
    <x v="11"/>
  </r>
  <r>
    <x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3-24T05:01:12"/>
    <d v="2013-04-23T05:01:12"/>
    <x v="75"/>
    <x v="7"/>
  </r>
  <r>
    <x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0-28T16:35:58"/>
    <d v="2011-12-27T17:35:58"/>
    <x v="76"/>
    <x v="9"/>
  </r>
  <r>
    <x v="77"/>
    <s v="Jonah and the Crab"/>
    <s v="A short film about a boy searching for companionship in a hermit crab he finds on the beach."/>
    <n v="400"/>
    <n v="1570"/>
    <x v="0"/>
    <s v="US"/>
    <s v="USD"/>
    <n v="1337569140"/>
    <n v="1332991717"/>
    <b v="0"/>
    <n v="26"/>
    <b v="1"/>
    <s v="film &amp; video/shorts"/>
    <n v="392.5"/>
    <n v="60.384615384615387"/>
    <x v="0"/>
    <s v="shorts"/>
    <d v="2012-03-29T03:28:37"/>
    <d v="2012-05-21T02:59:00"/>
    <x v="77"/>
    <x v="7"/>
  </r>
  <r>
    <x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8-22T17:32:01"/>
    <d v="2016-09-01T17:32:01"/>
    <x v="78"/>
    <x v="10"/>
  </r>
  <r>
    <x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3-26T18:38:13"/>
    <d v="2014-04-25T18:38:13"/>
    <x v="79"/>
    <x v="7"/>
  </r>
  <r>
    <x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1-05T02:00:56"/>
    <d v="2013-12-10T02:00:56"/>
    <x v="80"/>
    <x v="4"/>
  </r>
  <r>
    <x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0T03:48:47"/>
    <d v="2012-07-14T03:02:00"/>
    <x v="81"/>
    <x v="3"/>
  </r>
  <r>
    <x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09-09T19:41:01"/>
    <d v="2011-10-09T19:41:01"/>
    <x v="82"/>
    <x v="8"/>
  </r>
  <r>
    <x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07T14:46:29"/>
    <d v="2015-02-22T11:30:00"/>
    <x v="83"/>
    <x v="2"/>
  </r>
  <r>
    <x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4-15T18:11:26"/>
    <d v="2011-05-15T18:11:26"/>
    <x v="84"/>
    <x v="6"/>
  </r>
  <r>
    <x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8-24T03:00:37"/>
    <d v="2011-09-23T03:00:37"/>
    <x v="85"/>
    <x v="10"/>
  </r>
  <r>
    <x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0-14T13:20:45"/>
    <d v="2015-12-27T14:20:45"/>
    <x v="86"/>
    <x v="9"/>
  </r>
  <r>
    <x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5-24T12:56:43"/>
    <d v="2010-06-03T01:41:00"/>
    <x v="87"/>
    <x v="5"/>
  </r>
  <r>
    <x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5-27T15:48:51"/>
    <d v="2014-06-22T15:48:51"/>
    <x v="88"/>
    <x v="5"/>
  </r>
  <r>
    <x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5-08T18:03:12"/>
    <d v="2013-06-02T18:03:12"/>
    <x v="89"/>
    <x v="5"/>
  </r>
  <r>
    <x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6-12T07:08:19"/>
    <d v="2011-07-12T07:08:19"/>
    <x v="90"/>
    <x v="0"/>
  </r>
  <r>
    <x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3-17T09:39:24"/>
    <d v="2011-05-17T09:39:24"/>
    <x v="91"/>
    <x v="7"/>
  </r>
  <r>
    <x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6-12-17T04:46:23"/>
    <d v="2017-02-01T08:00:00"/>
    <x v="92"/>
    <x v="11"/>
  </r>
  <r>
    <x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6-05T20:35:37"/>
    <d v="2012-07-03T21:00:00"/>
    <x v="93"/>
    <x v="0"/>
  </r>
  <r>
    <x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3-18T17:13:42"/>
    <d v="2014-04-07T17:13:42"/>
    <x v="94"/>
    <x v="7"/>
  </r>
  <r>
    <x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1-27T00:07:21"/>
    <d v="2012-02-26T00:07:21"/>
    <x v="95"/>
    <x v="1"/>
  </r>
  <r>
    <x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5-26T15:54:01"/>
    <d v="2010-08-01T03:00:00"/>
    <x v="96"/>
    <x v="5"/>
  </r>
  <r>
    <x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6-12T03:14:42"/>
    <d v="2011-07-12T03:14:42"/>
    <x v="97"/>
    <x v="0"/>
  </r>
  <r>
    <x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1-01T19:04:34"/>
    <d v="2012-12-07T23:30:00"/>
    <x v="98"/>
    <x v="4"/>
  </r>
  <r>
    <x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3-12-23T21:39:59"/>
    <d v="2014-01-22T21:39:59"/>
    <x v="99"/>
    <x v="11"/>
  </r>
  <r>
    <x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0-15T18:04:46"/>
    <d v="2012-11-04T19:04:46"/>
    <x v="100"/>
    <x v="9"/>
  </r>
  <r>
    <x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2-12-31T18:38:30"/>
    <d v="2013-01-24T18:38:30"/>
    <x v="101"/>
    <x v="11"/>
  </r>
  <r>
    <x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1-23T03:08:53"/>
    <d v="2010-12-23T03:08:53"/>
    <x v="102"/>
    <x v="4"/>
  </r>
  <r>
    <x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2-12T19:20:30"/>
    <d v="2014-03-07T19:20:30"/>
    <x v="103"/>
    <x v="2"/>
  </r>
  <r>
    <x v="104"/>
    <s v="Good 'Ol Trumpet"/>
    <s v="UCF short film about an old man, his love for music, and his misplaced trumpet.  "/>
    <n v="500"/>
    <n v="600"/>
    <x v="0"/>
    <s v="US"/>
    <s v="USD"/>
    <n v="1301792400"/>
    <n v="1299775266"/>
    <b v="0"/>
    <n v="10"/>
    <b v="1"/>
    <s v="film &amp; video/shorts"/>
    <n v="120"/>
    <n v="60"/>
    <x v="0"/>
    <s v="shorts"/>
    <d v="2011-03-10T16:41:06"/>
    <d v="2011-04-03T01:00:00"/>
    <x v="104"/>
    <x v="7"/>
  </r>
  <r>
    <x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4-25T17:23:40"/>
    <d v="2016-05-14T00:00:00"/>
    <x v="105"/>
    <x v="6"/>
  </r>
  <r>
    <x v="106"/>
    <s v="LOST WEEKEND"/>
    <s v="A Boy. A Girl. A Car. A Serial Killer."/>
    <n v="5000"/>
    <n v="5025"/>
    <x v="0"/>
    <s v="US"/>
    <s v="USD"/>
    <n v="1333391901"/>
    <n v="1332182301"/>
    <b v="0"/>
    <n v="27"/>
    <b v="1"/>
    <s v="film &amp; video/shorts"/>
    <n v="100.49999999999999"/>
    <n v="186.11111111111111"/>
    <x v="0"/>
    <s v="shorts"/>
    <d v="2012-03-19T18:38:21"/>
    <d v="2012-04-02T18:38:21"/>
    <x v="106"/>
    <x v="7"/>
  </r>
  <r>
    <x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02T23:34:47"/>
    <d v="2011-04-24T23:34:47"/>
    <x v="107"/>
    <x v="6"/>
  </r>
  <r>
    <x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4-01T14:42:50"/>
    <d v="2013-05-31T14:42:50"/>
    <x v="108"/>
    <x v="6"/>
  </r>
  <r>
    <x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1-27T00:37:10"/>
    <d v="2011-02-26T00:37:10"/>
    <x v="109"/>
    <x v="1"/>
  </r>
  <r>
    <x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0-10T22:47:33"/>
    <d v="2013-11-14T05:59:00"/>
    <x v="110"/>
    <x v="9"/>
  </r>
  <r>
    <x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01T07:59:47"/>
    <d v="2015-05-31T07:59:47"/>
    <x v="111"/>
    <x v="5"/>
  </r>
  <r>
    <x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3-20T01:01:58"/>
    <d v="2014-04-13T02:00:00"/>
    <x v="112"/>
    <x v="7"/>
  </r>
  <r>
    <x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7-29T18:12:08"/>
    <d v="2011-08-06T15:00:00"/>
    <x v="113"/>
    <x v="3"/>
  </r>
  <r>
    <x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1-11-14T06:34:48"/>
    <d v="2012-01-13T06:34:48"/>
    <x v="114"/>
    <x v="4"/>
  </r>
  <r>
    <x v="115"/>
    <s v="The World's Greatest Lover"/>
    <s v="Never judge a book (or a lover) by their cover."/>
    <n v="450"/>
    <n v="632"/>
    <x v="0"/>
    <s v="US"/>
    <s v="USD"/>
    <n v="1328377444"/>
    <n v="1326217444"/>
    <b v="0"/>
    <n v="22"/>
    <b v="1"/>
    <s v="film &amp; video/shorts"/>
    <n v="140.44444444444443"/>
    <n v="28.727272727272727"/>
    <x v="0"/>
    <s v="shorts"/>
    <d v="2012-01-10T17:44:04"/>
    <d v="2012-02-04T17:44:04"/>
    <x v="115"/>
    <x v="1"/>
  </r>
  <r>
    <x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2-21T11:55:55"/>
    <d v="2011-04-08T10:55:55"/>
    <x v="116"/>
    <x v="2"/>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3-11T20:02:24"/>
    <d v="2010-06-09T19:00:00"/>
    <x v="117"/>
    <x v="7"/>
  </r>
  <r>
    <x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6-29T01:17:16"/>
    <d v="2011-07-29T01:17:16"/>
    <x v="118"/>
    <x v="0"/>
  </r>
  <r>
    <x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7-15T01:39:46"/>
    <d v="2011-08-13T23:00:00"/>
    <x v="119"/>
    <x v="3"/>
  </r>
  <r>
    <x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09-03T01:11:47"/>
    <d v="2016-10-03T01:11:47"/>
    <x v="120"/>
    <x v="8"/>
  </r>
  <r>
    <x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02T16:55:10"/>
    <d v="2015-04-18T10:16:00"/>
    <x v="121"/>
    <x v="6"/>
  </r>
  <r>
    <x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08-11T10:21:47"/>
    <d v="2016-10-10T10:21:47"/>
    <x v="122"/>
    <x v="10"/>
  </r>
  <r>
    <x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09-22T18:46:04"/>
    <d v="2014-10-28T22:00:00"/>
    <x v="123"/>
    <x v="8"/>
  </r>
  <r>
    <x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4-20T22:17:22"/>
    <d v="2015-05-15T22:17:22"/>
    <x v="124"/>
    <x v="6"/>
  </r>
  <r>
    <x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6-12-05T23:51:20"/>
    <d v="2017-02-03T23:51:20"/>
    <x v="125"/>
    <x v="11"/>
  </r>
  <r>
    <x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5-11T14:08:57"/>
    <d v="2015-06-11T02:00:00"/>
    <x v="126"/>
    <x v="5"/>
  </r>
  <r>
    <x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3-04T14:59:01"/>
    <d v="2015-04-03T13:59:01"/>
    <x v="127"/>
    <x v="7"/>
  </r>
  <r>
    <x v="128"/>
    <s v="Ralphi3 (Canceled)"/>
    <s v="A Science Fiction film filled with entertainment and Excitement"/>
    <n v="100000"/>
    <n v="1867"/>
    <x v="1"/>
    <s v="US"/>
    <s v="USD"/>
    <n v="1476941293"/>
    <n v="1473917293"/>
    <b v="0"/>
    <n v="6"/>
    <b v="0"/>
    <s v="film &amp; video/science fiction"/>
    <n v="1.867"/>
    <n v="311.16666666666669"/>
    <x v="0"/>
    <s v="science fiction"/>
    <d v="2016-09-15T05:28:13"/>
    <d v="2016-10-20T05:28:13"/>
    <x v="128"/>
    <x v="8"/>
  </r>
  <r>
    <x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08-31T22:29:43"/>
    <d v="2014-10-30T22:29:43"/>
    <x v="129"/>
    <x v="10"/>
  </r>
  <r>
    <x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5-19T21:58:12"/>
    <d v="2014-06-16T20:16:00"/>
    <x v="130"/>
    <x v="5"/>
  </r>
  <r>
    <x v="131"/>
    <s v="I (Canceled)"/>
    <s v="I"/>
    <n v="1200"/>
    <n v="0"/>
    <x v="1"/>
    <s v="US"/>
    <s v="USD"/>
    <n v="1467763200"/>
    <n v="1466453161"/>
    <b v="0"/>
    <n v="0"/>
    <b v="0"/>
    <s v="film &amp; video/science fiction"/>
    <n v="0"/>
    <e v="#DIV/0!"/>
    <x v="0"/>
    <s v="science fiction"/>
    <d v="2016-06-20T20:06:01"/>
    <d v="2016-07-06T00:00:00"/>
    <x v="131"/>
    <x v="0"/>
  </r>
  <r>
    <x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09-23T19:30:07"/>
    <d v="2014-11-07T20:30:07"/>
    <x v="132"/>
    <x v="8"/>
  </r>
  <r>
    <x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01T19:23:04"/>
    <d v="2016-05-31T17:31:00"/>
    <x v="133"/>
    <x v="5"/>
  </r>
  <r>
    <x v="134"/>
    <s v="MARLEY'S GHOST (AMBASSADORS OF STEAM) (Canceled)"/>
    <s v="steampunk  remake of &quot;a Christmas carol&quot;"/>
    <n v="5000"/>
    <n v="0"/>
    <x v="1"/>
    <s v="US"/>
    <s v="USD"/>
    <n v="1441386000"/>
    <n v="1438811418"/>
    <b v="0"/>
    <n v="0"/>
    <b v="0"/>
    <s v="film &amp; video/science fiction"/>
    <n v="0"/>
    <e v="#DIV/0!"/>
    <x v="0"/>
    <s v="science fiction"/>
    <d v="2015-08-05T21:50:18"/>
    <d v="2015-09-04T17:00:00"/>
    <x v="134"/>
    <x v="10"/>
  </r>
  <r>
    <x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5-29T09:09:57"/>
    <d v="2014-07-01T19:00:00"/>
    <x v="135"/>
    <x v="5"/>
  </r>
  <r>
    <x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4-02T09:50:34"/>
    <d v="2015-05-16T10:16:00"/>
    <x v="136"/>
    <x v="6"/>
  </r>
  <r>
    <x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08-23T13:46:33"/>
    <d v="2015-10-12T13:46:33"/>
    <x v="137"/>
    <x v="10"/>
  </r>
  <r>
    <x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01T06:10:41"/>
    <d v="2015-08-01T04:59:00"/>
    <x v="138"/>
    <x v="3"/>
  </r>
  <r>
    <x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02T22:06:12"/>
    <d v="2015-07-12T22:06:12"/>
    <x v="139"/>
    <x v="3"/>
  </r>
  <r>
    <x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2-18T04:45:32"/>
    <d v="2015-03-20T03:45:32"/>
    <x v="140"/>
    <x v="2"/>
  </r>
  <r>
    <x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4-16T03:40:23"/>
    <d v="2015-05-31T03:40:23"/>
    <x v="141"/>
    <x v="6"/>
  </r>
  <r>
    <x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0-26T21:26:18"/>
    <d v="2014-11-16T22:26:18"/>
    <x v="142"/>
    <x v="9"/>
  </r>
  <r>
    <x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7-08T01:32:22"/>
    <d v="2016-09-03T05:55:00"/>
    <x v="143"/>
    <x v="3"/>
  </r>
  <r>
    <x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2-12T18:17:52"/>
    <d v="2015-04-13T17:17:52"/>
    <x v="144"/>
    <x v="2"/>
  </r>
  <r>
    <x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7-15T13:00:52"/>
    <d v="2015-08-11T13:00:52"/>
    <x v="145"/>
    <x v="3"/>
  </r>
  <r>
    <x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6-11-19T00:23:18"/>
    <d v="2017-01-18T00:23:18"/>
    <x v="146"/>
    <x v="4"/>
  </r>
  <r>
    <x v="147"/>
    <s v="Consumed (Static Air) (Canceled)"/>
    <s v="Film makers catch live footage beyond their wildest dreams."/>
    <n v="7000"/>
    <n v="0"/>
    <x v="1"/>
    <s v="GB"/>
    <s v="GBP"/>
    <n v="1420741080"/>
    <n v="1417026340"/>
    <b v="0"/>
    <n v="0"/>
    <b v="0"/>
    <s v="film &amp; video/science fiction"/>
    <n v="0"/>
    <e v="#DIV/0!"/>
    <x v="0"/>
    <s v="science fiction"/>
    <d v="2014-11-26T18:25:40"/>
    <d v="2015-01-08T18:18:00"/>
    <x v="147"/>
    <x v="4"/>
  </r>
  <r>
    <x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1-28T06:45:36"/>
    <d v="2016-02-27T06:45:36"/>
    <x v="148"/>
    <x v="1"/>
  </r>
  <r>
    <x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1-25T04:07:50"/>
    <d v="2014-12-25T08:00:00"/>
    <x v="149"/>
    <x v="4"/>
  </r>
  <r>
    <x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3-27T03:53:02"/>
    <d v="2015-05-26T03:53:02"/>
    <x v="150"/>
    <x v="7"/>
  </r>
  <r>
    <x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4-19T13:13:11"/>
    <d v="2015-06-18T13:13:11"/>
    <x v="151"/>
    <x v="6"/>
  </r>
  <r>
    <x v="152"/>
    <s v="The Great Dark (Canceled)"/>
    <s v="The Great Dark is a journey through the unimaginable...and un foreseeable..."/>
    <n v="380000"/>
    <n v="30"/>
    <x v="1"/>
    <s v="US"/>
    <s v="USD"/>
    <n v="1411437100"/>
    <n v="1408845100"/>
    <b v="0"/>
    <n v="2"/>
    <b v="0"/>
    <s v="film &amp; video/science fiction"/>
    <n v="7.8947368421052634E-3"/>
    <n v="15"/>
    <x v="0"/>
    <s v="science fiction"/>
    <d v="2014-08-24T01:51:40"/>
    <d v="2014-09-23T01:51:40"/>
    <x v="152"/>
    <x v="10"/>
  </r>
  <r>
    <x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0-21T14:04:04"/>
    <d v="2014-12-02T15:04:04"/>
    <x v="153"/>
    <x v="9"/>
  </r>
  <r>
    <x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4-21T13:08:15"/>
    <d v="2015-06-03T13:08:15"/>
    <x v="154"/>
    <x v="6"/>
  </r>
  <r>
    <x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6-13T13:25:35"/>
    <d v="2015-07-23T13:25:35"/>
    <x v="155"/>
    <x v="0"/>
  </r>
  <r>
    <x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6-04T02:59:56"/>
    <d v="2014-08-03T02:59:56"/>
    <x v="156"/>
    <x v="0"/>
  </r>
  <r>
    <x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1-27T21:52:52"/>
    <d v="2016-02-26T21:52:52"/>
    <x v="157"/>
    <x v="1"/>
  </r>
  <r>
    <x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09-22T01:50:28"/>
    <d v="2014-10-22T01:50:28"/>
    <x v="158"/>
    <x v="8"/>
  </r>
  <r>
    <x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5-24T10:25:45"/>
    <d v="2016-07-03T10:25:45"/>
    <x v="159"/>
    <x v="5"/>
  </r>
  <r>
    <x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6-16T21:54:51"/>
    <d v="2015-08-15T21:54:51"/>
    <x v="160"/>
    <x v="0"/>
  </r>
  <r>
    <x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6-02T16:29:55"/>
    <d v="2014-07-02T16:29:55"/>
    <x v="161"/>
    <x v="0"/>
  </r>
  <r>
    <x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7-15T03:02:36"/>
    <d v="2014-08-16T23:42:00"/>
    <x v="162"/>
    <x v="3"/>
  </r>
  <r>
    <x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08-27T23:04:14"/>
    <d v="2015-10-01T00:00:00"/>
    <x v="163"/>
    <x v="10"/>
  </r>
  <r>
    <x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7-21T18:18:21"/>
    <d v="2014-09-19T18:18:21"/>
    <x v="164"/>
    <x v="3"/>
  </r>
  <r>
    <x v="165"/>
    <s v="NET"/>
    <s v="A teacher. A boy. The beach and a heatwave that drove them all insane."/>
    <n v="17000"/>
    <n v="0"/>
    <x v="2"/>
    <s v="GB"/>
    <s v="GBP"/>
    <n v="1452613724"/>
    <n v="1450021724"/>
    <b v="0"/>
    <n v="0"/>
    <b v="0"/>
    <s v="film &amp; video/drama"/>
    <n v="0"/>
    <e v="#DIV/0!"/>
    <x v="0"/>
    <s v="drama"/>
    <d v="2015-12-13T15:48:44"/>
    <d v="2016-01-12T15:48:44"/>
    <x v="165"/>
    <x v="11"/>
  </r>
  <r>
    <x v="166"/>
    <s v="Pressure"/>
    <s v="A young teen makes a bad decision after joining gang and the film expresses his choices that led him to that point."/>
    <n v="5000"/>
    <n v="3000"/>
    <x v="2"/>
    <s v="US"/>
    <s v="USD"/>
    <n v="1484531362"/>
    <n v="1481939362"/>
    <b v="0"/>
    <n v="1"/>
    <b v="0"/>
    <s v="film &amp; video/drama"/>
    <n v="60"/>
    <n v="3000"/>
    <x v="0"/>
    <s v="drama"/>
    <d v="2016-12-17T01:49:22"/>
    <d v="2017-01-16T01:49:22"/>
    <x v="166"/>
    <x v="11"/>
  </r>
  <r>
    <x v="167"/>
    <s v="Past"/>
    <s v="A young man experiences a tragedy and has the opportunity to go back and learn from his mistakes and find out his true self."/>
    <n v="110000"/>
    <n v="11"/>
    <x v="2"/>
    <s v="US"/>
    <s v="USD"/>
    <n v="1438726535"/>
    <n v="1433542535"/>
    <b v="0"/>
    <n v="2"/>
    <b v="0"/>
    <s v="film &amp; video/drama"/>
    <n v="0.01"/>
    <n v="5.5"/>
    <x v="0"/>
    <s v="drama"/>
    <d v="2015-06-05T22:15:35"/>
    <d v="2015-08-04T22:15:35"/>
    <x v="167"/>
    <x v="0"/>
  </r>
  <r>
    <x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2-17T20:02:50"/>
    <d v="2015-03-19T19:02:50"/>
    <x v="168"/>
    <x v="2"/>
  </r>
  <r>
    <x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09-18T12:07:39"/>
    <d v="2014-10-18T12:07:39"/>
    <x v="169"/>
    <x v="8"/>
  </r>
  <r>
    <x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7-31T23:28:03"/>
    <d v="2015-08-30T05:28:00"/>
    <x v="170"/>
    <x v="3"/>
  </r>
  <r>
    <x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6-13T04:20:14"/>
    <d v="2016-08-12T04:20:14"/>
    <x v="171"/>
    <x v="0"/>
  </r>
  <r>
    <x v="172"/>
    <s v="The Blind Dolphin Story"/>
    <s v="A short film on the rarest mammal and the second most endangered freshwater river dolphin, in Pakistan."/>
    <n v="95000"/>
    <n v="0"/>
    <x v="2"/>
    <s v="US"/>
    <s v="USD"/>
    <n v="1426753723"/>
    <n v="1423733323"/>
    <b v="0"/>
    <n v="0"/>
    <b v="0"/>
    <s v="film &amp; video/drama"/>
    <n v="0"/>
    <e v="#DIV/0!"/>
    <x v="0"/>
    <s v="drama"/>
    <d v="2015-02-12T09:28:43"/>
    <d v="2015-03-19T08:28:43"/>
    <x v="172"/>
    <x v="2"/>
  </r>
  <r>
    <x v="173"/>
    <s v="7 Sins"/>
    <s v="This is a film inspired by Quentin Tarantino, I want to make a film thats entertaining yet gritty. 7 Sins is in pre-production."/>
    <n v="1110"/>
    <n v="0"/>
    <x v="2"/>
    <s v="GB"/>
    <s v="GBP"/>
    <n v="1425131108"/>
    <n v="1422539108"/>
    <b v="0"/>
    <n v="0"/>
    <b v="0"/>
    <s v="film &amp; video/drama"/>
    <n v="0"/>
    <e v="#DIV/0!"/>
    <x v="0"/>
    <s v="drama"/>
    <d v="2015-01-29T13:45:08"/>
    <d v="2015-02-28T13:45:08"/>
    <x v="173"/>
    <x v="1"/>
  </r>
  <r>
    <x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3-09T18:12:56"/>
    <d v="2015-05-08T18:12:56"/>
    <x v="174"/>
    <x v="7"/>
  </r>
  <r>
    <x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04T18:40:11"/>
    <d v="2014-08-29T18:40:11"/>
    <x v="175"/>
    <x v="10"/>
  </r>
  <r>
    <x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7-06T19:46:39"/>
    <d v="2015-08-05T19:46:39"/>
    <x v="176"/>
    <x v="3"/>
  </r>
  <r>
    <x v="177"/>
    <s v="The Good Samaritan"/>
    <s v="I'm making a modern day version of the bible story &quot; The Good Samaritan&quot;"/>
    <n v="450"/>
    <n v="180"/>
    <x v="2"/>
    <s v="US"/>
    <s v="USD"/>
    <n v="1427155726"/>
    <n v="1425690526"/>
    <b v="0"/>
    <n v="7"/>
    <b v="0"/>
    <s v="film &amp; video/drama"/>
    <n v="40"/>
    <n v="25.714285714285715"/>
    <x v="0"/>
    <s v="drama"/>
    <d v="2015-03-07T01:08:46"/>
    <d v="2015-03-24T00:08:46"/>
    <x v="177"/>
    <x v="7"/>
  </r>
  <r>
    <x v="178"/>
    <s v="El viaje de LucÃ­a"/>
    <s v="El viaje de LucÃ­a es un largometraje de ficciÃ³n con temÃ¡tica sobre el cÃ¡ncer infantil."/>
    <n v="500000"/>
    <n v="0"/>
    <x v="2"/>
    <s v="ES"/>
    <s v="EUR"/>
    <n v="1448582145"/>
    <n v="1445986545"/>
    <b v="0"/>
    <n v="0"/>
    <b v="0"/>
    <s v="film &amp; video/drama"/>
    <n v="0"/>
    <e v="#DIV/0!"/>
    <x v="0"/>
    <s v="drama"/>
    <d v="2015-10-27T22:55:45"/>
    <d v="2015-11-26T23:55:45"/>
    <x v="178"/>
    <x v="9"/>
  </r>
  <r>
    <x v="179"/>
    <s v="Sustain: A Film About Survival"/>
    <s v="A feature-length film about how three people survive in a diseased world."/>
    <n v="1000"/>
    <n v="200"/>
    <x v="2"/>
    <s v="US"/>
    <s v="USD"/>
    <n v="1457056555"/>
    <n v="1454464555"/>
    <b v="0"/>
    <n v="2"/>
    <b v="0"/>
    <s v="film &amp; video/drama"/>
    <n v="20"/>
    <n v="100"/>
    <x v="0"/>
    <s v="drama"/>
    <d v="2016-02-03T01:55:55"/>
    <d v="2016-03-04T01:55:55"/>
    <x v="179"/>
    <x v="2"/>
  </r>
  <r>
    <x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3-04T23:47:23"/>
    <d v="2015-04-13T19:00:00"/>
    <x v="180"/>
    <x v="7"/>
  </r>
  <r>
    <x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5-23T17:48:15"/>
    <d v="2015-06-22T17:48:15"/>
    <x v="181"/>
    <x v="5"/>
  </r>
  <r>
    <x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6-12-08T00:17:12"/>
    <d v="2017-01-07T00:17:12"/>
    <x v="182"/>
    <x v="11"/>
  </r>
  <r>
    <x v="183"/>
    <s v="Three Little Words"/>
    <s v="Don't kill me until I meet my Dad"/>
    <n v="12500"/>
    <n v="4482"/>
    <x v="2"/>
    <s v="GB"/>
    <s v="GBP"/>
    <n v="1417033610"/>
    <n v="1414438010"/>
    <b v="0"/>
    <n v="12"/>
    <b v="0"/>
    <s v="film &amp; video/drama"/>
    <n v="35.856000000000002"/>
    <n v="373.5"/>
    <x v="0"/>
    <s v="drama"/>
    <d v="2014-10-27T19:26:50"/>
    <d v="2014-11-26T20:26:50"/>
    <x v="183"/>
    <x v="9"/>
  </r>
  <r>
    <x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7-05T18:59:22"/>
    <d v="2014-09-01T03:59:00"/>
    <x v="184"/>
    <x v="3"/>
  </r>
  <r>
    <x v="185"/>
    <s v="BLANK Short Movie"/>
    <s v="Love has no boundaries!"/>
    <n v="40000"/>
    <n v="2200"/>
    <x v="2"/>
    <s v="NO"/>
    <s v="NOK"/>
    <n v="1471557139"/>
    <n v="1468965139"/>
    <b v="0"/>
    <n v="10"/>
    <b v="0"/>
    <s v="film &amp; video/drama"/>
    <n v="5.5"/>
    <n v="220"/>
    <x v="0"/>
    <s v="drama"/>
    <d v="2016-07-19T21:52:19"/>
    <d v="2016-08-18T21:52:19"/>
    <x v="185"/>
    <x v="3"/>
  </r>
  <r>
    <x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2-01T19:30:34"/>
    <d v="2017-03-03T20:00:00"/>
    <x v="186"/>
    <x v="2"/>
  </r>
  <r>
    <x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6-27T05:37:37"/>
    <d v="2015-07-21T06:59:00"/>
    <x v="187"/>
    <x v="0"/>
  </r>
  <r>
    <x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8-06T04:23:35"/>
    <d v="2014-09-05T04:23:35"/>
    <x v="188"/>
    <x v="10"/>
  </r>
  <r>
    <x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7-05T16:34:37"/>
    <d v="2016-09-03T16:34:37"/>
    <x v="189"/>
    <x v="3"/>
  </r>
  <r>
    <x v="190"/>
    <s v="REGIONRAT, the movie"/>
    <s v="Because hope can be a 4 letter word"/>
    <n v="12000"/>
    <n v="50"/>
    <x v="2"/>
    <s v="US"/>
    <s v="USD"/>
    <n v="1466091446"/>
    <n v="1465227446"/>
    <b v="0"/>
    <n v="1"/>
    <b v="0"/>
    <s v="film &amp; video/drama"/>
    <n v="0.41666666666666669"/>
    <n v="50"/>
    <x v="0"/>
    <s v="drama"/>
    <d v="2016-06-06T15:37:26"/>
    <d v="2016-06-16T15:37:26"/>
    <x v="190"/>
    <x v="0"/>
  </r>
  <r>
    <x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08-23T10:35:38"/>
    <d v="2015-10-02T10:35:38"/>
    <x v="191"/>
    <x v="10"/>
  </r>
  <r>
    <x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09-17T19:00:32"/>
    <d v="2014-10-17T19:00:32"/>
    <x v="192"/>
    <x v="8"/>
  </r>
  <r>
    <x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09-29T22:26:06"/>
    <d v="2014-11-28T23:26:06"/>
    <x v="193"/>
    <x v="8"/>
  </r>
  <r>
    <x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1-06T23:55:31"/>
    <d v="2016-03-06T23:55:31"/>
    <x v="194"/>
    <x v="1"/>
  </r>
  <r>
    <x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5-11T16:05:32"/>
    <d v="2015-07-10T16:05:32"/>
    <x v="195"/>
    <x v="5"/>
  </r>
  <r>
    <x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09-12T13:01:38"/>
    <d v="2015-10-10T21:00:00"/>
    <x v="196"/>
    <x v="8"/>
  </r>
  <r>
    <x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1-06T20:21:40"/>
    <d v="2017-02-17T21:00:00"/>
    <x v="197"/>
    <x v="1"/>
  </r>
  <r>
    <x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09-05T09:12:02"/>
    <d v="2014-10-05T09:12:02"/>
    <x v="198"/>
    <x v="8"/>
  </r>
  <r>
    <x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8-02T02:58:22"/>
    <d v="2016-09-01T02:58:22"/>
    <x v="199"/>
    <x v="10"/>
  </r>
  <r>
    <x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8-16T02:00:03"/>
    <d v="2014-09-15T02:00:03"/>
    <x v="200"/>
    <x v="10"/>
  </r>
  <r>
    <x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1-19T19:38:49"/>
    <d v="2015-02-08T19:38:49"/>
    <x v="201"/>
    <x v="1"/>
  </r>
  <r>
    <x v="202"/>
    <s v="Modern Gangsters"/>
    <s v="new web series created by jonney terry"/>
    <n v="6000"/>
    <n v="0"/>
    <x v="2"/>
    <s v="US"/>
    <s v="USD"/>
    <n v="1444337940"/>
    <n v="1441750564"/>
    <b v="0"/>
    <n v="0"/>
    <b v="0"/>
    <s v="film &amp; video/drama"/>
    <n v="0"/>
    <e v="#DIV/0!"/>
    <x v="0"/>
    <s v="drama"/>
    <d v="2015-09-08T22:16:04"/>
    <d v="2015-10-08T20:59:00"/>
    <x v="202"/>
    <x v="8"/>
  </r>
  <r>
    <x v="203"/>
    <s v="TheM"/>
    <s v="We are aiming to make a Web Series based on Youth Culture and the misrepresentation of socially stereotyped people."/>
    <n v="2500"/>
    <n v="746"/>
    <x v="2"/>
    <s v="GB"/>
    <s v="GBP"/>
    <n v="1422562864"/>
    <n v="1417378864"/>
    <b v="0"/>
    <n v="8"/>
    <b v="0"/>
    <s v="film &amp; video/drama"/>
    <n v="29.84"/>
    <n v="93.25"/>
    <x v="0"/>
    <s v="drama"/>
    <d v="2014-11-30T20:21:04"/>
    <d v="2015-01-29T20:21:04"/>
    <x v="203"/>
    <x v="4"/>
  </r>
  <r>
    <x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7-05T14:00:03"/>
    <d v="2016-08-04T14:00:03"/>
    <x v="204"/>
    <x v="3"/>
  </r>
  <r>
    <x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09-01T15:10:22"/>
    <d v="2015-10-06T15:10:22"/>
    <x v="205"/>
    <x v="8"/>
  </r>
  <r>
    <x v="206"/>
    <s v="Blood Bond Movie Development"/>
    <s v="A love story featuring adoption,struggle,dysfunction,grace, healing, and restoration."/>
    <n v="12700"/>
    <n v="0"/>
    <x v="2"/>
    <s v="US"/>
    <s v="USD"/>
    <n v="1470441983"/>
    <n v="1468627583"/>
    <b v="0"/>
    <n v="0"/>
    <b v="0"/>
    <s v="film &amp; video/drama"/>
    <n v="0"/>
    <e v="#DIV/0!"/>
    <x v="0"/>
    <s v="drama"/>
    <d v="2016-07-16T00:06:23"/>
    <d v="2016-08-06T00:06:23"/>
    <x v="206"/>
    <x v="3"/>
  </r>
  <r>
    <x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4-12-05T04:43:58"/>
    <d v="2015-01-04T04:43:58"/>
    <x v="207"/>
    <x v="11"/>
  </r>
  <r>
    <x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1-16T08:52:47"/>
    <d v="2014-12-16T08:52:47"/>
    <x v="208"/>
    <x v="4"/>
  </r>
  <r>
    <x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6-10T22:08:55"/>
    <d v="2015-07-10T22:08:55"/>
    <x v="209"/>
    <x v="0"/>
  </r>
  <r>
    <x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09-02T01:33:12"/>
    <d v="2015-10-01T05:00:00"/>
    <x v="210"/>
    <x v="8"/>
  </r>
  <r>
    <x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8-20T03:50:17"/>
    <d v="2015-09-19T03:50:17"/>
    <x v="211"/>
    <x v="10"/>
  </r>
  <r>
    <x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2-16T21:08:40"/>
    <d v="2016-04-16T20:08:40"/>
    <x v="212"/>
    <x v="2"/>
  </r>
  <r>
    <x v="213"/>
    <s v="Hart Blvd. A feature film by Andrew Greve"/>
    <s v="A family dramedy about a grandfather  and grandson who are both on their path to redemption."/>
    <n v="50000"/>
    <n v="20"/>
    <x v="2"/>
    <s v="US"/>
    <s v="USD"/>
    <n v="1439734001"/>
    <n v="1437142547"/>
    <b v="0"/>
    <n v="1"/>
    <b v="0"/>
    <s v="film &amp; video/drama"/>
    <n v="0.04"/>
    <n v="20"/>
    <x v="0"/>
    <s v="drama"/>
    <d v="2015-07-17T14:15:47"/>
    <d v="2015-08-16T14:06:41"/>
    <x v="213"/>
    <x v="3"/>
  </r>
  <r>
    <x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1-05T15:22:29"/>
    <d v="2015-03-06T15:22:29"/>
    <x v="214"/>
    <x v="1"/>
  </r>
  <r>
    <x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1-06T05:31:22"/>
    <d v="2016-02-17T23:59:00"/>
    <x v="215"/>
    <x v="1"/>
  </r>
  <r>
    <x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3-03T23:00:37"/>
    <d v="2015-04-22T22:00:37"/>
    <x v="216"/>
    <x v="7"/>
  </r>
  <r>
    <x v="217"/>
    <s v="Bitch"/>
    <s v="A roadmovie by paw"/>
    <n v="100000"/>
    <n v="11943"/>
    <x v="2"/>
    <s v="SE"/>
    <s v="SEK"/>
    <n v="1419780149"/>
    <n v="1417101749"/>
    <b v="0"/>
    <n v="38"/>
    <b v="0"/>
    <s v="film &amp; video/drama"/>
    <n v="11.943"/>
    <n v="314.28947368421052"/>
    <x v="0"/>
    <s v="drama"/>
    <d v="2014-11-27T15:22:29"/>
    <d v="2014-12-28T15:22:29"/>
    <x v="217"/>
    <x v="4"/>
  </r>
  <r>
    <x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3-16T15:04:49"/>
    <d v="2015-05-15T15:04:49"/>
    <x v="218"/>
    <x v="7"/>
  </r>
  <r>
    <x v="219"/>
    <s v="True Colors"/>
    <s v="An hour-long pilot about a group of suburban LGBT teens coming of age in the early 90's."/>
    <n v="50000"/>
    <n v="8815"/>
    <x v="2"/>
    <s v="US"/>
    <s v="USD"/>
    <n v="1459493940"/>
    <n v="1456732225"/>
    <b v="0"/>
    <n v="76"/>
    <b v="0"/>
    <s v="film &amp; video/drama"/>
    <n v="17.630000000000003"/>
    <n v="115.98684210526316"/>
    <x v="0"/>
    <s v="drama"/>
    <d v="2016-02-29T07:50:25"/>
    <d v="2016-04-01T06:59:00"/>
    <x v="219"/>
    <x v="2"/>
  </r>
  <r>
    <x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7-10T15:27:10"/>
    <d v="2015-08-20T20:06:00"/>
    <x v="220"/>
    <x v="3"/>
  </r>
  <r>
    <x v="221"/>
    <s v="Archetypes"/>
    <s v="Film about Schizophrenia with Surreal Twists!"/>
    <n v="50000"/>
    <n v="0"/>
    <x v="2"/>
    <s v="US"/>
    <s v="USD"/>
    <n v="1427569564"/>
    <n v="1422389164"/>
    <b v="0"/>
    <n v="0"/>
    <b v="0"/>
    <s v="film &amp; video/drama"/>
    <n v="0"/>
    <e v="#DIV/0!"/>
    <x v="0"/>
    <s v="drama"/>
    <d v="2015-01-27T20:06:04"/>
    <d v="2015-03-28T19:06:04"/>
    <x v="221"/>
    <x v="1"/>
  </r>
  <r>
    <x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1-27T18:28:38"/>
    <d v="2015-03-27T02:39:00"/>
    <x v="222"/>
    <x v="1"/>
  </r>
  <r>
    <x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4-22T01:09:10"/>
    <d v="2016-05-22T01:05:00"/>
    <x v="223"/>
    <x v="6"/>
  </r>
  <r>
    <x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5-11T05:38:46"/>
    <d v="2015-07-10T05:38:46"/>
    <x v="224"/>
    <x v="5"/>
  </r>
  <r>
    <x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3-09T23:04:14"/>
    <d v="2016-04-08T22:04:14"/>
    <x v="225"/>
    <x v="7"/>
  </r>
  <r>
    <x v="226"/>
    <s v="MAGGIE Film"/>
    <s v="A TRUE STORY OF DOMESTIC VILOLENCE THAT SEEKS TO OFFER THE VIEWER OUTLEST OF SUPPORT."/>
    <n v="29000"/>
    <n v="250"/>
    <x v="2"/>
    <s v="GB"/>
    <s v="GBP"/>
    <n v="1433064540"/>
    <n v="1428854344"/>
    <b v="0"/>
    <n v="2"/>
    <b v="0"/>
    <s v="film &amp; video/drama"/>
    <n v="0.86206896551724133"/>
    <n v="125"/>
    <x v="0"/>
    <s v="drama"/>
    <d v="2015-04-12T15:59:04"/>
    <d v="2015-05-31T09:29:00"/>
    <x v="226"/>
    <x v="6"/>
  </r>
  <r>
    <x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6-09T21:27:21"/>
    <d v="2015-07-09T21:27:21"/>
    <x v="227"/>
    <x v="0"/>
  </r>
  <r>
    <x v="228"/>
    <s v="Facets of a Geek life"/>
    <s v="I am making a film from one one of my books called facets of a Geek life."/>
    <n v="8000"/>
    <n v="0"/>
    <x v="2"/>
    <s v="GB"/>
    <s v="GBP"/>
    <n v="1433176105"/>
    <n v="1427992105"/>
    <b v="0"/>
    <n v="0"/>
    <b v="0"/>
    <s v="film &amp; video/drama"/>
    <n v="0"/>
    <e v="#DIV/0!"/>
    <x v="0"/>
    <s v="drama"/>
    <d v="2015-04-02T16:28:25"/>
    <d v="2015-06-01T16:28:25"/>
    <x v="228"/>
    <x v="6"/>
  </r>
  <r>
    <x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1-14T22:24:57"/>
    <d v="2016-02-13T22:24:57"/>
    <x v="229"/>
    <x v="1"/>
  </r>
  <r>
    <x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5-05T18:39:11"/>
    <d v="2015-06-04T18:39:11"/>
    <x v="230"/>
    <x v="5"/>
  </r>
  <r>
    <x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5-12-03T23:00:51"/>
    <d v="2016-01-02T23:00:51"/>
    <x v="231"/>
    <x v="11"/>
  </r>
  <r>
    <x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1-28T19:49:06"/>
    <d v="2015-02-27T19:49:06"/>
    <x v="232"/>
    <x v="1"/>
  </r>
  <r>
    <x v="233"/>
    <s v="Area 4 - The Film"/>
    <s v="â€œArea 4â€ revolves around Frank Hammond, a counselor at a high school, who discovers the scandals that took place."/>
    <n v="350000"/>
    <n v="0"/>
    <x v="2"/>
    <s v="US"/>
    <s v="USD"/>
    <n v="1475185972"/>
    <n v="1472593972"/>
    <b v="0"/>
    <n v="0"/>
    <b v="0"/>
    <s v="film &amp; video/drama"/>
    <n v="0"/>
    <e v="#DIV/0!"/>
    <x v="0"/>
    <s v="drama"/>
    <d v="2016-08-30T21:52:52"/>
    <d v="2016-09-29T21:52:52"/>
    <x v="233"/>
    <x v="10"/>
  </r>
  <r>
    <x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5-12T00:50:59"/>
    <d v="2015-06-21T00:50:59"/>
    <x v="234"/>
    <x v="5"/>
  </r>
  <r>
    <x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6-09T21:48:17"/>
    <d v="2015-07-09T21:48:17"/>
    <x v="235"/>
    <x v="0"/>
  </r>
  <r>
    <x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5-11-13T02:01:39"/>
    <d v="2016-01-05T00:00:00"/>
    <x v="236"/>
    <x v="4"/>
  </r>
  <r>
    <x v="237"/>
    <s v="Making The Choice"/>
    <s v="Making The Choice is a christian short film series."/>
    <n v="15000"/>
    <n v="50"/>
    <x v="2"/>
    <s v="US"/>
    <s v="USD"/>
    <n v="1457445069"/>
    <n v="1452261069"/>
    <b v="0"/>
    <n v="1"/>
    <b v="0"/>
    <s v="film &amp; video/drama"/>
    <n v="0.33333333333333337"/>
    <n v="50"/>
    <x v="0"/>
    <s v="drama"/>
    <d v="2016-01-08T13:51:09"/>
    <d v="2016-03-08T13:51:09"/>
    <x v="237"/>
    <x v="1"/>
  </r>
  <r>
    <x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09T23:06:00"/>
    <d v="2016-12-30T09:00:00"/>
    <x v="238"/>
    <x v="11"/>
  </r>
  <r>
    <x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0-20T02:38:50"/>
    <d v="2015-11-08T12:00:00"/>
    <x v="239"/>
    <x v="9"/>
  </r>
  <r>
    <x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3-21T17:00:11"/>
    <d v="2013-05-05T17:00:11"/>
    <x v="240"/>
    <x v="7"/>
  </r>
  <r>
    <x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1-06T16:45:04"/>
    <d v="2014-12-21T16:45:04"/>
    <x v="241"/>
    <x v="4"/>
  </r>
  <r>
    <x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1-15T11:49:50"/>
    <d v="2011-12-20T11:49:50"/>
    <x v="242"/>
    <x v="4"/>
  </r>
  <r>
    <x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1-23T01:08:24"/>
    <d v="2014-02-22T01:08:24"/>
    <x v="243"/>
    <x v="1"/>
  </r>
  <r>
    <x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2-04T07:45:59"/>
    <d v="2010-03-16T07:06:00"/>
    <x v="244"/>
    <x v="2"/>
  </r>
  <r>
    <x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7-17T01:16:25"/>
    <d v="2012-08-16T01:16:25"/>
    <x v="245"/>
    <x v="3"/>
  </r>
  <r>
    <x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0-29T08:43:25"/>
    <d v="2010-12-18T09:43:25"/>
    <x v="246"/>
    <x v="9"/>
  </r>
  <r>
    <x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09-09T14:30:14"/>
    <d v="2010-10-16T03:39:00"/>
    <x v="247"/>
    <x v="8"/>
  </r>
  <r>
    <x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1-11-23T18:35:09"/>
    <d v="2012-01-07T18:35:09"/>
    <x v="248"/>
    <x v="4"/>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6-03T22:10:20"/>
    <d v="2010-08-22T17:40:00"/>
    <x v="249"/>
    <x v="0"/>
  </r>
  <r>
    <x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5-07T13:34:51"/>
    <d v="2013-06-06T13:34:51"/>
    <x v="250"/>
    <x v="5"/>
  </r>
  <r>
    <x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4-14T18:54:06"/>
    <d v="2012-05-16T19:00:00"/>
    <x v="251"/>
    <x v="6"/>
  </r>
  <r>
    <x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3-29T15:54:18"/>
    <d v="2010-06-01T03:59:00"/>
    <x v="252"/>
    <x v="7"/>
  </r>
  <r>
    <x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1-16T15:37:15"/>
    <d v="2012-02-15T15:37:15"/>
    <x v="253"/>
    <x v="1"/>
  </r>
  <r>
    <x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09-16T22:51:50"/>
    <d v="2015-10-17T02:00:00"/>
    <x v="254"/>
    <x v="8"/>
  </r>
  <r>
    <x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2-14T12:38:02"/>
    <d v="2011-03-16T11:38:02"/>
    <x v="255"/>
    <x v="2"/>
  </r>
  <r>
    <x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2-14T18:27:47"/>
    <d v="2013-03-16T18:27:47"/>
    <x v="256"/>
    <x v="2"/>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4-19T15:02:42"/>
    <d v="2016-05-19T15:02:42"/>
    <x v="257"/>
    <x v="6"/>
  </r>
  <r>
    <x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5-19T01:14:26"/>
    <d v="2011-06-18T01:14:26"/>
    <x v="258"/>
    <x v="5"/>
  </r>
  <r>
    <x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3-09T17:42:49"/>
    <d v="2015-04-08T17:42:49"/>
    <x v="259"/>
    <x v="7"/>
  </r>
  <r>
    <x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6-01T18:07:59"/>
    <d v="2010-07-17T09:59:00"/>
    <x v="260"/>
    <x v="0"/>
  </r>
  <r>
    <x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4-18T21:15:04"/>
    <d v="2012-06-07T14:55:00"/>
    <x v="261"/>
    <x v="6"/>
  </r>
  <r>
    <x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1-12T05:57:08"/>
    <d v="2011-02-26T05:57:08"/>
    <x v="262"/>
    <x v="1"/>
  </r>
  <r>
    <x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8-28T22:54:54"/>
    <d v="2012-09-27T22:54:54"/>
    <x v="263"/>
    <x v="10"/>
  </r>
  <r>
    <x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4-11T14:53:15"/>
    <d v="2012-05-11T14:53:15"/>
    <x v="264"/>
    <x v="6"/>
  </r>
  <r>
    <x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3-30T05:53:50"/>
    <d v="2010-05-10T20:16:00"/>
    <x v="265"/>
    <x v="7"/>
  </r>
  <r>
    <x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1-27T04:11:47"/>
    <d v="2010-04-23T03:51:00"/>
    <x v="266"/>
    <x v="1"/>
  </r>
  <r>
    <x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5-26T10:51:39"/>
    <d v="2014-06-25T10:51:39"/>
    <x v="267"/>
    <x v="5"/>
  </r>
  <r>
    <x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09-23T03:39:38"/>
    <d v="2011-11-07T04:39:38"/>
    <x v="268"/>
    <x v="8"/>
  </r>
  <r>
    <x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1-23T04:43:42"/>
    <d v="2017-02-22T04:43:42"/>
    <x v="269"/>
    <x v="1"/>
  </r>
  <r>
    <x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4-04T20:47:50"/>
    <d v="2011-05-25T04:00:00"/>
    <x v="270"/>
    <x v="6"/>
  </r>
  <r>
    <x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3-12-04T02:24:21"/>
    <d v="2014-01-02T08:00:00"/>
    <x v="271"/>
    <x v="11"/>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2-26T21:36:31"/>
    <d v="2010-04-28T18:49:00"/>
    <x v="272"/>
    <x v="2"/>
  </r>
  <r>
    <x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6-03T11:57:46"/>
    <d v="2011-07-03T11:57:46"/>
    <x v="273"/>
    <x v="0"/>
  </r>
  <r>
    <x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3-01T21:53:49"/>
    <d v="2012-04-05T06:59:00"/>
    <x v="274"/>
    <x v="7"/>
  </r>
  <r>
    <x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0-11T00:46:06"/>
    <d v="2012-11-10T01:46:06"/>
    <x v="275"/>
    <x v="9"/>
  </r>
  <r>
    <x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2-28T01:57:54"/>
    <d v="2012-04-28T00:57:54"/>
    <x v="276"/>
    <x v="2"/>
  </r>
  <r>
    <x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4-23T21:23:39"/>
    <d v="2015-05-23T21:23:39"/>
    <x v="277"/>
    <x v="6"/>
  </r>
  <r>
    <x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09-12T00:58:59"/>
    <d v="2012-10-12T00:58:59"/>
    <x v="278"/>
    <x v="8"/>
  </r>
  <r>
    <x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1-24T05:51:36"/>
    <d v="2017-02-27T02:01:00"/>
    <x v="279"/>
    <x v="1"/>
  </r>
  <r>
    <x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4-15T14:10:35"/>
    <d v="2014-05-30T14:10:35"/>
    <x v="280"/>
    <x v="6"/>
  </r>
  <r>
    <x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5-17T03:55:13"/>
    <d v="2009-08-10T19:26:00"/>
    <x v="281"/>
    <x v="5"/>
  </r>
  <r>
    <x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1-16T22:04:52"/>
    <d v="2010-02-22T22:00:00"/>
    <x v="282"/>
    <x v="1"/>
  </r>
  <r>
    <x v="283"/>
    <s v="SOLE SURVIVOR"/>
    <s v="What is the impact of survivorship on the human condition?"/>
    <n v="18000"/>
    <n v="20569.05"/>
    <x v="0"/>
    <s v="US"/>
    <s v="USD"/>
    <n v="1306904340"/>
    <n v="1305219744"/>
    <b v="1"/>
    <n v="202"/>
    <b v="1"/>
    <s v="film &amp; video/documentary"/>
    <n v="114.27249999999999"/>
    <n v="101.8269801980198"/>
    <x v="0"/>
    <s v="documentary"/>
    <d v="2011-05-12T17:02:24"/>
    <d v="2011-06-01T04:59:00"/>
    <x v="283"/>
    <x v="5"/>
  </r>
  <r>
    <x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1-12-27T17:43:00"/>
    <d v="2012-01-21T17:43:00"/>
    <x v="284"/>
    <x v="11"/>
  </r>
  <r>
    <x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8-20T18:08:48"/>
    <d v="2013-09-19T18:08:48"/>
    <x v="285"/>
    <x v="10"/>
  </r>
  <r>
    <x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2-08T19:35:24"/>
    <d v="2013-03-25T18:35:24"/>
    <x v="286"/>
    <x v="2"/>
  </r>
  <r>
    <x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0-02T06:40:18"/>
    <d v="2012-11-02T04:00:00"/>
    <x v="287"/>
    <x v="9"/>
  </r>
  <r>
    <x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5-22T04:03:13"/>
    <d v="2012-06-26T04:03:13"/>
    <x v="288"/>
    <x v="5"/>
  </r>
  <r>
    <x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0-03T10:57:14"/>
    <d v="2013-11-02T10:57:14"/>
    <x v="289"/>
    <x v="9"/>
  </r>
  <r>
    <x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0-12-14T08:51:37"/>
    <d v="2011-02-02T07:59:00"/>
    <x v="290"/>
    <x v="11"/>
  </r>
  <r>
    <x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12T18:27:26"/>
    <d v="2013-05-01T00:01:00"/>
    <x v="291"/>
    <x v="6"/>
  </r>
  <r>
    <x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09-26T19:16:39"/>
    <d v="2011-10-29T03:59:00"/>
    <x v="292"/>
    <x v="8"/>
  </r>
  <r>
    <x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3-21T16:01:54"/>
    <d v="2014-04-20T16:01:54"/>
    <x v="293"/>
    <x v="7"/>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6-14T02:01:34"/>
    <d v="2010-07-19T16:00:00"/>
    <x v="294"/>
    <x v="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09-02T00:06:49"/>
    <d v="2013-11-01T00:00:00"/>
    <x v="295"/>
    <x v="8"/>
  </r>
  <r>
    <x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8-13T11:24:43"/>
    <d v="2012-09-07T11:24:43"/>
    <x v="296"/>
    <x v="10"/>
  </r>
  <r>
    <x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3-26T17:28:21"/>
    <d v="2015-05-01T03:59:00"/>
    <x v="297"/>
    <x v="7"/>
  </r>
  <r>
    <x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3-11T11:07:28"/>
    <d v="2014-05-09T21:00:00"/>
    <x v="298"/>
    <x v="7"/>
  </r>
  <r>
    <x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0-18T05:24:20"/>
    <d v="2010-11-17T06:24:20"/>
    <x v="299"/>
    <x v="9"/>
  </r>
  <r>
    <x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3-24T23:02:18"/>
    <d v="2011-04-24T23:02:18"/>
    <x v="300"/>
    <x v="7"/>
  </r>
  <r>
    <x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2-07T17:42:15"/>
    <d v="2013-03-19T16:42:15"/>
    <x v="301"/>
    <x v="2"/>
  </r>
  <r>
    <x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1-25T20:33:58"/>
    <d v="2012-02-24T20:33:58"/>
    <x v="302"/>
    <x v="1"/>
  </r>
  <r>
    <x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5-03T01:42:26"/>
    <d v="2012-06-02T01:42:26"/>
    <x v="303"/>
    <x v="5"/>
  </r>
  <r>
    <x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7-24T02:16:37"/>
    <d v="2012-09-01T02:00:00"/>
    <x v="304"/>
    <x v="3"/>
  </r>
  <r>
    <x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2-09T15:07:29"/>
    <d v="2012-03-10T15:07:29"/>
    <x v="305"/>
    <x v="2"/>
  </r>
  <r>
    <x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2-28T20:05:33"/>
    <d v="2013-03-20T19:05:33"/>
    <x v="306"/>
    <x v="2"/>
  </r>
  <r>
    <x v="307"/>
    <s v="Grammar Revolution"/>
    <s v="Why is grammar important?"/>
    <n v="22000"/>
    <n v="24490"/>
    <x v="0"/>
    <s v="US"/>
    <s v="USD"/>
    <n v="1360276801"/>
    <n v="1357684801"/>
    <b v="1"/>
    <n v="576"/>
    <b v="1"/>
    <s v="film &amp; video/documentary"/>
    <n v="111.31818181818183"/>
    <n v="42.517361111111114"/>
    <x v="0"/>
    <s v="documentary"/>
    <d v="2013-01-08T22:40:01"/>
    <d v="2013-02-07T22:40:01"/>
    <x v="307"/>
    <x v="1"/>
  </r>
  <r>
    <x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1-24T16:40:10"/>
    <d v="2011-03-10T16:40:10"/>
    <x v="308"/>
    <x v="1"/>
  </r>
  <r>
    <x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8-13T18:02:14"/>
    <d v="2012-09-03T18:02:14"/>
    <x v="309"/>
    <x v="10"/>
  </r>
  <r>
    <x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05T04:23:43"/>
    <d v="2011-10-20T02:00:00"/>
    <x v="310"/>
    <x v="9"/>
  </r>
  <r>
    <x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1-11-21T05:16:32"/>
    <d v="2012-01-01T07:59:00"/>
    <x v="311"/>
    <x v="4"/>
  </r>
  <r>
    <x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3-15T21:03:52"/>
    <d v="2013-04-14T21:03:52"/>
    <x v="312"/>
    <x v="7"/>
  </r>
  <r>
    <x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6-28T05:28:14"/>
    <d v="2010-08-11T15:59:00"/>
    <x v="313"/>
    <x v="0"/>
  </r>
  <r>
    <x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1-30T19:59:48"/>
    <d v="2013-03-01T19:59:48"/>
    <x v="314"/>
    <x v="1"/>
  </r>
  <r>
    <x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7-23T18:32:14"/>
    <d v="2012-08-22T18:32:14"/>
    <x v="315"/>
    <x v="3"/>
  </r>
  <r>
    <x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1-07T22:09:57"/>
    <d v="2014-12-11T04:59:00"/>
    <x v="316"/>
    <x v="4"/>
  </r>
  <r>
    <x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1-11T16:14:43"/>
    <d v="2013-12-11T16:14:43"/>
    <x v="317"/>
    <x v="4"/>
  </r>
  <r>
    <x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2-25T00:55:51"/>
    <d v="2013-03-26T23:55:51"/>
    <x v="318"/>
    <x v="2"/>
  </r>
  <r>
    <x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09-11-06T20:07:09"/>
    <d v="2010-02-02T07:59:00"/>
    <x v="319"/>
    <x v="4"/>
  </r>
  <r>
    <x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1-23T13:13:53"/>
    <d v="2015-12-22T23:00:00"/>
    <x v="320"/>
    <x v="4"/>
  </r>
  <r>
    <x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0-04T10:43:06"/>
    <d v="2016-11-08T11:43:06"/>
    <x v="321"/>
    <x v="9"/>
  </r>
  <r>
    <x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4-13T13:40:48"/>
    <d v="2016-05-13T13:40:48"/>
    <x v="322"/>
    <x v="6"/>
  </r>
  <r>
    <x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1-23T07:42:46"/>
    <d v="2016-12-21T07:59:00"/>
    <x v="323"/>
    <x v="4"/>
  </r>
  <r>
    <x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6-29T15:01:48"/>
    <d v="2015-08-01T15:01:48"/>
    <x v="324"/>
    <x v="0"/>
  </r>
  <r>
    <x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1-15T04:30:33"/>
    <d v="2016-12-20T04:30:33"/>
    <x v="325"/>
    <x v="4"/>
  </r>
  <r>
    <x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2-09T07:33:26"/>
    <d v="2017-03-14T22:57:00"/>
    <x v="326"/>
    <x v="2"/>
  </r>
  <r>
    <x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2-23T05:38:49"/>
    <d v="2015-03-22T08:00:00"/>
    <x v="327"/>
    <x v="2"/>
  </r>
  <r>
    <x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0-01T22:43:08"/>
    <d v="2015-11-01T04:00:00"/>
    <x v="328"/>
    <x v="9"/>
  </r>
  <r>
    <x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0-14T11:12:07"/>
    <d v="2015-11-07T04:00:00"/>
    <x v="329"/>
    <x v="9"/>
  </r>
  <r>
    <x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4-15T12:22:43"/>
    <d v="2013-05-17T03:59:00"/>
    <x v="330"/>
    <x v="6"/>
  </r>
  <r>
    <x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5-17T13:57:14"/>
    <d v="2016-06-17T13:57:14"/>
    <x v="331"/>
    <x v="5"/>
  </r>
  <r>
    <x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09-16T16:19:37"/>
    <d v="2015-10-28T08:00:00"/>
    <x v="332"/>
    <x v="8"/>
  </r>
  <r>
    <x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3-08T15:16:31"/>
    <d v="2016-04-07T14:16:31"/>
    <x v="333"/>
    <x v="7"/>
  </r>
  <r>
    <x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4-07T16:22:37"/>
    <d v="2015-05-15T19:00:00"/>
    <x v="334"/>
    <x v="6"/>
  </r>
  <r>
    <x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4-07T17:41:55"/>
    <d v="2015-05-08T22:00:00"/>
    <x v="335"/>
    <x v="6"/>
  </r>
  <r>
    <x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0-14T14:18:38"/>
    <d v="2015-11-13T15:18:38"/>
    <x v="336"/>
    <x v="9"/>
  </r>
  <r>
    <x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2-12T03:05:08"/>
    <d v="2015-03-14T02:05:08"/>
    <x v="337"/>
    <x v="2"/>
  </r>
  <r>
    <x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7-08T18:08:10"/>
    <d v="2016-09-03T01:00:00"/>
    <x v="338"/>
    <x v="3"/>
  </r>
  <r>
    <x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3-30T18:14:28"/>
    <d v="2015-04-29T18:14:28"/>
    <x v="339"/>
    <x v="7"/>
  </r>
  <r>
    <x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2-06T16:03:27"/>
    <d v="2017-03-08T21:00:00"/>
    <x v="340"/>
    <x v="2"/>
  </r>
  <r>
    <x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12T21:06:38"/>
    <d v="2014-10-01T03:59:00"/>
    <x v="341"/>
    <x v="8"/>
  </r>
  <r>
    <x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3-30T18:44:25"/>
    <d v="2016-04-29T18:44:25"/>
    <x v="342"/>
    <x v="7"/>
  </r>
  <r>
    <x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0-14T17:42:25"/>
    <d v="2014-11-14T03:00:00"/>
    <x v="343"/>
    <x v="9"/>
  </r>
  <r>
    <x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4-17T23:18:14"/>
    <d v="2015-06-01T02:20:00"/>
    <x v="344"/>
    <x v="6"/>
  </r>
  <r>
    <x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4-20T22:39:50"/>
    <d v="2015-05-20T22:39:50"/>
    <x v="345"/>
    <x v="6"/>
  </r>
  <r>
    <x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09-14T12:00:21"/>
    <d v="2015-10-14T12:00:21"/>
    <x v="346"/>
    <x v="8"/>
  </r>
  <r>
    <x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0-15T11:53:29"/>
    <d v="2015-11-14T12:53:29"/>
    <x v="347"/>
    <x v="9"/>
  </r>
  <r>
    <x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7-22T14:05:16"/>
    <d v="2015-08-21T14:05:16"/>
    <x v="348"/>
    <x v="3"/>
  </r>
  <r>
    <x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1-25T11:58:28"/>
    <d v="2017-02-24T11:58:28"/>
    <x v="349"/>
    <x v="1"/>
  </r>
  <r>
    <x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8-04T01:35:09"/>
    <d v="2016-09-11T03:59:00"/>
    <x v="350"/>
    <x v="10"/>
  </r>
  <r>
    <x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2-27T23:09:14"/>
    <d v="2016-04-07T22:09:14"/>
    <x v="351"/>
    <x v="2"/>
  </r>
  <r>
    <x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09-08T04:01:08"/>
    <d v="2014-10-08T04:01:08"/>
    <x v="352"/>
    <x v="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0-20T19:00:19"/>
    <d v="2015-11-19T20:00:19"/>
    <x v="353"/>
    <x v="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3-09T19:52:01"/>
    <d v="2016-04-08T18:52:01"/>
    <x v="354"/>
    <x v="7"/>
  </r>
  <r>
    <x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0-31T07:03:14"/>
    <d v="2014-12-01T08:03:14"/>
    <x v="355"/>
    <x v="9"/>
  </r>
  <r>
    <x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2-15T19:16:33"/>
    <d v="2016-03-16T18:16:33"/>
    <x v="356"/>
    <x v="2"/>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3-15T05:19:57"/>
    <d v="2015-04-24T05:19:57"/>
    <x v="357"/>
    <x v="7"/>
  </r>
  <r>
    <x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5-17T20:38:41"/>
    <d v="2016-06-15T15:00:00"/>
    <x v="358"/>
    <x v="5"/>
  </r>
  <r>
    <x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0-23T01:41:30"/>
    <d v="2014-11-14T05:12:00"/>
    <x v="359"/>
    <x v="9"/>
  </r>
  <r>
    <x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6-08T21:33:00"/>
    <d v="2015-07-23T03:11:00"/>
    <x v="360"/>
    <x v="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0-24T00:01:46"/>
    <d v="2014-11-23T01:01:46"/>
    <x v="361"/>
    <x v="9"/>
  </r>
  <r>
    <x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7-17T05:03:11"/>
    <d v="2014-08-08T00:00:00"/>
    <x v="362"/>
    <x v="3"/>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3-18T17:52:16"/>
    <d v="2010-05-02T19:22:00"/>
    <x v="363"/>
    <x v="7"/>
  </r>
  <r>
    <x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5-21T20:37:52"/>
    <d v="2014-06-21T03:59:00"/>
    <x v="364"/>
    <x v="5"/>
  </r>
  <r>
    <x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1-29T14:33:19"/>
    <d v="2014-02-28T14:33:19"/>
    <x v="365"/>
    <x v="1"/>
  </r>
  <r>
    <x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4-20T19:01:58"/>
    <d v="2012-05-20T19:01:58"/>
    <x v="366"/>
    <x v="6"/>
  </r>
  <r>
    <x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3-22T13:51:18"/>
    <d v="2013-05-01T04:59:00"/>
    <x v="367"/>
    <x v="7"/>
  </r>
  <r>
    <x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2-08T14:32:02"/>
    <d v="2015-03-15T13:32:02"/>
    <x v="368"/>
    <x v="2"/>
  </r>
  <r>
    <x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1-12-16T13:14:29"/>
    <d v="2012-01-15T13:14:29"/>
    <x v="369"/>
    <x v="11"/>
  </r>
  <r>
    <x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6-12-07T19:05:00"/>
    <d v="2017-01-06T19:05:00"/>
    <x v="370"/>
    <x v="11"/>
  </r>
  <r>
    <x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2-12-18T18:25:39"/>
    <d v="2013-02-01T18:25:39"/>
    <x v="371"/>
    <x v="11"/>
  </r>
  <r>
    <x v="372"/>
    <s v="Wild Equus"/>
    <s v="A short documentary exploring the uses of 'Natural Horsemanship' across Europe"/>
    <n v="300"/>
    <n v="376"/>
    <x v="0"/>
    <s v="GB"/>
    <s v="GBP"/>
    <n v="1459872000"/>
    <n v="1456408244"/>
    <b v="0"/>
    <n v="9"/>
    <b v="1"/>
    <s v="film &amp; video/documentary"/>
    <n v="125.33333333333334"/>
    <n v="41.777777777777779"/>
    <x v="0"/>
    <s v="documentary"/>
    <d v="2016-02-25T13:50:44"/>
    <d v="2016-04-05T16:00:00"/>
    <x v="372"/>
    <x v="2"/>
  </r>
  <r>
    <x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6-18T21:53:18"/>
    <d v="2012-07-18T21:53:18"/>
    <x v="373"/>
    <x v="0"/>
  </r>
  <r>
    <x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8-02T21:20:31"/>
    <d v="2011-09-16T21:20:31"/>
    <x v="374"/>
    <x v="10"/>
  </r>
  <r>
    <x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1-18T23:38:31"/>
    <d v="2014-03-01T17:18:00"/>
    <x v="375"/>
    <x v="1"/>
  </r>
  <r>
    <x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7-25T10:51:56"/>
    <d v="2016-08-25T10:51:56"/>
    <x v="376"/>
    <x v="3"/>
  </r>
  <r>
    <x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0-15T06:01:08"/>
    <d v="2015-11-14T07:01:00"/>
    <x v="377"/>
    <x v="9"/>
  </r>
  <r>
    <x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01T13:43:28"/>
    <d v="2016-01-25T23:52:00"/>
    <x v="378"/>
    <x v="1"/>
  </r>
  <r>
    <x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3-19T16:31:12"/>
    <d v="2012-05-03T16:31:12"/>
    <x v="379"/>
    <x v="7"/>
  </r>
  <r>
    <x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5-12-29T17:16:32"/>
    <d v="2016-01-23T17:16:32"/>
    <x v="380"/>
    <x v="11"/>
  </r>
  <r>
    <x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6-25T16:45:17"/>
    <d v="2012-07-30T05:00:00"/>
    <x v="381"/>
    <x v="0"/>
  </r>
  <r>
    <x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8-23T17:01:40"/>
    <d v="2012-09-06T17:01:40"/>
    <x v="382"/>
    <x v="10"/>
  </r>
  <r>
    <x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4-26T02:49:19"/>
    <d v="2014-05-19T02:49:19"/>
    <x v="383"/>
    <x v="6"/>
  </r>
  <r>
    <x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4-12-07T18:45:47"/>
    <d v="2015-01-06T18:45:47"/>
    <x v="384"/>
    <x v="11"/>
  </r>
  <r>
    <x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0-22T14:01:41"/>
    <d v="2014-11-21T15:01:41"/>
    <x v="385"/>
    <x v="9"/>
  </r>
  <r>
    <x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7-26T22:49:51"/>
    <d v="2015-08-10T22:49:51"/>
    <x v="386"/>
    <x v="3"/>
  </r>
  <r>
    <x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7-15T16:14:18"/>
    <d v="2015-08-15T06:00:00"/>
    <x v="387"/>
    <x v="3"/>
  </r>
  <r>
    <x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6-28T01:49:40"/>
    <d v="2016-07-28T01:49:40"/>
    <x v="388"/>
    <x v="0"/>
  </r>
  <r>
    <x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2-04T01:30:50"/>
    <d v="2014-03-07T22:59:00"/>
    <x v="389"/>
    <x v="2"/>
  </r>
  <r>
    <x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4-18T00:52:52"/>
    <d v="2015-05-08T00:52:52"/>
    <x v="390"/>
    <x v="6"/>
  </r>
  <r>
    <x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1-18T01:00:51"/>
    <d v="2011-12-18T00:59:00"/>
    <x v="391"/>
    <x v="4"/>
  </r>
  <r>
    <x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8-08T17:12:51"/>
    <d v="2011-09-08T03:00:00"/>
    <x v="392"/>
    <x v="10"/>
  </r>
  <r>
    <x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09-09T17:00:52"/>
    <d v="2013-10-10T17:00:52"/>
    <x v="393"/>
    <x v="8"/>
  </r>
  <r>
    <x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2-17T19:38:02"/>
    <d v="2016-04-17T18:38:02"/>
    <x v="394"/>
    <x v="2"/>
  </r>
  <r>
    <x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3-22T21:49:20"/>
    <d v="2012-04-27T21:32:00"/>
    <x v="395"/>
    <x v="7"/>
  </r>
  <r>
    <x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6-22T13:33:26"/>
    <d v="2012-07-07T13:33:26"/>
    <x v="396"/>
    <x v="0"/>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7-20T18:38:04"/>
    <d v="2010-09-01T03:44:00"/>
    <x v="397"/>
    <x v="3"/>
  </r>
  <r>
    <x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3-15T19:02:06"/>
    <d v="2015-04-29T19:02:06"/>
    <x v="398"/>
    <x v="7"/>
  </r>
  <r>
    <x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1-13T21:01:07"/>
    <d v="2016-12-14T12:00:00"/>
    <x v="399"/>
    <x v="4"/>
  </r>
  <r>
    <x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4-16T15:15:47"/>
    <d v="2014-05-17T03:30:00"/>
    <x v="400"/>
    <x v="6"/>
  </r>
  <r>
    <x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7-08T20:12:50"/>
    <d v="2011-08-07T20:12:50"/>
    <x v="401"/>
    <x v="3"/>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0-15T12:56:57"/>
    <d v="2015-11-05T13:56:57"/>
    <x v="402"/>
    <x v="9"/>
  </r>
  <r>
    <x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6-24T07:27:21"/>
    <d v="2011-08-10T07:08:00"/>
    <x v="403"/>
    <x v="0"/>
  </r>
  <r>
    <x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1-07T15:04:22"/>
    <d v="2014-02-05T23:04:00"/>
    <x v="404"/>
    <x v="1"/>
  </r>
  <r>
    <x v="405"/>
    <s v="The Healing Effect Movie"/>
    <s v="Come, join our movie movement.  A new documentary about the healing power of food."/>
    <n v="2820"/>
    <n v="3036"/>
    <x v="0"/>
    <s v="US"/>
    <s v="USD"/>
    <n v="1394071339"/>
    <n v="1391479339"/>
    <b v="0"/>
    <n v="55"/>
    <b v="1"/>
    <s v="film &amp; video/documentary"/>
    <n v="107.65957446808511"/>
    <n v="55.2"/>
    <x v="0"/>
    <s v="documentary"/>
    <d v="2014-02-04T02:02:19"/>
    <d v="2014-03-06T02:02:19"/>
    <x v="405"/>
    <x v="2"/>
  </r>
  <r>
    <x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4-05T03:53:57"/>
    <d v="2011-05-09T05:59:00"/>
    <x v="406"/>
    <x v="6"/>
  </r>
  <r>
    <x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09-20T20:54:10"/>
    <d v="2011-11-19T21:54:10"/>
    <x v="407"/>
    <x v="8"/>
  </r>
  <r>
    <x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09-26T17:39:50"/>
    <d v="2013-11-05T18:39:50"/>
    <x v="408"/>
    <x v="8"/>
  </r>
  <r>
    <x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6-22T20:42:24"/>
    <d v="2016-07-22T20:42:24"/>
    <x v="409"/>
    <x v="0"/>
  </r>
  <r>
    <x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4-19T23:33:17"/>
    <d v="2015-06-18T23:33:17"/>
    <x v="410"/>
    <x v="6"/>
  </r>
  <r>
    <x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1-20T04:13:24"/>
    <d v="2013-12-22T05:00:00"/>
    <x v="411"/>
    <x v="4"/>
  </r>
  <r>
    <x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09T17:49:38"/>
    <d v="2012-07-25T17:49:38"/>
    <x v="412"/>
    <x v="3"/>
  </r>
  <r>
    <x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6-19T21:03:31"/>
    <d v="2012-07-19T21:03:31"/>
    <x v="413"/>
    <x v="0"/>
  </r>
  <r>
    <x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09-12T01:31:05"/>
    <d v="2013-10-12T01:31:05"/>
    <x v="414"/>
    <x v="8"/>
  </r>
  <r>
    <x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09-22T20:26:42"/>
    <d v="2014-10-17T12:00:00"/>
    <x v="415"/>
    <x v="8"/>
  </r>
  <r>
    <x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1-09T09:30:31"/>
    <d v="2014-02-08T09:30:31"/>
    <x v="416"/>
    <x v="1"/>
  </r>
  <r>
    <x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3-27T23:17:40"/>
    <d v="2013-04-08T04:33:00"/>
    <x v="417"/>
    <x v="7"/>
  </r>
  <r>
    <x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6-23T06:46:37"/>
    <d v="2015-07-23T06:46:37"/>
    <x v="418"/>
    <x v="0"/>
  </r>
  <r>
    <x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4-30T20:13:07"/>
    <d v="2013-06-29T20:13:07"/>
    <x v="419"/>
    <x v="6"/>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2-12T05:40:31"/>
    <d v="2014-03-14T04:40:31"/>
    <x v="420"/>
    <x v="2"/>
  </r>
  <r>
    <x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6-22T11:47:36"/>
    <d v="2015-08-21T11:47:36"/>
    <x v="421"/>
    <x v="0"/>
  </r>
  <r>
    <x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8-12T06:14:57"/>
    <d v="2014-09-11T06:14:57"/>
    <x v="422"/>
    <x v="10"/>
  </r>
  <r>
    <x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5-06T22:13:50"/>
    <d v="2013-06-05T22:13:50"/>
    <x v="423"/>
    <x v="5"/>
  </r>
  <r>
    <x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1-26T09:01:39"/>
    <d v="2012-03-26T08:01:39"/>
    <x v="424"/>
    <x v="1"/>
  </r>
  <r>
    <x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09-28T20:40:04"/>
    <d v="2015-11-27T21:40:04"/>
    <x v="425"/>
    <x v="8"/>
  </r>
  <r>
    <x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1-31T17:05:14"/>
    <d v="2016-03-01T17:05:14"/>
    <x v="426"/>
    <x v="1"/>
  </r>
  <r>
    <x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08T21:49:00"/>
    <d v="2015-10-22T18:59:00"/>
    <x v="427"/>
    <x v="9"/>
  </r>
  <r>
    <x v="428"/>
    <s v="Little Clay Bible - Zacchaeus"/>
    <s v="Fresh, fun, entertaining Bible stories on YouTube, stop-motion style."/>
    <n v="12000"/>
    <n v="676"/>
    <x v="2"/>
    <s v="US"/>
    <s v="USD"/>
    <n v="1402956000"/>
    <n v="1400523845"/>
    <b v="0"/>
    <n v="13"/>
    <b v="0"/>
    <s v="film &amp; video/animation"/>
    <n v="5.6333333333333329"/>
    <n v="52"/>
    <x v="0"/>
    <s v="animation"/>
    <d v="2014-05-19T18:24:05"/>
    <d v="2014-06-16T22:00:00"/>
    <x v="428"/>
    <x v="5"/>
  </r>
  <r>
    <x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09-14T21:38:02"/>
    <d v="2009-11-27T04:59:00"/>
    <x v="429"/>
    <x v="8"/>
  </r>
  <r>
    <x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8-27T02:34:27"/>
    <d v="2013-09-11T02:34:27"/>
    <x v="430"/>
    <x v="10"/>
  </r>
  <r>
    <x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6-05T20:54:43"/>
    <d v="2016-07-05T20:54:43"/>
    <x v="431"/>
    <x v="0"/>
  </r>
  <r>
    <x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08-22T17:26:21"/>
    <d v="2015-10-21T17:26:21"/>
    <x v="432"/>
    <x v="10"/>
  </r>
  <r>
    <x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08-12T15:07:02"/>
    <d v="2015-10-11T15:07:02"/>
    <x v="433"/>
    <x v="10"/>
  </r>
  <r>
    <x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0-29T20:01:42"/>
    <d v="2013-12-01T21:01:42"/>
    <x v="434"/>
    <x v="9"/>
  </r>
  <r>
    <x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8-14T17:56:20"/>
    <d v="2013-09-13T17:56:20"/>
    <x v="435"/>
    <x v="10"/>
  </r>
  <r>
    <x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01T08:41:53"/>
    <d v="2013-07-31T08:41:53"/>
    <x v="436"/>
    <x v="3"/>
  </r>
  <r>
    <x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08-09T07:38:46"/>
    <d v="2016-10-08T07:38:46"/>
    <x v="437"/>
    <x v="10"/>
  </r>
  <r>
    <x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0-19T06:15:58"/>
    <d v="2015-11-18T07:15:58"/>
    <x v="438"/>
    <x v="9"/>
  </r>
  <r>
    <x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07T18:16:58"/>
    <d v="2014-10-17T18:16:58"/>
    <x v="439"/>
    <x v="9"/>
  </r>
  <r>
    <x v="440"/>
    <s v="Consumed"/>
    <s v="A stop-motion animation made by a one girl team, with a camera, creativity, and a lot of determination."/>
    <n v="5000"/>
    <n v="5"/>
    <x v="2"/>
    <s v="US"/>
    <s v="USD"/>
    <n v="1458859153"/>
    <n v="1456270753"/>
    <b v="0"/>
    <n v="1"/>
    <b v="0"/>
    <s v="film &amp; video/animation"/>
    <n v="0.1"/>
    <n v="5"/>
    <x v="0"/>
    <s v="animation"/>
    <d v="2016-02-23T23:39:13"/>
    <d v="2016-03-24T22:39:13"/>
    <x v="440"/>
    <x v="2"/>
  </r>
  <r>
    <x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0-03T19:03:16"/>
    <d v="2013-11-02T19:03:16"/>
    <x v="441"/>
    <x v="9"/>
  </r>
  <r>
    <x v="442"/>
    <s v="The Paranormal Idiot"/>
    <s v="Doomsday is here"/>
    <n v="17000"/>
    <n v="6691"/>
    <x v="2"/>
    <s v="US"/>
    <s v="USD"/>
    <n v="1424380783"/>
    <n v="1421788783"/>
    <b v="0"/>
    <n v="17"/>
    <b v="0"/>
    <s v="film &amp; video/animation"/>
    <n v="39.358823529411765"/>
    <n v="393.58823529411762"/>
    <x v="0"/>
    <s v="animation"/>
    <d v="2015-01-20T21:19:43"/>
    <d v="2015-02-19T21:19:43"/>
    <x v="442"/>
    <x v="1"/>
  </r>
  <r>
    <x v="443"/>
    <s v="Bad Teddy Studios"/>
    <s v="We love cartoons!! We want to make more but it costs money to so. Be apart of your daily dose of WTF!?! Pledge now!!"/>
    <n v="10000"/>
    <n v="10"/>
    <x v="2"/>
    <s v="CA"/>
    <s v="CAD"/>
    <n v="1391991701"/>
    <n v="1389399701"/>
    <b v="0"/>
    <n v="2"/>
    <b v="0"/>
    <s v="film &amp; video/animation"/>
    <n v="0.1"/>
    <n v="5"/>
    <x v="0"/>
    <s v="animation"/>
    <d v="2014-01-11T00:21:41"/>
    <d v="2014-02-10T00:21:41"/>
    <x v="443"/>
    <x v="1"/>
  </r>
  <r>
    <x v="444"/>
    <s v="Discovering the Other Woman"/>
    <s v="An upcoming animated web sitcom series centered around dealing with life, love, and relationships."/>
    <n v="1000"/>
    <n v="50"/>
    <x v="2"/>
    <s v="US"/>
    <s v="USD"/>
    <n v="1329342361"/>
    <n v="1324158361"/>
    <b v="0"/>
    <n v="1"/>
    <b v="0"/>
    <s v="film &amp; video/animation"/>
    <n v="5"/>
    <n v="50"/>
    <x v="0"/>
    <s v="animation"/>
    <d v="2011-12-17T21:46:01"/>
    <d v="2012-02-15T21:46:01"/>
    <x v="444"/>
    <x v="11"/>
  </r>
  <r>
    <x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06T08:02:55"/>
    <d v="2015-05-21T08:02:55"/>
    <x v="445"/>
    <x v="5"/>
  </r>
  <r>
    <x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2-02T02:00:20"/>
    <d v="2015-03-04T02:00:20"/>
    <x v="446"/>
    <x v="2"/>
  </r>
  <r>
    <x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2-26T13:19:23"/>
    <d v="2013-03-23T12:19:23"/>
    <x v="447"/>
    <x v="2"/>
  </r>
  <r>
    <x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4-24T18:11:35"/>
    <d v="2014-05-14T18:11:35"/>
    <x v="448"/>
    <x v="6"/>
  </r>
  <r>
    <x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09-17T13:38:05"/>
    <d v="2013-10-17T13:38:05"/>
    <x v="449"/>
    <x v="8"/>
  </r>
  <r>
    <x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1-15T22:43:20"/>
    <d v="2014-02-14T22:43:20"/>
    <x v="450"/>
    <x v="1"/>
  </r>
  <r>
    <x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3-12-26T17:09:51"/>
    <d v="2014-01-25T17:09:51"/>
    <x v="451"/>
    <x v="11"/>
  </r>
  <r>
    <x v="452"/>
    <s v="Lost in the Shadows"/>
    <s v="A man must find his way out of the depths of the shadows by using the aid of a little girl."/>
    <n v="750"/>
    <n v="480"/>
    <x v="2"/>
    <s v="US"/>
    <s v="USD"/>
    <n v="1431536015"/>
    <n v="1428944015"/>
    <b v="0"/>
    <n v="12"/>
    <b v="0"/>
    <s v="film &amp; video/animation"/>
    <n v="64"/>
    <n v="40"/>
    <x v="0"/>
    <s v="animation"/>
    <d v="2015-04-13T16:53:35"/>
    <d v="2015-05-13T16:53:35"/>
    <x v="452"/>
    <x v="6"/>
  </r>
  <r>
    <x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03T19:47:59"/>
    <d v="2015-02-19T19:47:59"/>
    <x v="453"/>
    <x v="2"/>
  </r>
  <r>
    <x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0-26T17:12:51"/>
    <d v="2014-11-26T13:14:00"/>
    <x v="454"/>
    <x v="9"/>
  </r>
  <r>
    <x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3-03T00:03:42"/>
    <d v="2012-04-17T00:31:00"/>
    <x v="455"/>
    <x v="7"/>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09-30T16:40:01"/>
    <d v="2013-10-22T03:59:00"/>
    <x v="456"/>
    <x v="8"/>
  </r>
  <r>
    <x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7-17T18:25:12"/>
    <d v="2014-08-16T18:25:12"/>
    <x v="457"/>
    <x v="3"/>
  </r>
  <r>
    <x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4-14T16:47:40"/>
    <d v="2013-05-14T16:47:40"/>
    <x v="458"/>
    <x v="6"/>
  </r>
  <r>
    <x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09-14T15:22:07"/>
    <d v="2011-11-13T16:22:07"/>
    <x v="459"/>
    <x v="8"/>
  </r>
  <r>
    <x v="460"/>
    <s v="Darwin's Kiss"/>
    <s v="An animated web series about biological evolution gone haywire."/>
    <n v="8500"/>
    <n v="25"/>
    <x v="2"/>
    <s v="US"/>
    <s v="USD"/>
    <n v="1401595200"/>
    <n v="1398862875"/>
    <b v="0"/>
    <n v="2"/>
    <b v="0"/>
    <s v="film &amp; video/animation"/>
    <n v="0.29411764705882354"/>
    <n v="12.5"/>
    <x v="0"/>
    <s v="animation"/>
    <d v="2014-04-30T13:01:15"/>
    <d v="2014-06-01T04:00:00"/>
    <x v="460"/>
    <x v="6"/>
  </r>
  <r>
    <x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5-13T20:19:27"/>
    <d v="2013-06-02T20:19:27"/>
    <x v="461"/>
    <x v="5"/>
  </r>
  <r>
    <x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6-11T03:02:21"/>
    <d v="2011-08-10T03:02:21"/>
    <x v="462"/>
    <x v="0"/>
  </r>
  <r>
    <x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7-26T17:02:33"/>
    <d v="2011-09-24T17:02:33"/>
    <x v="463"/>
    <x v="3"/>
  </r>
  <r>
    <x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4-28T20:22:15"/>
    <d v="2016-05-18T20:22:15"/>
    <x v="464"/>
    <x v="6"/>
  </r>
  <r>
    <x v="465"/>
    <s v="&quot;Amp&quot; A Story About a Robot"/>
    <s v="&quot;Amp&quot; is a short film about a robot with needs."/>
    <n v="512"/>
    <n v="138"/>
    <x v="2"/>
    <s v="US"/>
    <s v="USD"/>
    <n v="1403837574"/>
    <n v="1402455174"/>
    <b v="0"/>
    <n v="8"/>
    <b v="0"/>
    <s v="film &amp; video/animation"/>
    <n v="26.953125"/>
    <n v="17.25"/>
    <x v="0"/>
    <s v="animation"/>
    <d v="2014-06-11T02:52:54"/>
    <d v="2014-06-27T02:52:54"/>
    <x v="465"/>
    <x v="0"/>
  </r>
  <r>
    <x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8-08T22:37:44"/>
    <d v="2012-09-07T22:37:44"/>
    <x v="466"/>
    <x v="10"/>
  </r>
  <r>
    <x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8-14T16:18:54"/>
    <d v="2012-09-28T16:18:54"/>
    <x v="467"/>
    <x v="10"/>
  </r>
  <r>
    <x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5-12T04:01:23"/>
    <d v="2012-07-11T03:51:05"/>
    <x v="468"/>
    <x v="5"/>
  </r>
  <r>
    <x v="469"/>
    <s v="Dreamland PERSONALISED Animated Shorts Film"/>
    <s v="Create a personalised animation film using your child's name and photo."/>
    <n v="6000"/>
    <n v="0"/>
    <x v="2"/>
    <s v="GB"/>
    <s v="GBP"/>
    <n v="1409960724"/>
    <n v="1404776724"/>
    <b v="0"/>
    <n v="0"/>
    <b v="0"/>
    <s v="film &amp; video/animation"/>
    <n v="0"/>
    <e v="#DIV/0!"/>
    <x v="0"/>
    <s v="animation"/>
    <d v="2014-07-07T23:45:24"/>
    <d v="2014-09-05T23:45:24"/>
    <x v="469"/>
    <x v="3"/>
  </r>
  <r>
    <x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3-11-27T04:01:29"/>
    <d v="2014-01-16T04:00:00"/>
    <x v="470"/>
    <x v="4"/>
  </r>
  <r>
    <x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3-05T17:19:39"/>
    <d v="2014-04-19T16:19:39"/>
    <x v="471"/>
    <x v="7"/>
  </r>
  <r>
    <x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7-24T22:08:38"/>
    <d v="2014-08-23T22:08:38"/>
    <x v="472"/>
    <x v="3"/>
  </r>
  <r>
    <x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8-18T16:45:19"/>
    <d v="2014-09-17T16:45:19"/>
    <x v="473"/>
    <x v="10"/>
  </r>
  <r>
    <x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1-18T07:53:49"/>
    <d v="2017-02-17T07:53:49"/>
    <x v="474"/>
    <x v="1"/>
  </r>
  <r>
    <x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4-06T02:04:03"/>
    <d v="2015-05-06T02:04:03"/>
    <x v="475"/>
    <x v="6"/>
  </r>
  <r>
    <x v="476"/>
    <s v="Sight Word Music Videos"/>
    <s v="Animated Music Videos that teach kids how to read."/>
    <n v="220000"/>
    <n v="4906.59"/>
    <x v="2"/>
    <s v="US"/>
    <s v="USD"/>
    <n v="1401767940"/>
    <n v="1398727441"/>
    <b v="0"/>
    <n v="124"/>
    <b v="0"/>
    <s v="film &amp; video/animation"/>
    <n v="2.230268181818182"/>
    <n v="39.569274193548388"/>
    <x v="0"/>
    <s v="animation"/>
    <d v="2014-04-28T23:24:01"/>
    <d v="2014-06-03T03:59:00"/>
    <x v="476"/>
    <x v="6"/>
  </r>
  <r>
    <x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3-19T20:02:14"/>
    <d v="2012-05-18T20:02:14"/>
    <x v="477"/>
    <x v="7"/>
  </r>
  <r>
    <x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3-02T21:51:49"/>
    <d v="2015-04-01T20:51:49"/>
    <x v="478"/>
    <x v="7"/>
  </r>
  <r>
    <x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09-22T09:47:15"/>
    <d v="2014-11-21T10:47:15"/>
    <x v="479"/>
    <x v="8"/>
  </r>
  <r>
    <x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7-10T12:00:15"/>
    <d v="2013-08-09T12:00:15"/>
    <x v="480"/>
    <x v="3"/>
  </r>
  <r>
    <x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09-10T16:08:09"/>
    <d v="2012-10-10T16:08:09"/>
    <x v="481"/>
    <x v="8"/>
  </r>
  <r>
    <x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3-18T21:31:30"/>
    <d v="2016-04-14T14:34:00"/>
    <x v="482"/>
    <x v="7"/>
  </r>
  <r>
    <x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2-11-30T04:44:32"/>
    <d v="2013-01-29T04:44:32"/>
    <x v="483"/>
    <x v="4"/>
  </r>
  <r>
    <x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09-25T22:32:52"/>
    <d v="2015-11-05T23:32:52"/>
    <x v="484"/>
    <x v="8"/>
  </r>
  <r>
    <x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4-17T12:08:19"/>
    <d v="2013-05-17T12:08:19"/>
    <x v="485"/>
    <x v="6"/>
  </r>
  <r>
    <x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5-02T22:37:19"/>
    <d v="2014-06-01T22:37:19"/>
    <x v="486"/>
    <x v="5"/>
  </r>
  <r>
    <x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0-26T14:16:34"/>
    <d v="2016-12-25T15:16:34"/>
    <x v="487"/>
    <x v="9"/>
  </r>
  <r>
    <x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6-12-10T01:18:20"/>
    <d v="2017-01-09T01:18:20"/>
    <x v="488"/>
    <x v="11"/>
  </r>
  <r>
    <x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1-12-05T11:33:36"/>
    <d v="2012-01-05T11:33:00"/>
    <x v="489"/>
    <x v="11"/>
  </r>
  <r>
    <x v="490"/>
    <s v="PROJECT IS CANCELLED"/>
    <s v="Cancelled"/>
    <n v="1000"/>
    <n v="0"/>
    <x v="2"/>
    <s v="US"/>
    <s v="USD"/>
    <n v="1345677285"/>
    <n v="1343085285"/>
    <b v="0"/>
    <n v="0"/>
    <b v="0"/>
    <s v="film &amp; video/animation"/>
    <n v="0"/>
    <e v="#DIV/0!"/>
    <x v="0"/>
    <s v="animation"/>
    <d v="2012-07-23T23:14:45"/>
    <d v="2012-08-22T23:14:45"/>
    <x v="490"/>
    <x v="3"/>
  </r>
  <r>
    <x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5-12-28T23:34:59"/>
    <d v="2016-01-27T23:34:59"/>
    <x v="491"/>
    <x v="11"/>
  </r>
  <r>
    <x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08-14T00:50:30"/>
    <d v="2016-10-13T00:50:30"/>
    <x v="492"/>
    <x v="10"/>
  </r>
  <r>
    <x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4-20T17:25:38"/>
    <d v="2015-05-20T17:25:38"/>
    <x v="493"/>
    <x v="6"/>
  </r>
  <r>
    <x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6-09T19:56:05"/>
    <d v="2014-07-03T03:00:00"/>
    <x v="494"/>
    <x v="0"/>
  </r>
  <r>
    <x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6-16T19:51:45"/>
    <d v="2015-07-16T19:51:45"/>
    <x v="495"/>
    <x v="0"/>
  </r>
  <r>
    <x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3-12-12T22:21:14"/>
    <d v="2014-02-10T22:21:14"/>
    <x v="496"/>
    <x v="11"/>
  </r>
  <r>
    <x v="497"/>
    <s v="Galaxy Probe Kids"/>
    <s v="live-action/animated series pilot."/>
    <n v="4480"/>
    <n v="30"/>
    <x v="2"/>
    <s v="US"/>
    <s v="USD"/>
    <n v="1419483600"/>
    <n v="1414889665"/>
    <b v="0"/>
    <n v="3"/>
    <b v="0"/>
    <s v="film &amp; video/animation"/>
    <n v="0.6696428571428571"/>
    <n v="10"/>
    <x v="0"/>
    <s v="animation"/>
    <d v="2014-11-02T00:54:25"/>
    <d v="2014-12-25T05:00:00"/>
    <x v="497"/>
    <x v="4"/>
  </r>
  <r>
    <x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1-11T18:17:29"/>
    <d v="2011-12-23T18:17:29"/>
    <x v="498"/>
    <x v="4"/>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08-18T21:29:28"/>
    <d v="2009-10-12T20:59:00"/>
    <x v="499"/>
    <x v="10"/>
  </r>
  <r>
    <x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3-10T21:15:51"/>
    <d v="2010-05-08T22:16:00"/>
    <x v="500"/>
    <x v="7"/>
  </r>
  <r>
    <x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6-09T05:37:31"/>
    <d v="2011-07-09T05:37:31"/>
    <x v="501"/>
    <x v="0"/>
  </r>
  <r>
    <x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2-17T13:17:05"/>
    <d v="2012-03-18T12:17:05"/>
    <x v="502"/>
    <x v="2"/>
  </r>
  <r>
    <x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4-12-18T12:38:23"/>
    <d v="2015-01-17T12:38:23"/>
    <x v="503"/>
    <x v="11"/>
  </r>
  <r>
    <x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2-10T23:36:27"/>
    <d v="2012-04-10T22:36:27"/>
    <x v="504"/>
    <x v="2"/>
  </r>
  <r>
    <x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1-10T02:21:26"/>
    <d v="2015-12-25T02:21:26"/>
    <x v="505"/>
    <x v="4"/>
  </r>
  <r>
    <x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7-11T13:15:20"/>
    <d v="2013-08-10T13:15:20"/>
    <x v="506"/>
    <x v="3"/>
  </r>
  <r>
    <x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09-04T23:00:57"/>
    <d v="2012-10-19T23:00:57"/>
    <x v="507"/>
    <x v="8"/>
  </r>
  <r>
    <x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3-27T00:35:01"/>
    <d v="2012-05-25T14:14:00"/>
    <x v="508"/>
    <x v="7"/>
  </r>
  <r>
    <x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5-29T15:09:30"/>
    <d v="2015-06-28T15:09:30"/>
    <x v="509"/>
    <x v="5"/>
  </r>
  <r>
    <x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1-31T04:13:59"/>
    <d v="2016-03-01T04:13:59"/>
    <x v="510"/>
    <x v="1"/>
  </r>
  <r>
    <x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3-07T07:16:22"/>
    <d v="2013-04-06T06:16:22"/>
    <x v="511"/>
    <x v="7"/>
  </r>
  <r>
    <x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0-06T17:48:47"/>
    <d v="2016-11-20T18:48:47"/>
    <x v="512"/>
    <x v="9"/>
  </r>
  <r>
    <x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7-01T15:41:45"/>
    <d v="2016-08-15T07:00:00"/>
    <x v="513"/>
    <x v="3"/>
  </r>
  <r>
    <x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7-10T14:44:07"/>
    <d v="2014-08-09T14:44:07"/>
    <x v="514"/>
    <x v="3"/>
  </r>
  <r>
    <x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1-19T11:46:41"/>
    <d v="2015-12-29T11:46:41"/>
    <x v="515"/>
    <x v="4"/>
  </r>
  <r>
    <x v="516"/>
    <s v="Shipmates"/>
    <s v="A big brother style comedy animation series starring famous seafarers"/>
    <n v="5000"/>
    <n v="0"/>
    <x v="2"/>
    <s v="GB"/>
    <s v="GBP"/>
    <n v="1432752080"/>
    <n v="1427568080"/>
    <b v="0"/>
    <n v="0"/>
    <b v="0"/>
    <s v="film &amp; video/animation"/>
    <n v="0"/>
    <e v="#DIV/0!"/>
    <x v="0"/>
    <s v="animation"/>
    <d v="2015-03-28T18:41:20"/>
    <d v="2015-05-27T18:41:20"/>
    <x v="516"/>
    <x v="7"/>
  </r>
  <r>
    <x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1-03T14:46:01"/>
    <d v="2017-02-02T14:46:01"/>
    <x v="517"/>
    <x v="1"/>
  </r>
  <r>
    <x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8-07T14:47:04"/>
    <d v="2015-09-06T14:46:00"/>
    <x v="518"/>
    <x v="10"/>
  </r>
  <r>
    <x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1-05T09:23:41"/>
    <d v="2012-12-05T09:23:41"/>
    <x v="519"/>
    <x v="4"/>
  </r>
  <r>
    <x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1-10T16:51:01"/>
    <d v="2015-12-10T16:51:01"/>
    <x v="520"/>
    <x v="4"/>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03T02:13:39"/>
    <d v="2016-11-01T04:59:00"/>
    <x v="521"/>
    <x v="9"/>
  </r>
  <r>
    <x v="522"/>
    <s v="COMPASS PLAYERS"/>
    <s v="*** TO MAKE DONATIONS IN THE FUTURE                                   GO TO OUR WEBSITE: www.compassplayers.com ***"/>
    <n v="3000"/>
    <n v="3440"/>
    <x v="0"/>
    <s v="US"/>
    <s v="USD"/>
    <n v="1458518325"/>
    <n v="1456793925"/>
    <b v="0"/>
    <n v="31"/>
    <b v="1"/>
    <s v="theater/plays"/>
    <n v="114.66666666666667"/>
    <n v="110.96774193548387"/>
    <x v="1"/>
    <s v="plays"/>
    <d v="2016-03-01T00:58:45"/>
    <d v="2016-03-20T23:58:45"/>
    <x v="522"/>
    <x v="7"/>
  </r>
  <r>
    <x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8-22T03:11:16"/>
    <d v="2015-09-21T03:11:16"/>
    <x v="523"/>
    <x v="10"/>
  </r>
  <r>
    <x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5-02T17:12:49"/>
    <d v="2016-06-01T17:12:49"/>
    <x v="524"/>
    <x v="5"/>
  </r>
  <r>
    <x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7-30T09:37:21"/>
    <d v="2014-09-13T09:37:21"/>
    <x v="525"/>
    <x v="3"/>
  </r>
  <r>
    <x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7-07T14:12:24"/>
    <d v="2015-08-07T17:00:00"/>
    <x v="526"/>
    <x v="3"/>
  </r>
  <r>
    <x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1-18T04:56:06"/>
    <d v="2017-02-17T16:05:00"/>
    <x v="527"/>
    <x v="1"/>
  </r>
  <r>
    <x v="528"/>
    <s v="Devastated No Matter What"/>
    <s v="A Festival Backed Production of a Full-Length Play."/>
    <n v="1150"/>
    <n v="1330"/>
    <x v="0"/>
    <s v="US"/>
    <s v="USD"/>
    <n v="1434921600"/>
    <n v="1433109907"/>
    <b v="0"/>
    <n v="30"/>
    <b v="1"/>
    <s v="theater/plays"/>
    <n v="115.65217391304347"/>
    <n v="44.333333333333336"/>
    <x v="1"/>
    <s v="plays"/>
    <d v="2015-05-31T22:05:07"/>
    <d v="2015-06-21T21:20:00"/>
    <x v="528"/>
    <x v="5"/>
  </r>
  <r>
    <x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6-12-21T00:44:54"/>
    <d v="2017-01-11T05:00:00"/>
    <x v="529"/>
    <x v="11"/>
  </r>
  <r>
    <x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02T14:11:08"/>
    <d v="2015-06-24T02:00:00"/>
    <x v="530"/>
    <x v="0"/>
  </r>
  <r>
    <x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1-02T01:33:49"/>
    <d v="2016-12-17T06:59:00"/>
    <x v="531"/>
    <x v="4"/>
  </r>
  <r>
    <x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4-13T00:10:08"/>
    <d v="2016-05-13T00:10:08"/>
    <x v="532"/>
    <x v="6"/>
  </r>
  <r>
    <x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4-22T10:26:05"/>
    <d v="2016-05-16T10:26:05"/>
    <x v="533"/>
    <x v="6"/>
  </r>
  <r>
    <x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09-23T19:27:50"/>
    <d v="2015-11-01T23:00:00"/>
    <x v="534"/>
    <x v="8"/>
  </r>
  <r>
    <x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6-12-07T13:05:05"/>
    <d v="2017-01-06T13:05:05"/>
    <x v="535"/>
    <x v="11"/>
  </r>
  <r>
    <x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6-24T08:16:47"/>
    <d v="2015-08-03T18:00:00"/>
    <x v="536"/>
    <x v="0"/>
  </r>
  <r>
    <x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0-05T18:26:31"/>
    <d v="2015-11-04T19:26:31"/>
    <x v="537"/>
    <x v="9"/>
  </r>
  <r>
    <x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4-13T19:04:23"/>
    <d v="2016-05-13T19:04:23"/>
    <x v="538"/>
    <x v="6"/>
  </r>
  <r>
    <x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6-14T01:11:47"/>
    <d v="2016-07-05T01:11:47"/>
    <x v="539"/>
    <x v="0"/>
  </r>
  <r>
    <x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1-05T19:36:46"/>
    <d v="2015-02-04T19:36:46"/>
    <x v="540"/>
    <x v="1"/>
  </r>
  <r>
    <x v="541"/>
    <s v="Deviations"/>
    <s v="A website dedicated to local Kink Communities; to find others with matching interests and bring them together."/>
    <n v="4500"/>
    <n v="25"/>
    <x v="2"/>
    <s v="US"/>
    <s v="USD"/>
    <n v="1446080834"/>
    <n v="1443488834"/>
    <b v="0"/>
    <n v="1"/>
    <b v="0"/>
    <s v="technology/web"/>
    <n v="0.55555555555555558"/>
    <n v="25"/>
    <x v="2"/>
    <s v="web"/>
    <d v="2015-09-29T01:07:14"/>
    <d v="2015-10-29T01:07:14"/>
    <x v="541"/>
    <x v="8"/>
  </r>
  <r>
    <x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3-04T17:41:56"/>
    <d v="2016-05-03T16:41:56"/>
    <x v="542"/>
    <x v="7"/>
  </r>
  <r>
    <x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02T02:12:42"/>
    <d v="2014-11-01T02:12:42"/>
    <x v="543"/>
    <x v="9"/>
  </r>
  <r>
    <x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6-04T15:46:00"/>
    <d v="2016-07-04T15:46:00"/>
    <x v="544"/>
    <x v="0"/>
  </r>
  <r>
    <x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0-06T14:13:09"/>
    <d v="2015-11-15T15:13:09"/>
    <x v="545"/>
    <x v="9"/>
  </r>
  <r>
    <x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09-02T16:01:55"/>
    <d v="2015-10-17T16:01:55"/>
    <x v="546"/>
    <x v="8"/>
  </r>
  <r>
    <x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1-11T16:42:44"/>
    <d v="2016-02-10T16:42:44"/>
    <x v="547"/>
    <x v="1"/>
  </r>
  <r>
    <x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09-29T21:40:48"/>
    <d v="2015-10-29T21:40:48"/>
    <x v="548"/>
    <x v="8"/>
  </r>
  <r>
    <x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6-08T15:17:02"/>
    <d v="2015-07-08T15:17:02"/>
    <x v="549"/>
    <x v="0"/>
  </r>
  <r>
    <x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18T16:17:25"/>
    <d v="2017-01-31T05:00:00"/>
    <x v="550"/>
    <x v="1"/>
  </r>
  <r>
    <x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6-18T06:37:04"/>
    <d v="2015-08-01T17:53:00"/>
    <x v="551"/>
    <x v="0"/>
  </r>
  <r>
    <x v="552"/>
    <s v="Spinnable Social Media"/>
    <s v="Axoral is a 3d interactive social media interface, with the potential to be so much more, but we need your help!"/>
    <n v="45000"/>
    <n v="0"/>
    <x v="2"/>
    <s v="CA"/>
    <s v="CAD"/>
    <n v="1452350896"/>
    <n v="1447166896"/>
    <b v="0"/>
    <n v="0"/>
    <b v="0"/>
    <s v="technology/web"/>
    <n v="0"/>
    <e v="#DIV/0!"/>
    <x v="2"/>
    <s v="web"/>
    <d v="2015-11-10T14:48:16"/>
    <d v="2016-01-09T14:48:16"/>
    <x v="552"/>
    <x v="4"/>
  </r>
  <r>
    <x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0-15T17:16:31"/>
    <d v="2014-11-14T18:16:31"/>
    <x v="553"/>
    <x v="9"/>
  </r>
  <r>
    <x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09-19T16:26:12"/>
    <d v="2014-10-19T16:26:12"/>
    <x v="554"/>
    <x v="8"/>
  </r>
  <r>
    <x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5-13T08:29:03"/>
    <d v="2016-06-12T08:29:03"/>
    <x v="555"/>
    <x v="5"/>
  </r>
  <r>
    <x v="556"/>
    <s v="Braille Academy"/>
    <s v="An educational platform for learning Unified English Braille Code"/>
    <n v="8000"/>
    <n v="200"/>
    <x v="2"/>
    <s v="US"/>
    <s v="USD"/>
    <n v="1452112717"/>
    <n v="1449520717"/>
    <b v="0"/>
    <n v="1"/>
    <b v="0"/>
    <s v="technology/web"/>
    <n v="2.5"/>
    <n v="200"/>
    <x v="2"/>
    <s v="web"/>
    <d v="2015-12-07T20:38:37"/>
    <d v="2016-01-06T20:38:37"/>
    <x v="556"/>
    <x v="11"/>
  </r>
  <r>
    <x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1-02T22:36:43"/>
    <d v="2016-12-02T23:36:43"/>
    <x v="557"/>
    <x v="4"/>
  </r>
  <r>
    <x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2-22T21:11:45"/>
    <d v="2015-03-24T20:11:45"/>
    <x v="558"/>
    <x v="2"/>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1-13T06:47:40"/>
    <d v="2015-12-13T06:47:40"/>
    <x v="559"/>
    <x v="4"/>
  </r>
  <r>
    <x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1-17T18:30:45"/>
    <d v="2014-12-17T18:30:45"/>
    <x v="560"/>
    <x v="4"/>
  </r>
  <r>
    <x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09-21T15:48:33"/>
    <d v="2015-10-26T15:48:33"/>
    <x v="561"/>
    <x v="8"/>
  </r>
  <r>
    <x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1-18T09:20:15"/>
    <d v="2016-12-18T09:20:15"/>
    <x v="562"/>
    <x v="4"/>
  </r>
  <r>
    <x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1-18T01:40:47"/>
    <d v="2015-02-17T01:40:47"/>
    <x v="563"/>
    <x v="1"/>
  </r>
  <r>
    <x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2-11T22:37:55"/>
    <d v="2016-03-12T22:37:55"/>
    <x v="564"/>
    <x v="2"/>
  </r>
  <r>
    <x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6-10T18:50:49"/>
    <d v="2015-07-10T18:50:49"/>
    <x v="565"/>
    <x v="0"/>
  </r>
  <r>
    <x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6-14T16:25:33"/>
    <d v="2016-07-14T16:25:33"/>
    <x v="566"/>
    <x v="0"/>
  </r>
  <r>
    <x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4-12-02T20:13:14"/>
    <d v="2015-01-01T20:13:14"/>
    <x v="567"/>
    <x v="11"/>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5-12-10T22:07:03"/>
    <d v="2016-01-16T11:00:00"/>
    <x v="568"/>
    <x v="11"/>
  </r>
  <r>
    <x v="569"/>
    <s v="Mioti"/>
    <s v="Mioti is an indie game marketplace that doubles as a community for developers to join networks and discuss projects."/>
    <n v="2500"/>
    <n v="20"/>
    <x v="2"/>
    <s v="CA"/>
    <s v="CAD"/>
    <n v="1451679612"/>
    <n v="1449087612"/>
    <b v="0"/>
    <n v="1"/>
    <b v="0"/>
    <s v="technology/web"/>
    <n v="0.8"/>
    <n v="20"/>
    <x v="2"/>
    <s v="web"/>
    <d v="2015-12-02T20:20:12"/>
    <d v="2016-01-01T20:20:12"/>
    <x v="569"/>
    <x v="11"/>
  </r>
  <r>
    <x v="570"/>
    <s v="Relaunching in May"/>
    <s v="Humans have AM/FM/Satellite radio, kids have radio Disney, pets have DogCatRadio."/>
    <n v="85000"/>
    <n v="142"/>
    <x v="2"/>
    <s v="US"/>
    <s v="USD"/>
    <n v="1455822569"/>
    <n v="1453230569"/>
    <b v="0"/>
    <n v="1"/>
    <b v="0"/>
    <s v="technology/web"/>
    <n v="0.16705882352941176"/>
    <n v="142"/>
    <x v="2"/>
    <s v="web"/>
    <d v="2016-01-19T19:09:29"/>
    <d v="2016-02-18T19:09:29"/>
    <x v="570"/>
    <x v="1"/>
  </r>
  <r>
    <x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07T19:35:23"/>
    <d v="2015-07-27T03:59:00"/>
    <x v="571"/>
    <x v="3"/>
  </r>
  <r>
    <x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0-05T17:11:28"/>
    <d v="2015-11-04T18:11:28"/>
    <x v="572"/>
    <x v="9"/>
  </r>
  <r>
    <x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4-11-20T01:12:11"/>
    <d v="2015-01-18T01:12:00"/>
    <x v="573"/>
    <x v="4"/>
  </r>
  <r>
    <x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09-19T10:38:27"/>
    <d v="2016-10-19T10:38:27"/>
    <x v="574"/>
    <x v="8"/>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5-14T16:37:23"/>
    <d v="2015-06-13T16:37:23"/>
    <x v="575"/>
    <x v="5"/>
  </r>
  <r>
    <x v="576"/>
    <s v="Uthtopia"/>
    <s v="UthTopia Is a social media organization that believes in positive online usage, youth mentorship, and youth empowerment."/>
    <n v="80000"/>
    <n v="1"/>
    <x v="2"/>
    <s v="US"/>
    <s v="USD"/>
    <n v="1427537952"/>
    <n v="1422357552"/>
    <b v="0"/>
    <n v="1"/>
    <b v="0"/>
    <s v="technology/web"/>
    <n v="1.25E-3"/>
    <n v="1"/>
    <x v="2"/>
    <s v="web"/>
    <d v="2015-01-27T11:19:12"/>
    <d v="2015-03-28T10:19:12"/>
    <x v="576"/>
    <x v="1"/>
  </r>
  <r>
    <x v="577"/>
    <s v="everydayrelay"/>
    <s v="Emails are one of pervasively used mode of communication today. However, emails can be personal and sometimes discretion is needed."/>
    <n v="5000"/>
    <n v="10"/>
    <x v="2"/>
    <s v="US"/>
    <s v="USD"/>
    <n v="1463753302"/>
    <n v="1458569302"/>
    <b v="0"/>
    <n v="1"/>
    <b v="0"/>
    <s v="technology/web"/>
    <n v="0.2"/>
    <n v="10"/>
    <x v="2"/>
    <s v="web"/>
    <d v="2016-03-21T14:08:22"/>
    <d v="2016-05-20T14:08:22"/>
    <x v="577"/>
    <x v="7"/>
  </r>
  <r>
    <x v="578"/>
    <s v="weBuy Crowdsourced Shopping"/>
    <s v="weBuy trade built on technology and Crowd Sourced Power"/>
    <n v="125000"/>
    <n v="14"/>
    <x v="2"/>
    <s v="GB"/>
    <s v="GBP"/>
    <n v="1441633993"/>
    <n v="1439560393"/>
    <b v="0"/>
    <n v="7"/>
    <b v="0"/>
    <s v="technology/web"/>
    <n v="1.12E-2"/>
    <n v="2"/>
    <x v="2"/>
    <s v="web"/>
    <d v="2015-08-14T13:53:13"/>
    <d v="2015-09-07T13:53:13"/>
    <x v="578"/>
    <x v="10"/>
  </r>
  <r>
    <x v="579"/>
    <s v="Course: Learn Cryptography"/>
    <s v="Learn classic and public key cryptography with a full proof-of-concept system in JavaScript."/>
    <n v="12000"/>
    <n v="175"/>
    <x v="2"/>
    <s v="US"/>
    <s v="USD"/>
    <n v="1419539223"/>
    <n v="1416947223"/>
    <b v="0"/>
    <n v="5"/>
    <b v="0"/>
    <s v="technology/web"/>
    <n v="1.4583333333333333"/>
    <n v="35"/>
    <x v="2"/>
    <s v="web"/>
    <d v="2014-11-25T20:27:03"/>
    <d v="2014-12-25T20:27:03"/>
    <x v="579"/>
    <x v="4"/>
  </r>
  <r>
    <x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8-23T21:47:47"/>
    <d v="2016-09-22T21:47:47"/>
    <x v="580"/>
    <x v="10"/>
  </r>
  <r>
    <x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7-03T00:18:24"/>
    <d v="2015-08-02T00:18:24"/>
    <x v="581"/>
    <x v="3"/>
  </r>
  <r>
    <x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2-20T17:45:19"/>
    <d v="2015-03-15T18:00:00"/>
    <x v="582"/>
    <x v="2"/>
  </r>
  <r>
    <x v="583"/>
    <s v="HackersArchive.com"/>
    <s v="HackersArchive.com will help rid the web of viruses and scams found everywhere else you look!"/>
    <n v="9000"/>
    <n v="1"/>
    <x v="2"/>
    <s v="US"/>
    <s v="USD"/>
    <n v="1426800687"/>
    <n v="1424212287"/>
    <b v="0"/>
    <n v="1"/>
    <b v="0"/>
    <s v="technology/web"/>
    <n v="1.1111111111111112E-2"/>
    <n v="1"/>
    <x v="2"/>
    <s v="web"/>
    <d v="2015-02-17T22:31:27"/>
    <d v="2015-03-19T21:31:27"/>
    <x v="583"/>
    <x v="2"/>
  </r>
  <r>
    <x v="584"/>
    <s v="scriptCall - The Personal Presentation Platform"/>
    <s v="Script Call takes your presentation from the wall to your audience; from your device to theirs."/>
    <n v="1000"/>
    <n v="10"/>
    <x v="2"/>
    <s v="US"/>
    <s v="USD"/>
    <n v="1426522316"/>
    <n v="1423933916"/>
    <b v="0"/>
    <n v="2"/>
    <b v="0"/>
    <s v="technology/web"/>
    <n v="1"/>
    <n v="5"/>
    <x v="2"/>
    <s v="web"/>
    <d v="2015-02-14T17:11:56"/>
    <d v="2015-03-16T16:11:56"/>
    <x v="584"/>
    <x v="2"/>
  </r>
  <r>
    <x v="585"/>
    <s v="Link Card"/>
    <s v="SAVE UP TO 40% WHEN YOU SPEND!_x000a__x000a_PRE-ORDER YOUR LINK CARD TODAY"/>
    <n v="9000"/>
    <n v="0"/>
    <x v="2"/>
    <s v="GB"/>
    <s v="GBP"/>
    <n v="1448928000"/>
    <n v="1444123377"/>
    <b v="0"/>
    <n v="0"/>
    <b v="0"/>
    <s v="technology/web"/>
    <n v="0"/>
    <e v="#DIV/0!"/>
    <x v="2"/>
    <s v="web"/>
    <d v="2015-10-06T09:22:57"/>
    <d v="2015-12-01T00:00:00"/>
    <x v="585"/>
    <x v="9"/>
  </r>
  <r>
    <x v="586"/>
    <s v="Employ College 2K"/>
    <s v="Employ College is a movement for companies to hire college graduates from their respected institutions."/>
    <n v="10000"/>
    <n v="56"/>
    <x v="2"/>
    <s v="US"/>
    <s v="USD"/>
    <n v="1424032207"/>
    <n v="1421440207"/>
    <b v="0"/>
    <n v="4"/>
    <b v="0"/>
    <s v="technology/web"/>
    <n v="0.55999999999999994"/>
    <n v="14"/>
    <x v="2"/>
    <s v="web"/>
    <d v="2015-01-16T20:30:07"/>
    <d v="2015-02-15T20:30:07"/>
    <x v="586"/>
    <x v="1"/>
  </r>
  <r>
    <x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3-17T18:10:33"/>
    <d v="2015-04-16T18:10:33"/>
    <x v="587"/>
    <x v="7"/>
  </r>
  <r>
    <x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09-18T18:28:06"/>
    <d v="2016-11-17T19:28:06"/>
    <x v="588"/>
    <x v="8"/>
  </r>
  <r>
    <x v="589"/>
    <s v="Get Neighborly"/>
    <s v="Services closer than you think..."/>
    <n v="7500"/>
    <n v="1"/>
    <x v="2"/>
    <s v="US"/>
    <s v="USD"/>
    <n v="1436366699"/>
    <n v="1435070699"/>
    <b v="0"/>
    <n v="1"/>
    <b v="0"/>
    <s v="technology/web"/>
    <n v="1.3333333333333334E-2"/>
    <n v="1"/>
    <x v="2"/>
    <s v="web"/>
    <d v="2015-06-23T14:44:59"/>
    <d v="2015-07-08T14:44:59"/>
    <x v="589"/>
    <x v="0"/>
  </r>
  <r>
    <x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1-08T13:18:51"/>
    <d v="2016-02-08T13:01:00"/>
    <x v="590"/>
    <x v="1"/>
  </r>
  <r>
    <x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6-22T13:02:10"/>
    <d v="2015-07-22T13:02:10"/>
    <x v="591"/>
    <x v="0"/>
  </r>
  <r>
    <x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1-03T05:34:20"/>
    <d v="2014-12-03T05:34:20"/>
    <x v="592"/>
    <x v="4"/>
  </r>
  <r>
    <x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3-07T16:15:45"/>
    <d v="2015-04-06T15:15:45"/>
    <x v="593"/>
    <x v="7"/>
  </r>
  <r>
    <x v="594"/>
    <s v="Unleashed Fitness"/>
    <s v="Creating a fitness site that will change the fitness game forever!"/>
    <n v="25000"/>
    <n v="26"/>
    <x v="2"/>
    <s v="US"/>
    <s v="USD"/>
    <n v="1460832206"/>
    <n v="1458240206"/>
    <b v="0"/>
    <n v="2"/>
    <b v="0"/>
    <s v="technology/web"/>
    <n v="0.104"/>
    <n v="13"/>
    <x v="2"/>
    <s v="web"/>
    <d v="2016-03-17T18:43:26"/>
    <d v="2016-04-16T18:43:26"/>
    <x v="594"/>
    <x v="7"/>
  </r>
  <r>
    <x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3-20T01:40:38"/>
    <d v="2015-05-04T01:40:38"/>
    <x v="595"/>
    <x v="7"/>
  </r>
  <r>
    <x v="596"/>
    <s v="DigitaliBook free library"/>
    <s v="We present digitaibook,com site which can become a free electronic library with your help,"/>
    <n v="20000"/>
    <n v="6"/>
    <x v="2"/>
    <s v="US"/>
    <s v="USD"/>
    <n v="1478122292"/>
    <n v="1475530292"/>
    <b v="0"/>
    <n v="2"/>
    <b v="0"/>
    <s v="technology/web"/>
    <n v="0.03"/>
    <n v="3"/>
    <x v="2"/>
    <s v="web"/>
    <d v="2016-10-03T21:31:32"/>
    <d v="2016-11-02T21:31:32"/>
    <x v="596"/>
    <x v="9"/>
  </r>
  <r>
    <x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6-24T16:55:35"/>
    <d v="2016-07-31T16:00:00"/>
    <x v="597"/>
    <x v="0"/>
  </r>
  <r>
    <x v="598"/>
    <s v="Goals not creeds"/>
    <s v="This is a project to create a crowd-funding site for Urantia Book readers worldwide."/>
    <n v="2500"/>
    <n v="850"/>
    <x v="2"/>
    <s v="US"/>
    <s v="USD"/>
    <n v="1417737781"/>
    <n v="1415145781"/>
    <b v="0"/>
    <n v="7"/>
    <b v="0"/>
    <s v="technology/web"/>
    <n v="34"/>
    <n v="121.42857142857143"/>
    <x v="2"/>
    <s v="web"/>
    <d v="2014-11-05T00:03:01"/>
    <d v="2014-12-05T00:03:01"/>
    <x v="598"/>
    <x v="4"/>
  </r>
  <r>
    <x v="599"/>
    <s v="Mail 4 Jail"/>
    <s v="We send care packages to incarcerated individuals throughout the country that include specific items hand picked by the sender."/>
    <n v="50000"/>
    <n v="31"/>
    <x v="2"/>
    <s v="US"/>
    <s v="USD"/>
    <n v="1425827760"/>
    <n v="1423769402"/>
    <b v="0"/>
    <n v="2"/>
    <b v="0"/>
    <s v="technology/web"/>
    <n v="6.2E-2"/>
    <n v="15.5"/>
    <x v="2"/>
    <s v="web"/>
    <d v="2015-02-12T19:30:02"/>
    <d v="2015-03-08T15:16:00"/>
    <x v="599"/>
    <x v="2"/>
  </r>
  <r>
    <x v="600"/>
    <s v="Anaheim California here we come but we need your help."/>
    <s v="Science Technology Engineering and Math + youth = a brighter tomorrow."/>
    <n v="5000"/>
    <n v="100"/>
    <x v="1"/>
    <s v="US"/>
    <s v="USD"/>
    <n v="1431198562"/>
    <n v="1426014562"/>
    <b v="0"/>
    <n v="1"/>
    <b v="0"/>
    <s v="technology/web"/>
    <n v="2"/>
    <n v="100"/>
    <x v="2"/>
    <s v="web"/>
    <d v="2015-03-10T19:09:22"/>
    <d v="2015-05-09T19:09:22"/>
    <x v="600"/>
    <x v="7"/>
  </r>
  <r>
    <x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1-26T20:35:39"/>
    <d v="2014-12-26T20:35:39"/>
    <x v="601"/>
    <x v="4"/>
  </r>
  <r>
    <x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5-19T19:03:35"/>
    <d v="2015-06-18T19:03:35"/>
    <x v="602"/>
    <x v="5"/>
  </r>
  <r>
    <x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7-15T15:20:23"/>
    <d v="2014-08-14T15:20:23"/>
    <x v="603"/>
    <x v="3"/>
  </r>
  <r>
    <x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7-29T00:50:56"/>
    <d v="2014-08-28T00:50:56"/>
    <x v="604"/>
    <x v="3"/>
  </r>
  <r>
    <x v="605"/>
    <s v="Teach Your Parents iPad (Canceled)"/>
    <s v="An iPad support care package for your parents / seniors."/>
    <n v="5000"/>
    <n v="131"/>
    <x v="1"/>
    <s v="US"/>
    <s v="USD"/>
    <n v="1440318908"/>
    <n v="1436430908"/>
    <b v="0"/>
    <n v="8"/>
    <b v="0"/>
    <s v="technology/web"/>
    <n v="2.62"/>
    <n v="16.375"/>
    <x v="2"/>
    <s v="web"/>
    <d v="2015-07-09T08:35:08"/>
    <d v="2015-08-23T08:35:08"/>
    <x v="605"/>
    <x v="3"/>
  </r>
  <r>
    <x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4-08T15:36:49"/>
    <d v="2015-05-24T15:00:00"/>
    <x v="606"/>
    <x v="6"/>
  </r>
  <r>
    <x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0-23T19:48:56"/>
    <d v="2015-11-22T20:48:56"/>
    <x v="607"/>
    <x v="9"/>
  </r>
  <r>
    <x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5-16T22:06:20"/>
    <d v="2015-06-15T22:06:20"/>
    <x v="608"/>
    <x v="5"/>
  </r>
  <r>
    <x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0-30T00:49:04"/>
    <d v="2015-11-29T01:49:04"/>
    <x v="609"/>
    <x v="9"/>
  </r>
  <r>
    <x v="610"/>
    <s v="UniteChrist (Canceled)"/>
    <s v="We are creating a Christian social network to empower, educate, and connect Christians all over the world."/>
    <n v="13803"/>
    <n v="0"/>
    <x v="1"/>
    <s v="US"/>
    <s v="USD"/>
    <n v="1429732586"/>
    <n v="1427140586"/>
    <b v="0"/>
    <n v="0"/>
    <b v="0"/>
    <s v="technology/web"/>
    <n v="0"/>
    <e v="#DIV/0!"/>
    <x v="2"/>
    <s v="web"/>
    <d v="2015-03-23T19:56:26"/>
    <d v="2015-04-22T19:56:26"/>
    <x v="610"/>
    <x v="7"/>
  </r>
  <r>
    <x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5-11-20T13:27:17"/>
    <d v="2016-01-19T13:27:17"/>
    <x v="611"/>
    <x v="4"/>
  </r>
  <r>
    <x v="612"/>
    <s v="Web Streaming 2.0 (Canceled)"/>
    <s v="A Fast and Reliable new Web platform to stream videos from Internet"/>
    <n v="10000"/>
    <n v="0"/>
    <x v="1"/>
    <s v="IT"/>
    <s v="EUR"/>
    <n v="1472777146"/>
    <n v="1470185146"/>
    <b v="0"/>
    <n v="0"/>
    <b v="0"/>
    <s v="technology/web"/>
    <n v="0"/>
    <e v="#DIV/0!"/>
    <x v="2"/>
    <s v="web"/>
    <d v="2016-08-03T00:45:46"/>
    <d v="2016-09-02T00:45:46"/>
    <x v="612"/>
    <x v="10"/>
  </r>
  <r>
    <x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8-31T11:55:20"/>
    <d v="2015-10-01T04:59:00"/>
    <x v="613"/>
    <x v="10"/>
  </r>
  <r>
    <x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5-25T01:29:00"/>
    <d v="2016-06-24T01:29:00"/>
    <x v="614"/>
    <x v="5"/>
  </r>
  <r>
    <x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8-26T02:55:59"/>
    <d v="2015-09-25T02:55:59"/>
    <x v="615"/>
    <x v="10"/>
  </r>
  <r>
    <x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1-26T09:01:47"/>
    <d v="2017-02-25T09:01:47"/>
    <x v="616"/>
    <x v="1"/>
  </r>
  <r>
    <x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3-24T08:14:03"/>
    <d v="2015-05-08T08:14:03"/>
    <x v="617"/>
    <x v="7"/>
  </r>
  <r>
    <x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1-09T19:26:43"/>
    <d v="2015-12-09T19:26:43"/>
    <x v="618"/>
    <x v="4"/>
  </r>
  <r>
    <x v="619"/>
    <s v="Big Data (Canceled)"/>
    <s v="Big Data Sets for researchers interested in improving the quality of life."/>
    <n v="2500000"/>
    <n v="1"/>
    <x v="1"/>
    <s v="US"/>
    <s v="USD"/>
    <n v="1416933390"/>
    <n v="1411745790"/>
    <b v="0"/>
    <n v="1"/>
    <b v="0"/>
    <s v="technology/web"/>
    <n v="3.9999999999999996E-5"/>
    <n v="1"/>
    <x v="2"/>
    <s v="web"/>
    <d v="2014-09-26T15:36:30"/>
    <d v="2014-11-25T16:36:30"/>
    <x v="619"/>
    <x v="8"/>
  </r>
  <r>
    <x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7-11T17:12:18"/>
    <d v="2014-08-25T17:12:18"/>
    <x v="620"/>
    <x v="3"/>
  </r>
  <r>
    <x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6-07T23:42:17"/>
    <d v="2016-07-07T23:42:17"/>
    <x v="621"/>
    <x v="0"/>
  </r>
  <r>
    <x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6-11T18:35:38"/>
    <d v="2016-07-01T18:35:38"/>
    <x v="622"/>
    <x v="0"/>
  </r>
  <r>
    <x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4-28T00:13:17"/>
    <d v="2015-05-28T00:13:17"/>
    <x v="623"/>
    <x v="6"/>
  </r>
  <r>
    <x v="624"/>
    <s v="NeedSomeLoven.com (Canceled)"/>
    <s v="I am designing a fun, high tech dating website, with over 25 cool features. It is innovate as well as user friendly."/>
    <n v="5000"/>
    <n v="0"/>
    <x v="1"/>
    <s v="US"/>
    <s v="USD"/>
    <n v="1431647041"/>
    <n v="1429055041"/>
    <b v="0"/>
    <n v="0"/>
    <b v="0"/>
    <s v="technology/web"/>
    <n v="0"/>
    <e v="#DIV/0!"/>
    <x v="2"/>
    <s v="web"/>
    <d v="2015-04-14T23:44:01"/>
    <d v="2015-05-14T23:44:01"/>
    <x v="624"/>
    <x v="6"/>
  </r>
  <r>
    <x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2-24T21:29:37"/>
    <d v="2017-03-26T20:29:37"/>
    <x v="625"/>
    <x v="2"/>
  </r>
  <r>
    <x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7-13T13:25:39"/>
    <d v="2015-08-15T13:22:00"/>
    <x v="626"/>
    <x v="3"/>
  </r>
  <r>
    <x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1-15T07:21:51"/>
    <d v="2016-03-14T23:00:00"/>
    <x v="627"/>
    <x v="1"/>
  </r>
  <r>
    <x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6-13T16:37:37"/>
    <d v="2014-07-13T16:37:37"/>
    <x v="628"/>
    <x v="0"/>
  </r>
  <r>
    <x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4-14T15:18:28"/>
    <d v="2016-05-14T15:18:28"/>
    <x v="629"/>
    <x v="6"/>
  </r>
  <r>
    <x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8-07T14:52:01"/>
    <d v="2015-09-06T05:10:00"/>
    <x v="630"/>
    <x v="10"/>
  </r>
  <r>
    <x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4-29T18:32:09"/>
    <d v="2016-05-28T18:32:09"/>
    <x v="631"/>
    <x v="6"/>
  </r>
  <r>
    <x v="632"/>
    <s v="UniWherse.com - Bring students future (Canceled)"/>
    <s v="Our goal is to create a system, students can find universities that best match their interests."/>
    <n v="20000"/>
    <n v="0"/>
    <x v="1"/>
    <s v="NL"/>
    <s v="EUR"/>
    <n v="1448470165"/>
    <n v="1445874565"/>
    <b v="0"/>
    <n v="0"/>
    <b v="0"/>
    <s v="technology/web"/>
    <n v="0"/>
    <e v="#DIV/0!"/>
    <x v="2"/>
    <s v="web"/>
    <d v="2015-10-26T15:49:25"/>
    <d v="2015-11-25T16:49:25"/>
    <x v="632"/>
    <x v="9"/>
  </r>
  <r>
    <x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5-17T07:11:02"/>
    <d v="2016-06-17T23:00:00"/>
    <x v="633"/>
    <x v="5"/>
  </r>
  <r>
    <x v="634"/>
    <s v="pitchtograndma (Canceled)"/>
    <s v="We help companies to explain what they do in simple, grandma-would-understand terms."/>
    <n v="5000"/>
    <n v="1"/>
    <x v="1"/>
    <s v="US"/>
    <s v="USD"/>
    <n v="1424989029"/>
    <n v="1422397029"/>
    <b v="0"/>
    <n v="1"/>
    <b v="0"/>
    <s v="technology/web"/>
    <n v="0.02"/>
    <n v="1"/>
    <x v="2"/>
    <s v="web"/>
    <d v="2015-01-27T22:17:09"/>
    <d v="2015-02-26T22:17:09"/>
    <x v="634"/>
    <x v="1"/>
  </r>
  <r>
    <x v="635"/>
    <s v="Pleero, A Technology Team Building Website (Canceled)"/>
    <s v="Network used for building technology development teams."/>
    <n v="25000"/>
    <n v="2"/>
    <x v="1"/>
    <s v="US"/>
    <s v="USD"/>
    <n v="1428804762"/>
    <n v="1426212762"/>
    <b v="0"/>
    <n v="1"/>
    <b v="0"/>
    <s v="technology/web"/>
    <n v="8.0000000000000002E-3"/>
    <n v="2"/>
    <x v="2"/>
    <s v="web"/>
    <d v="2015-03-13T02:12:42"/>
    <d v="2015-04-12T02:12:42"/>
    <x v="635"/>
    <x v="7"/>
  </r>
  <r>
    <x v="636"/>
    <s v="Keto Advice (Canceled)"/>
    <s v="With no central location for keto knowledge, keto advice will be a community run knowledge base."/>
    <n v="2000"/>
    <n v="4"/>
    <x v="1"/>
    <s v="GB"/>
    <s v="GBP"/>
    <n v="1433587620"/>
    <n v="1430996150"/>
    <b v="0"/>
    <n v="1"/>
    <b v="0"/>
    <s v="technology/web"/>
    <n v="0.2"/>
    <n v="4"/>
    <x v="2"/>
    <s v="web"/>
    <d v="2015-05-07T10:55:50"/>
    <d v="2015-06-06T10:47:00"/>
    <x v="636"/>
    <x v="5"/>
  </r>
  <r>
    <x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1-27T23:05:18"/>
    <d v="2017-02-25T23:04:00"/>
    <x v="637"/>
    <x v="1"/>
  </r>
  <r>
    <x v="638"/>
    <s v="W (Canceled)"/>
    <s v="O0"/>
    <n v="200000"/>
    <n v="18"/>
    <x v="1"/>
    <s v="DE"/>
    <s v="EUR"/>
    <n v="1490447662"/>
    <n v="1485267262"/>
    <b v="0"/>
    <n v="6"/>
    <b v="0"/>
    <s v="technology/web"/>
    <n v="9.0000000000000011E-3"/>
    <n v="3"/>
    <x v="2"/>
    <s v="web"/>
    <d v="2017-01-24T14:14:22"/>
    <d v="2017-03-25T13:14:22"/>
    <x v="638"/>
    <x v="1"/>
  </r>
  <r>
    <x v="639"/>
    <s v="Kids Educational Social Media Site (Canceled)"/>
    <s v="Development of a Safe and Educational Social Media site for kids."/>
    <n v="1000000"/>
    <n v="1"/>
    <x v="1"/>
    <s v="US"/>
    <s v="USD"/>
    <n v="1413208795"/>
    <n v="1408024795"/>
    <b v="0"/>
    <n v="1"/>
    <b v="0"/>
    <s v="technology/web"/>
    <n v="9.9999999999999991E-5"/>
    <n v="1"/>
    <x v="2"/>
    <s v="web"/>
    <d v="2014-08-14T13:59:55"/>
    <d v="2014-10-13T13:59:55"/>
    <x v="639"/>
    <x v="10"/>
  </r>
  <r>
    <x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09T10:05:15"/>
    <d v="2016-11-24T23:00:00"/>
    <x v="640"/>
    <x v="4"/>
  </r>
  <r>
    <x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7-14T13:40:48"/>
    <d v="2015-08-13T13:40:48"/>
    <x v="641"/>
    <x v="3"/>
  </r>
  <r>
    <x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7-14T15:37:54"/>
    <d v="2015-08-19T15:37:54"/>
    <x v="642"/>
    <x v="3"/>
  </r>
  <r>
    <x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4-06T15:24:35"/>
    <d v="2015-05-31T15:24:35"/>
    <x v="643"/>
    <x v="6"/>
  </r>
  <r>
    <x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09-16T15:58:59"/>
    <d v="2014-10-29T01:00:00"/>
    <x v="644"/>
    <x v="8"/>
  </r>
  <r>
    <x v="645"/>
    <s v="Carbon Fiber Collar Stays"/>
    <s v="Ever wanted to own something made out of carbon fiber? Now you can!"/>
    <n v="2000"/>
    <n v="5574"/>
    <x v="0"/>
    <s v="US"/>
    <s v="USD"/>
    <n v="1470962274"/>
    <n v="1468370274"/>
    <b v="0"/>
    <n v="237"/>
    <b v="1"/>
    <s v="technology/wearables"/>
    <n v="278.7"/>
    <n v="23.518987341772153"/>
    <x v="2"/>
    <s v="wearables"/>
    <d v="2016-07-13T00:37:54"/>
    <d v="2016-08-12T00:37:54"/>
    <x v="645"/>
    <x v="3"/>
  </r>
  <r>
    <x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7-12T20:27:47"/>
    <d v="2014-08-11T20:27:47"/>
    <x v="646"/>
    <x v="3"/>
  </r>
  <r>
    <x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2-16T18:25:49"/>
    <d v="2016-03-17T17:25:49"/>
    <x v="647"/>
    <x v="2"/>
  </r>
  <r>
    <x v="648"/>
    <s v="Audio Jacket"/>
    <s v="Get ready for the next product that you canâ€™t live without"/>
    <n v="35000"/>
    <n v="44388"/>
    <x v="0"/>
    <s v="US"/>
    <s v="USD"/>
    <n v="1413304708"/>
    <n v="1410280708"/>
    <b v="0"/>
    <n v="27"/>
    <b v="1"/>
    <s v="technology/wearables"/>
    <n v="126.82285714285715"/>
    <n v="1644"/>
    <x v="2"/>
    <s v="wearables"/>
    <d v="2014-09-09T16:38:28"/>
    <d v="2014-10-14T16:38:28"/>
    <x v="648"/>
    <x v="8"/>
  </r>
  <r>
    <x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8-26T21:53:33"/>
    <d v="2014-09-16T21:53:33"/>
    <x v="649"/>
    <x v="10"/>
  </r>
  <r>
    <x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0-20T00:53:04"/>
    <d v="2014-12-19T01:53:04"/>
    <x v="650"/>
    <x v="9"/>
  </r>
  <r>
    <x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1-13T00:25:11"/>
    <d v="2014-12-13T00:25:11"/>
    <x v="651"/>
    <x v="4"/>
  </r>
  <r>
    <x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1-01T16:34:10"/>
    <d v="2016-12-01T17:34:10"/>
    <x v="652"/>
    <x v="4"/>
  </r>
  <r>
    <x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7-14T14:50:40"/>
    <d v="2015-08-20T14:50:40"/>
    <x v="653"/>
    <x v="3"/>
  </r>
  <r>
    <x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6-08T22:58:33"/>
    <d v="2015-07-08T22:58:33"/>
    <x v="654"/>
    <x v="0"/>
  </r>
  <r>
    <x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2-10T22:58:32"/>
    <d v="2015-03-12T21:58:32"/>
    <x v="655"/>
    <x v="2"/>
  </r>
  <r>
    <x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2-17T19:18:39"/>
    <d v="2016-04-17T18:18:39"/>
    <x v="656"/>
    <x v="2"/>
  </r>
  <r>
    <x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1-23T20:17:52"/>
    <d v="2015-12-23T20:17:52"/>
    <x v="657"/>
    <x v="4"/>
  </r>
  <r>
    <x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6-24T03:51:29"/>
    <d v="2015-07-26T18:00:00"/>
    <x v="658"/>
    <x v="0"/>
  </r>
  <r>
    <x v="659"/>
    <s v="Lulu Watch Designs - Apple Watch"/>
    <s v="Sync up your lifestyle"/>
    <n v="3000"/>
    <n v="3017"/>
    <x v="0"/>
    <s v="US"/>
    <s v="USD"/>
    <n v="1440339295"/>
    <n v="1437747295"/>
    <b v="0"/>
    <n v="21"/>
    <b v="1"/>
    <s v="technology/wearables"/>
    <n v="100.56666666666668"/>
    <n v="143.66666666666666"/>
    <x v="2"/>
    <s v="wearables"/>
    <d v="2015-07-24T14:14:55"/>
    <d v="2015-08-23T14:14:55"/>
    <x v="659"/>
    <x v="3"/>
  </r>
  <r>
    <x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0-10T17:47:59"/>
    <d v="2014-11-09T18:47:59"/>
    <x v="660"/>
    <x v="9"/>
  </r>
  <r>
    <x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09-23T15:29:19"/>
    <d v="2016-10-23T15:29:19"/>
    <x v="661"/>
    <x v="8"/>
  </r>
  <r>
    <x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4-12-17T10:30:47"/>
    <d v="2015-01-16T10:30:47"/>
    <x v="662"/>
    <x v="11"/>
  </r>
  <r>
    <x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6-18T20:14:16"/>
    <d v="2015-07-18T20:14:16"/>
    <x v="663"/>
    <x v="0"/>
  </r>
  <r>
    <x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3-14T15:59:35"/>
    <d v="2015-04-13T15:59:35"/>
    <x v="664"/>
    <x v="7"/>
  </r>
  <r>
    <x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6-11-14T17:04:21"/>
    <d v="2017-01-13T17:04:21"/>
    <x v="665"/>
    <x v="4"/>
  </r>
  <r>
    <x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7-18T19:58:18"/>
    <d v="2014-08-17T19:58:18"/>
    <x v="666"/>
    <x v="3"/>
  </r>
  <r>
    <x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09-19T08:57:43"/>
    <d v="2016-10-29T08:57:43"/>
    <x v="667"/>
    <x v="8"/>
  </r>
  <r>
    <x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3-27T19:57:02"/>
    <d v="2015-05-11T19:57:02"/>
    <x v="668"/>
    <x v="7"/>
  </r>
  <r>
    <x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6-06T15:00:58"/>
    <d v="2016-07-06T15:00:58"/>
    <x v="669"/>
    <x v="0"/>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5-16T17:02:00"/>
    <d v="2016-06-19T08:10:00"/>
    <x v="670"/>
    <x v="5"/>
  </r>
  <r>
    <x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4-12-11T16:37:32"/>
    <d v="2015-01-14T04:00:00"/>
    <x v="671"/>
    <x v="11"/>
  </r>
  <r>
    <x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01T05:16:04"/>
    <d v="2015-01-01T04:59:00"/>
    <x v="672"/>
    <x v="11"/>
  </r>
  <r>
    <x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7-18T20:10:17"/>
    <d v="2014-09-01T20:10:17"/>
    <x v="673"/>
    <x v="3"/>
  </r>
  <r>
    <x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6-13T02:47:07"/>
    <d v="2014-08-12T02:47:07"/>
    <x v="674"/>
    <x v="0"/>
  </r>
  <r>
    <x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4-12-02T22:20:04"/>
    <d v="2015-01-01T06:59:00"/>
    <x v="675"/>
    <x v="11"/>
  </r>
  <r>
    <x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1-08T18:26:21"/>
    <d v="2015-02-07T18:26:21"/>
    <x v="676"/>
    <x v="1"/>
  </r>
  <r>
    <x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5-14T09:41:35"/>
    <d v="2016-06-28T09:41:35"/>
    <x v="677"/>
    <x v="5"/>
  </r>
  <r>
    <x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4-21T09:02:18"/>
    <d v="2016-05-21T09:02:18"/>
    <x v="678"/>
    <x v="6"/>
  </r>
  <r>
    <x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7-05T16:41:49"/>
    <d v="2016-09-03T16:41:49"/>
    <x v="679"/>
    <x v="3"/>
  </r>
  <r>
    <x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8-13T12:02:11"/>
    <d v="2014-09-17T12:02:11"/>
    <x v="680"/>
    <x v="10"/>
  </r>
  <r>
    <x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09-26T19:20:04"/>
    <d v="2016-10-26T19:20:04"/>
    <x v="681"/>
    <x v="8"/>
  </r>
  <r>
    <x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2-12T18:22:02"/>
    <d v="2017-03-14T17:22:02"/>
    <x v="682"/>
    <x v="2"/>
  </r>
  <r>
    <x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09-21T21:36:04"/>
    <d v="2016-10-31T21:36:04"/>
    <x v="683"/>
    <x v="8"/>
  </r>
  <r>
    <x v="684"/>
    <s v="Arcus Motion Analyzer | The Versatile Smart Ring"/>
    <s v="Arcus gives your fingers super powers."/>
    <n v="320000"/>
    <n v="23948"/>
    <x v="2"/>
    <s v="US"/>
    <s v="USD"/>
    <n v="1406257200"/>
    <n v="1403176891"/>
    <b v="0"/>
    <n v="135"/>
    <b v="0"/>
    <s v="technology/wearables"/>
    <n v="7.4837500000000006"/>
    <n v="177.39259259259259"/>
    <x v="2"/>
    <s v="wearables"/>
    <d v="2014-06-19T11:21:31"/>
    <d v="2014-07-25T03:00:00"/>
    <x v="684"/>
    <x v="0"/>
  </r>
  <r>
    <x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4-11-28T20:47:52"/>
    <d v="2015-01-12T20:47:52"/>
    <x v="685"/>
    <x v="4"/>
  </r>
  <r>
    <x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7-04T16:09:30"/>
    <d v="2015-08-03T16:09:30"/>
    <x v="686"/>
    <x v="3"/>
  </r>
  <r>
    <x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6-12-07T18:00:53"/>
    <d v="2017-02-05T18:00:53"/>
    <x v="687"/>
    <x v="11"/>
  </r>
  <r>
    <x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09-15T02:30:53"/>
    <d v="2015-10-15T02:30:53"/>
    <x v="688"/>
    <x v="8"/>
  </r>
  <r>
    <x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1-01T16:01:37"/>
    <d v="2016-12-08T04:59:00"/>
    <x v="689"/>
    <x v="4"/>
  </r>
  <r>
    <x v="690"/>
    <s v="BLOXSHIELD"/>
    <s v="A radiation shield for your fitness tracker, smartwatch or other wearable smart device"/>
    <n v="20000"/>
    <n v="2468"/>
    <x v="2"/>
    <s v="US"/>
    <s v="USD"/>
    <n v="1473400800"/>
    <n v="1469718841"/>
    <b v="0"/>
    <n v="34"/>
    <b v="0"/>
    <s v="technology/wearables"/>
    <n v="12.34"/>
    <n v="72.588235294117652"/>
    <x v="2"/>
    <s v="wearables"/>
    <d v="2016-07-28T15:14:01"/>
    <d v="2016-09-09T06:00:00"/>
    <x v="690"/>
    <x v="3"/>
  </r>
  <r>
    <x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03T00:40:46"/>
    <d v="2015-07-01T00:40:46"/>
    <x v="691"/>
    <x v="0"/>
  </r>
  <r>
    <x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1-22T09:01:03"/>
    <d v="2016-12-22T09:01:03"/>
    <x v="692"/>
    <x v="4"/>
  </r>
  <r>
    <x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3-31T19:23:47"/>
    <d v="2015-04-30T19:23:47"/>
    <x v="693"/>
    <x v="7"/>
  </r>
  <r>
    <x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1-02T15:55:59"/>
    <d v="2017-02-01T15:55:59"/>
    <x v="694"/>
    <x v="1"/>
  </r>
  <r>
    <x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01T12:30:20"/>
    <d v="2014-10-31T12:30:20"/>
    <x v="695"/>
    <x v="9"/>
  </r>
  <r>
    <x v="696"/>
    <s v="trustee"/>
    <s v="Show your fidelity by wearing the Trustee rings! Show where you are (at)!"/>
    <n v="175000"/>
    <n v="1"/>
    <x v="2"/>
    <s v="NL"/>
    <s v="EUR"/>
    <n v="1406326502"/>
    <n v="1403734502"/>
    <b v="0"/>
    <n v="1"/>
    <b v="0"/>
    <s v="technology/wearables"/>
    <n v="5.7142857142857147E-4"/>
    <n v="1"/>
    <x v="2"/>
    <s v="wearables"/>
    <d v="2014-06-25T22:15:02"/>
    <d v="2014-07-25T22:15:02"/>
    <x v="696"/>
    <x v="0"/>
  </r>
  <r>
    <x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1-19T12:33:09"/>
    <d v="2016-02-03T12:33:09"/>
    <x v="697"/>
    <x v="1"/>
  </r>
  <r>
    <x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8-15T22:20:45"/>
    <d v="2014-09-18T02:00:00"/>
    <x v="698"/>
    <x v="10"/>
  </r>
  <r>
    <x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0-16T11:39:08"/>
    <d v="2013-11-22T16:00:00"/>
    <x v="699"/>
    <x v="9"/>
  </r>
  <r>
    <x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6-12-11T16:31:21"/>
    <d v="2017-01-10T16:31:21"/>
    <x v="700"/>
    <x v="11"/>
  </r>
  <r>
    <x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6-23T15:54:40"/>
    <d v="2014-07-23T15:54:40"/>
    <x v="701"/>
    <x v="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0-25T17:26:27"/>
    <d v="2016-11-24T18:26:27"/>
    <x v="702"/>
    <x v="9"/>
  </r>
  <r>
    <x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6-12-07T22:49:09"/>
    <d v="2017-01-31T23:32:00"/>
    <x v="703"/>
    <x v="11"/>
  </r>
  <r>
    <x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6-12-22T04:37:48"/>
    <d v="2017-02-20T04:37:48"/>
    <x v="704"/>
    <x v="11"/>
  </r>
  <r>
    <x v="705"/>
    <s v="SomnoScope"/>
    <s v="The closest thing ever to the Holy Grail of wearables technology"/>
    <n v="100000"/>
    <n v="977"/>
    <x v="2"/>
    <s v="NL"/>
    <s v="EUR"/>
    <n v="1484999278"/>
    <n v="1482407278"/>
    <b v="0"/>
    <n v="5"/>
    <b v="0"/>
    <s v="technology/wearables"/>
    <n v="0.97699999999999987"/>
    <n v="195.4"/>
    <x v="2"/>
    <s v="wearables"/>
    <d v="2016-12-22T11:47:58"/>
    <d v="2017-01-21T11:47:58"/>
    <x v="705"/>
    <x v="11"/>
  </r>
  <r>
    <x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1-02T23:53:03"/>
    <d v="2016-12-14T18:39:00"/>
    <x v="706"/>
    <x v="4"/>
  </r>
  <r>
    <x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6-11-22T15:55:27"/>
    <d v="2017-01-01T15:55:27"/>
    <x v="707"/>
    <x v="4"/>
  </r>
  <r>
    <x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7-15T13:56:40"/>
    <d v="2014-09-13T13:56:40"/>
    <x v="708"/>
    <x v="3"/>
  </r>
  <r>
    <x v="709"/>
    <s v="lumiglove"/>
    <s v="A &quot;handheld&quot; light, which eases the way you illuminate objects and/or paths."/>
    <n v="15000"/>
    <n v="61"/>
    <x v="2"/>
    <s v="US"/>
    <s v="USD"/>
    <n v="1417741159"/>
    <n v="1415149159"/>
    <b v="0"/>
    <n v="2"/>
    <b v="0"/>
    <s v="technology/wearables"/>
    <n v="0.40666666666666662"/>
    <n v="30.5"/>
    <x v="2"/>
    <s v="wearables"/>
    <d v="2014-11-05T00:59:19"/>
    <d v="2014-12-05T00:59:19"/>
    <x v="709"/>
    <x v="4"/>
  </r>
  <r>
    <x v="710"/>
    <s v="Hate York Shirt 2.0"/>
    <s v="Shirts, so technologically advanced, they connect mentally to their audience upon sight."/>
    <n v="1200"/>
    <n v="0"/>
    <x v="2"/>
    <s v="CA"/>
    <s v="CAD"/>
    <n v="1408495440"/>
    <n v="1405640302"/>
    <b v="0"/>
    <n v="0"/>
    <b v="0"/>
    <s v="technology/wearables"/>
    <n v="0"/>
    <e v="#DIV/0!"/>
    <x v="2"/>
    <s v="wearables"/>
    <d v="2014-07-17T23:38:22"/>
    <d v="2014-08-20T00:44:00"/>
    <x v="710"/>
    <x v="3"/>
  </r>
  <r>
    <x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1-04T11:01:08"/>
    <d v="2016-12-14T12:01:08"/>
    <x v="711"/>
    <x v="4"/>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1-15T16:20:32"/>
    <d v="2016-02-14T16:20:32"/>
    <x v="712"/>
    <x v="1"/>
  </r>
  <r>
    <x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5-06T12:42:12"/>
    <d v="2016-06-05T12:42:12"/>
    <x v="713"/>
    <x v="5"/>
  </r>
  <r>
    <x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6-12-30T18:54:42"/>
    <d v="2017-02-28T18:54:42"/>
    <x v="714"/>
    <x v="11"/>
  </r>
  <r>
    <x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09-26T02:10:40"/>
    <d v="2015-11-05T03:10:40"/>
    <x v="715"/>
    <x v="8"/>
  </r>
  <r>
    <x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0-28T15:48:27"/>
    <d v="2014-12-01T00:00:00"/>
    <x v="716"/>
    <x v="9"/>
  </r>
  <r>
    <x v="717"/>
    <s v="cool air belt"/>
    <s v="Cool air flowing under clothing keeps you cool."/>
    <n v="100000"/>
    <n v="305"/>
    <x v="2"/>
    <s v="US"/>
    <s v="USD"/>
    <n v="1409949002"/>
    <n v="1407357002"/>
    <b v="0"/>
    <n v="4"/>
    <b v="0"/>
    <s v="technology/wearables"/>
    <n v="0.30499999999999999"/>
    <n v="76.25"/>
    <x v="2"/>
    <s v="wearables"/>
    <d v="2014-08-06T20:30:02"/>
    <d v="2014-09-05T20:30:02"/>
    <x v="717"/>
    <x v="10"/>
  </r>
  <r>
    <x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1-17T20:17:27"/>
    <d v="2017-02-18T05:59:00"/>
    <x v="718"/>
    <x v="1"/>
  </r>
  <r>
    <x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09T00:57:56"/>
    <d v="2016-02-23T00:57:56"/>
    <x v="719"/>
    <x v="2"/>
  </r>
  <r>
    <x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01T15:34:51"/>
    <d v="2012-01-29T15:34:51"/>
    <x v="720"/>
    <x v="1"/>
  </r>
  <r>
    <x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6-17T13:43:27"/>
    <d v="2014-08-01T13:43:27"/>
    <x v="721"/>
    <x v="0"/>
  </r>
  <r>
    <x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3-09T19:19:38"/>
    <d v="2012-04-08T18:19:38"/>
    <x v="722"/>
    <x v="7"/>
  </r>
  <r>
    <x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6-29T19:35:49"/>
    <d v="2015-07-30T03:59:00"/>
    <x v="723"/>
    <x v="0"/>
  </r>
  <r>
    <x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5-31T15:19:23"/>
    <d v="2011-06-30T15:19:23"/>
    <x v="724"/>
    <x v="5"/>
  </r>
  <r>
    <x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1-13T15:01:52"/>
    <d v="2015-12-13T15:01:52"/>
    <x v="725"/>
    <x v="4"/>
  </r>
  <r>
    <x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3-13T01:01:27"/>
    <d v="2013-04-12T01:01:27"/>
    <x v="726"/>
    <x v="7"/>
  </r>
  <r>
    <x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2-12-04T00:29:09"/>
    <d v="2013-01-14T21:20:00"/>
    <x v="727"/>
    <x v="11"/>
  </r>
  <r>
    <x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7-07T20:05:57"/>
    <d v="2011-08-21T20:05:57"/>
    <x v="728"/>
    <x v="3"/>
  </r>
  <r>
    <x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7-21T04:27:41"/>
    <d v="2012-09-19T04:27:41"/>
    <x v="729"/>
    <x v="3"/>
  </r>
  <r>
    <x v="730"/>
    <s v="Encyclopedia of Surfing"/>
    <s v="A Massive but Cheerful Online Digital Archive of Surfing"/>
    <n v="20000"/>
    <n v="26438"/>
    <x v="0"/>
    <s v="US"/>
    <s v="USD"/>
    <n v="1323280391"/>
    <n v="1320688391"/>
    <b v="0"/>
    <n v="265"/>
    <b v="1"/>
    <s v="publishing/nonfiction"/>
    <n v="132.19"/>
    <n v="99.766037735849054"/>
    <x v="3"/>
    <s v="nonfiction"/>
    <d v="2011-11-07T17:53:11"/>
    <d v="2011-12-07T17:53:11"/>
    <x v="730"/>
    <x v="4"/>
  </r>
  <r>
    <x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1-12-02T19:05:47"/>
    <d v="2012-01-22T06:00:00"/>
    <x v="731"/>
    <x v="11"/>
  </r>
  <r>
    <x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7-31T10:11:01"/>
    <d v="2013-09-29T10:11:01"/>
    <x v="732"/>
    <x v="3"/>
  </r>
  <r>
    <x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1-20T10:04:52"/>
    <d v="2013-12-20T10:04:52"/>
    <x v="733"/>
    <x v="4"/>
  </r>
  <r>
    <x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4-08T03:57:00"/>
    <d v="2015-05-09T05:00:00"/>
    <x v="734"/>
    <x v="6"/>
  </r>
  <r>
    <x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1-03T00:42:26"/>
    <d v="2014-12-04T00:39:00"/>
    <x v="735"/>
    <x v="4"/>
  </r>
  <r>
    <x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01T17:37:20"/>
    <d v="2013-11-21T04:59:00"/>
    <x v="736"/>
    <x v="4"/>
  </r>
  <r>
    <x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1-28T06:36:27"/>
    <d v="2014-02-14T20:00:00"/>
    <x v="737"/>
    <x v="1"/>
  </r>
  <r>
    <x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0-31T14:29:54"/>
    <d v="2014-12-01T04:59:00"/>
    <x v="738"/>
    <x v="9"/>
  </r>
  <r>
    <x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7-09T12:03:49"/>
    <d v="2014-08-11T12:03:49"/>
    <x v="739"/>
    <x v="3"/>
  </r>
  <r>
    <x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07T03:31:22"/>
    <d v="2015-06-21T03:31:22"/>
    <x v="740"/>
    <x v="0"/>
  </r>
  <r>
    <x v="741"/>
    <s v="reVILNA: the vilna ghetto project"/>
    <s v="A revolutionary digital mapping project of the Vilna Ghetto"/>
    <n v="13000"/>
    <n v="13293.8"/>
    <x v="0"/>
    <s v="US"/>
    <s v="USD"/>
    <n v="1370964806"/>
    <n v="1367940806"/>
    <b v="0"/>
    <n v="94"/>
    <b v="1"/>
    <s v="publishing/nonfiction"/>
    <n v="102.25999999999999"/>
    <n v="141.42340425531913"/>
    <x v="3"/>
    <s v="nonfiction"/>
    <d v="2013-05-07T15:33:26"/>
    <d v="2013-06-11T15:33:26"/>
    <x v="741"/>
    <x v="5"/>
  </r>
  <r>
    <x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2-19T22:01:52"/>
    <d v="2014-03-21T21:01:52"/>
    <x v="742"/>
    <x v="2"/>
  </r>
  <r>
    <x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3-22T17:01:25"/>
    <d v="2012-04-16T21:00:00"/>
    <x v="743"/>
    <x v="7"/>
  </r>
  <r>
    <x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1-13T22:58:23"/>
    <d v="2012-12-13T22:58:23"/>
    <x v="744"/>
    <x v="4"/>
  </r>
  <r>
    <x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4-03T13:44:05"/>
    <d v="2013-05-03T13:44:05"/>
    <x v="745"/>
    <x v="6"/>
  </r>
  <r>
    <x v="746"/>
    <s v="Attention: People With Body Parts"/>
    <s v="This is a book of letters. Letters to our body parts."/>
    <n v="2987"/>
    <n v="3318"/>
    <x v="0"/>
    <s v="US"/>
    <s v="USD"/>
    <n v="1348372740"/>
    <n v="1346806909"/>
    <b v="0"/>
    <n v="97"/>
    <b v="1"/>
    <s v="publishing/nonfiction"/>
    <n v="111.08135252761969"/>
    <n v="34.206185567010309"/>
    <x v="3"/>
    <s v="nonfiction"/>
    <d v="2012-09-05T01:01:49"/>
    <d v="2012-09-23T03:59:00"/>
    <x v="746"/>
    <x v="8"/>
  </r>
  <r>
    <x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4-12-15T13:10:19"/>
    <d v="2015-01-15T10:54:00"/>
    <x v="747"/>
    <x v="11"/>
  </r>
  <r>
    <x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7-11T20:19:26"/>
    <d v="2014-08-10T20:19:26"/>
    <x v="748"/>
    <x v="3"/>
  </r>
  <r>
    <x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6-12-29T22:35:30"/>
    <d v="2017-01-28T22:35:30"/>
    <x v="749"/>
    <x v="11"/>
  </r>
  <r>
    <x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1-25T21:04:32"/>
    <d v="2013-02-24T21:04:32"/>
    <x v="750"/>
    <x v="1"/>
  </r>
  <r>
    <x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6-19T15:07:55"/>
    <d v="2011-08-04T15:07:55"/>
    <x v="751"/>
    <x v="0"/>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09-26T10:06:57"/>
    <d v="2016-10-16T11:00:00"/>
    <x v="752"/>
    <x v="8"/>
  </r>
  <r>
    <x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1-15T14:09:51"/>
    <d v="2015-02-14T14:09:51"/>
    <x v="753"/>
    <x v="1"/>
  </r>
  <r>
    <x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2-12-06T17:58:41"/>
    <d v="2013-01-05T17:58:41"/>
    <x v="754"/>
    <x v="11"/>
  </r>
  <r>
    <x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4-19T14:31:17"/>
    <d v="2013-05-20T00:41:00"/>
    <x v="755"/>
    <x v="6"/>
  </r>
  <r>
    <x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2-16T18:24:19"/>
    <d v="2011-04-18T17:24:19"/>
    <x v="756"/>
    <x v="2"/>
  </r>
  <r>
    <x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1-22T01:18:34"/>
    <d v="2012-12-06T01:18:34"/>
    <x v="757"/>
    <x v="4"/>
  </r>
  <r>
    <x v="758"/>
    <s v="Publish Waiting On Humanity"/>
    <s v="I am publishing my book, Waiting on Humanity and need some finishing funds to do so."/>
    <n v="2500"/>
    <n v="2550"/>
    <x v="0"/>
    <s v="US"/>
    <s v="USD"/>
    <n v="1286568268"/>
    <n v="1283976268"/>
    <b v="0"/>
    <n v="19"/>
    <b v="1"/>
    <s v="publishing/nonfiction"/>
    <n v="102"/>
    <n v="134.21052631578948"/>
    <x v="3"/>
    <s v="nonfiction"/>
    <d v="2010-09-08T20:04:28"/>
    <d v="2010-10-08T20:04:28"/>
    <x v="758"/>
    <x v="8"/>
  </r>
  <r>
    <x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5-30T07:55:39"/>
    <d v="2014-07-09T07:55:39"/>
    <x v="759"/>
    <x v="5"/>
  </r>
  <r>
    <x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0-27T18:20:13"/>
    <d v="2016-11-26T19:20:13"/>
    <x v="760"/>
    <x v="9"/>
  </r>
  <r>
    <x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1-03T18:02:06"/>
    <d v="2014-02-02T18:02:06"/>
    <x v="761"/>
    <x v="1"/>
  </r>
  <r>
    <x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1-16T20:36:10"/>
    <d v="2016-12-04T06:00:00"/>
    <x v="762"/>
    <x v="4"/>
  </r>
  <r>
    <x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7-16T10:43:28"/>
    <d v="2013-08-15T10:43:28"/>
    <x v="763"/>
    <x v="3"/>
  </r>
  <r>
    <x v="764"/>
    <s v="[JOE]KES"/>
    <s v="[JOE]KES is a book full of over 200 original, sometimes funny, pun-ish Joekes. If you hate the book, use it as a coster!"/>
    <n v="5000"/>
    <n v="0"/>
    <x v="2"/>
    <s v="US"/>
    <s v="USD"/>
    <n v="1441858161"/>
    <n v="1439266161"/>
    <b v="0"/>
    <n v="0"/>
    <b v="0"/>
    <s v="publishing/fiction"/>
    <n v="0"/>
    <e v="#DIV/0!"/>
    <x v="3"/>
    <s v="fiction"/>
    <d v="2015-08-11T04:09:21"/>
    <d v="2015-09-10T04:09:21"/>
    <x v="764"/>
    <x v="10"/>
  </r>
  <r>
    <x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09-19T13:01:24"/>
    <d v="2014-10-19T13:01:24"/>
    <x v="765"/>
    <x v="8"/>
  </r>
  <r>
    <x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1-17T18:48:03"/>
    <d v="2015-02-16T18:48:03"/>
    <x v="766"/>
    <x v="1"/>
  </r>
  <r>
    <x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4-21T03:26:50"/>
    <d v="2015-05-21T03:26:50"/>
    <x v="767"/>
    <x v="6"/>
  </r>
  <r>
    <x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1-16T04:58:10"/>
    <d v="2013-12-16T04:58:10"/>
    <x v="768"/>
    <x v="4"/>
  </r>
  <r>
    <x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1-26T23:54:54"/>
    <d v="2013-12-26T23:54:54"/>
    <x v="769"/>
    <x v="4"/>
  </r>
  <r>
    <x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1-15T23:59:29"/>
    <d v="2013-02-24T23:59:29"/>
    <x v="770"/>
    <x v="1"/>
  </r>
  <r>
    <x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5-12-11T19:46:42"/>
    <d v="2016-01-30T19:46:42"/>
    <x v="771"/>
    <x v="11"/>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09-12T01:21:59"/>
    <d v="2009-11-01T03:59:00"/>
    <x v="772"/>
    <x v="8"/>
  </r>
  <r>
    <x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4-06T17:39:45"/>
    <d v="2015-05-10T23:01:00"/>
    <x v="773"/>
    <x v="6"/>
  </r>
  <r>
    <x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1-24T18:43:38"/>
    <d v="2014-02-23T18:43:38"/>
    <x v="774"/>
    <x v="1"/>
  </r>
  <r>
    <x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1-16T01:26:35"/>
    <d v="2011-12-16T01:26:35"/>
    <x v="775"/>
    <x v="4"/>
  </r>
  <r>
    <x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09-03T16:27:25"/>
    <d v="2015-10-11T05:00:00"/>
    <x v="776"/>
    <x v="8"/>
  </r>
  <r>
    <x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01T23:32:57"/>
    <d v="2013-07-31T23:32:57"/>
    <x v="777"/>
    <x v="3"/>
  </r>
  <r>
    <x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3-31T16:51:20"/>
    <d v="2014-04-30T16:51:20"/>
    <x v="778"/>
    <x v="7"/>
  </r>
  <r>
    <x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09-15T16:25:05"/>
    <d v="2010-10-15T04:00:00"/>
    <x v="779"/>
    <x v="8"/>
  </r>
  <r>
    <x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4-03T16:10:25"/>
    <d v="2011-05-03T16:10:25"/>
    <x v="780"/>
    <x v="6"/>
  </r>
  <r>
    <x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5-09T00:01:14"/>
    <d v="2013-06-08T00:01:14"/>
    <x v="781"/>
    <x v="5"/>
  </r>
  <r>
    <x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7-26T18:11:42"/>
    <d v="2012-08-25T18:11:42"/>
    <x v="782"/>
    <x v="3"/>
  </r>
  <r>
    <x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3-19T18:34:09"/>
    <d v="2012-04-27T22:00:00"/>
    <x v="783"/>
    <x v="7"/>
  </r>
  <r>
    <x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2-05T03:35:19"/>
    <d v="2014-03-17T02:35:19"/>
    <x v="784"/>
    <x v="2"/>
  </r>
  <r>
    <x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1-29T14:15:15"/>
    <d v="2013-02-28T14:15:15"/>
    <x v="785"/>
    <x v="1"/>
  </r>
  <r>
    <x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3-15T01:20:34"/>
    <d v="2012-05-11T15:47:00"/>
    <x v="786"/>
    <x v="7"/>
  </r>
  <r>
    <x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0-02T15:03:46"/>
    <d v="2013-11-01T15:03:46"/>
    <x v="787"/>
    <x v="9"/>
  </r>
  <r>
    <x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5-30T00:09:48"/>
    <d v="2012-07-07T03:59:00"/>
    <x v="788"/>
    <x v="5"/>
  </r>
  <r>
    <x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03T04:28:00"/>
    <d v="2013-01-21T07:59:00"/>
    <x v="789"/>
    <x v="1"/>
  </r>
  <r>
    <x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02T01:08:59"/>
    <d v="2013-02-01T01:08:59"/>
    <x v="790"/>
    <x v="1"/>
  </r>
  <r>
    <x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0-10T18:44:06"/>
    <d v="2013-11-13T05:59:00"/>
    <x v="791"/>
    <x v="9"/>
  </r>
  <r>
    <x v="792"/>
    <s v="&quot;Believable Lies&quot; - The Album"/>
    <s v="Rock n' Roll about the intersection of lies and belief: the Believable Lie."/>
    <n v="2500"/>
    <n v="2511.11"/>
    <x v="0"/>
    <s v="US"/>
    <s v="USD"/>
    <n v="1383861483"/>
    <n v="1381265883"/>
    <b v="0"/>
    <n v="60"/>
    <b v="1"/>
    <s v="music/rock"/>
    <n v="100.44440000000002"/>
    <n v="41.851833333333339"/>
    <x v="4"/>
    <s v="rock"/>
    <d v="2013-10-08T20:58:03"/>
    <d v="2013-11-07T21:58:03"/>
    <x v="792"/>
    <x v="9"/>
  </r>
  <r>
    <x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6-17T17:47:24"/>
    <d v="2013-07-03T04:59:00"/>
    <x v="793"/>
    <x v="0"/>
  </r>
  <r>
    <x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7-12T02:45:37"/>
    <d v="2011-09-05T17:06:00"/>
    <x v="794"/>
    <x v="3"/>
  </r>
  <r>
    <x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2-24T14:42:46"/>
    <d v="2012-04-07T04:59:00"/>
    <x v="795"/>
    <x v="2"/>
  </r>
  <r>
    <x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8-16T21:11:25"/>
    <d v="2013-09-15T21:10:00"/>
    <x v="796"/>
    <x v="10"/>
  </r>
  <r>
    <x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3-28T23:51:28"/>
    <d v="2012-04-29T04:00:00"/>
    <x v="797"/>
    <x v="7"/>
  </r>
  <r>
    <x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8-31T14:09:47"/>
    <d v="2014-09-30T14:09:47"/>
    <x v="798"/>
    <x v="10"/>
  </r>
  <r>
    <x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3-28T16:00:46"/>
    <d v="2012-04-27T16:00:46"/>
    <x v="799"/>
    <x v="7"/>
  </r>
  <r>
    <x v="800"/>
    <s v="LF4 WildFire"/>
    <s v="Scotland's premier classic rock and metal festival, 3 days, 3-4 stages, family friendly,  for people of all ages"/>
    <n v="1500"/>
    <n v="2282"/>
    <x v="0"/>
    <s v="GB"/>
    <s v="GBP"/>
    <n v="1410431054"/>
    <n v="1407839054"/>
    <b v="0"/>
    <n v="56"/>
    <b v="1"/>
    <s v="music/rock"/>
    <n v="152.13333333333335"/>
    <n v="40.75"/>
    <x v="4"/>
    <s v="rock"/>
    <d v="2014-08-12T10:24:14"/>
    <d v="2014-09-11T10:24:14"/>
    <x v="800"/>
    <x v="10"/>
  </r>
  <r>
    <x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6-01T19:05:20"/>
    <d v="2011-07-01T19:05:20"/>
    <x v="801"/>
    <x v="0"/>
  </r>
  <r>
    <x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8-02T00:32:04"/>
    <d v="2012-09-17T04:05:00"/>
    <x v="802"/>
    <x v="10"/>
  </r>
  <r>
    <x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02T22:47:58"/>
    <d v="2011-05-29T01:00:00"/>
    <x v="803"/>
    <x v="5"/>
  </r>
  <r>
    <x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06T02:32:06"/>
    <d v="2011-07-23T03:59:00"/>
    <x v="804"/>
    <x v="3"/>
  </r>
  <r>
    <x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5-27T19:45:12"/>
    <d v="2011-07-16T23:00:00"/>
    <x v="805"/>
    <x v="5"/>
  </r>
  <r>
    <x v="806"/>
    <s v="Golden Animals NEW Album!"/>
    <s v="Help Golden Animals finish their NEW Album!"/>
    <n v="8000"/>
    <n v="8355"/>
    <x v="0"/>
    <s v="US"/>
    <s v="USD"/>
    <n v="1315413339"/>
    <n v="1312821339"/>
    <b v="0"/>
    <n v="71"/>
    <b v="1"/>
    <s v="music/rock"/>
    <n v="104.4375"/>
    <n v="117.67605633802818"/>
    <x v="4"/>
    <s v="rock"/>
    <d v="2011-08-08T16:35:39"/>
    <d v="2011-09-07T16:35:39"/>
    <x v="806"/>
    <x v="10"/>
  </r>
  <r>
    <x v="807"/>
    <s v="Sic Vita - New EP Release - 2017"/>
    <s v="Join the Sic Vita family and lend a hand as we create a new album!"/>
    <n v="4000"/>
    <n v="4205"/>
    <x v="0"/>
    <s v="US"/>
    <s v="USD"/>
    <n v="1488333600"/>
    <n v="1485270311"/>
    <b v="0"/>
    <n v="57"/>
    <b v="1"/>
    <s v="music/rock"/>
    <n v="105.125"/>
    <n v="73.771929824561397"/>
    <x v="4"/>
    <s v="rock"/>
    <d v="2017-01-24T15:05:11"/>
    <d v="2017-03-01T02:00:00"/>
    <x v="807"/>
    <x v="1"/>
  </r>
  <r>
    <x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1-19T02:24:46"/>
    <d v="2014-12-22T04:59:00"/>
    <x v="808"/>
    <x v="4"/>
  </r>
  <r>
    <x v="809"/>
    <s v="Peter's New Album!!"/>
    <s v="Acknowledged songwriter looking to record album of new songs to secure a Publishing Contract"/>
    <n v="4000"/>
    <n v="4151"/>
    <x v="0"/>
    <s v="US"/>
    <s v="USD"/>
    <n v="1390161630"/>
    <n v="1387569630"/>
    <b v="0"/>
    <n v="52"/>
    <b v="1"/>
    <s v="music/rock"/>
    <n v="103.77499999999999"/>
    <n v="79.82692307692308"/>
    <x v="4"/>
    <s v="rock"/>
    <d v="2013-12-20T20:00:30"/>
    <d v="2014-01-19T20:00:30"/>
    <x v="809"/>
    <x v="11"/>
  </r>
  <r>
    <x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02T01:21:02"/>
    <d v="2012-09-01T01:21:02"/>
    <x v="810"/>
    <x v="10"/>
  </r>
  <r>
    <x v="811"/>
    <s v="Love Water Tour"/>
    <s v="We need your financial support to cover the tour costs!  (Sound, lights, travel, stage design)"/>
    <n v="1000"/>
    <n v="1040"/>
    <x v="0"/>
    <s v="US"/>
    <s v="USD"/>
    <n v="1373475120"/>
    <n v="1371569202"/>
    <b v="0"/>
    <n v="12"/>
    <b v="1"/>
    <s v="music/rock"/>
    <n v="104"/>
    <n v="86.666666666666671"/>
    <x v="4"/>
    <s v="rock"/>
    <d v="2013-06-18T15:26:42"/>
    <d v="2013-07-10T16:52:00"/>
    <x v="811"/>
    <x v="0"/>
  </r>
  <r>
    <x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1-08T00:25:52"/>
    <d v="2013-03-01T13:58:00"/>
    <x v="812"/>
    <x v="1"/>
  </r>
  <r>
    <x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6-20T23:02:45"/>
    <d v="2012-07-20T23:02:45"/>
    <x v="813"/>
    <x v="0"/>
  </r>
  <r>
    <x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16T17:50:01"/>
    <d v="2011-05-31T18:04:00"/>
    <x v="814"/>
    <x v="5"/>
  </r>
  <r>
    <x v="815"/>
    <s v="Some Late Help for The Early Reset"/>
    <s v="Be a part of helping The Early Reset finish their new 7 song EP."/>
    <n v="4000"/>
    <n v="4280"/>
    <x v="0"/>
    <s v="US"/>
    <s v="USD"/>
    <n v="1414879303"/>
    <n v="1412287303"/>
    <b v="0"/>
    <n v="43"/>
    <b v="1"/>
    <s v="music/rock"/>
    <n v="107"/>
    <n v="99.534883720930239"/>
    <x v="4"/>
    <s v="rock"/>
    <d v="2014-10-02T22:01:43"/>
    <d v="2014-11-01T22:01:43"/>
    <x v="815"/>
    <x v="9"/>
  </r>
  <r>
    <x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3-08T20:54:03"/>
    <d v="2013-04-09T06:30:00"/>
    <x v="816"/>
    <x v="7"/>
  </r>
  <r>
    <x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1-17T14:23:31"/>
    <d v="2012-03-11T04:59:00"/>
    <x v="817"/>
    <x v="1"/>
  </r>
  <r>
    <x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7-30T21:11:21"/>
    <d v="2012-08-07T17:01:00"/>
    <x v="818"/>
    <x v="3"/>
  </r>
  <r>
    <x v="819"/>
    <s v="Winter Tour"/>
    <s v="We are touring the Southeast in support of our new EP"/>
    <n v="400"/>
    <n v="435"/>
    <x v="0"/>
    <s v="US"/>
    <s v="USD"/>
    <n v="1387601040"/>
    <n v="1386806254"/>
    <b v="0"/>
    <n v="14"/>
    <b v="1"/>
    <s v="music/rock"/>
    <n v="108.74999999999999"/>
    <n v="31.071428571428573"/>
    <x v="4"/>
    <s v="rock"/>
    <d v="2013-12-11T23:57:34"/>
    <d v="2013-12-21T04:44:00"/>
    <x v="819"/>
    <x v="11"/>
  </r>
  <r>
    <x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5-09T20:12:22"/>
    <d v="2014-06-09T05:00:00"/>
    <x v="820"/>
    <x v="5"/>
  </r>
  <r>
    <x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3-30T22:07:45"/>
    <d v="2015-05-04T04:01:00"/>
    <x v="821"/>
    <x v="7"/>
  </r>
  <r>
    <x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09-05T22:44:10"/>
    <d v="2012-10-05T22:44:10"/>
    <x v="822"/>
    <x v="8"/>
  </r>
  <r>
    <x v="823"/>
    <s v="Debut Album"/>
    <s v="Eyes For Fire is finally ready to release their Debut Album but we need YOU to help us put the final touches on it."/>
    <n v="800"/>
    <n v="1436"/>
    <x v="0"/>
    <s v="US"/>
    <s v="USD"/>
    <n v="1427062852"/>
    <n v="1424474452"/>
    <b v="0"/>
    <n v="33"/>
    <b v="1"/>
    <s v="music/rock"/>
    <n v="179.5"/>
    <n v="43.515151515151516"/>
    <x v="4"/>
    <s v="rock"/>
    <d v="2015-02-20T23:20:52"/>
    <d v="2015-03-22T22:20:52"/>
    <x v="823"/>
    <x v="2"/>
  </r>
  <r>
    <x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3-13T05:48:38"/>
    <d v="2010-04-18T06:59:00"/>
    <x v="824"/>
    <x v="7"/>
  </r>
  <r>
    <x v="825"/>
    <s v="KILL FREEMAN"/>
    <s v="Kickstarting Kill Freeman independently. Help fund the New Record, Video and Live Shows."/>
    <n v="12500"/>
    <n v="12554"/>
    <x v="0"/>
    <s v="US"/>
    <s v="USD"/>
    <n v="1351495284"/>
    <n v="1349335284"/>
    <b v="0"/>
    <n v="99"/>
    <b v="1"/>
    <s v="music/rock"/>
    <n v="100.43200000000002"/>
    <n v="126.8080808080808"/>
    <x v="4"/>
    <s v="rock"/>
    <d v="2012-10-04T07:21:24"/>
    <d v="2012-10-29T07:21:24"/>
    <x v="825"/>
    <x v="9"/>
  </r>
  <r>
    <x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05T00:55:30"/>
    <d v="2012-03-25T23:55:30"/>
    <x v="826"/>
    <x v="7"/>
  </r>
  <r>
    <x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1-19T11:21:47"/>
    <d v="2012-02-14T19:49:00"/>
    <x v="827"/>
    <x v="1"/>
  </r>
  <r>
    <x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13T01:13:02"/>
    <d v="2012-06-25T16:24:00"/>
    <x v="828"/>
    <x v="0"/>
  </r>
  <r>
    <x v="829"/>
    <s v="Monk"/>
    <s v="We are a band from South East London- each member is19 years OA. We have been together for two years. Taking pride in making good music"/>
    <n v="500"/>
    <n v="520"/>
    <x v="0"/>
    <s v="GB"/>
    <s v="GBP"/>
    <n v="1468437240"/>
    <n v="1463253240"/>
    <b v="0"/>
    <n v="16"/>
    <b v="1"/>
    <s v="music/rock"/>
    <n v="104"/>
    <n v="32.5"/>
    <x v="4"/>
    <s v="rock"/>
    <d v="2016-05-14T19:14:00"/>
    <d v="2016-07-13T19:14:00"/>
    <x v="829"/>
    <x v="5"/>
  </r>
  <r>
    <x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2-20T12:37:05"/>
    <d v="2013-03-22T11:37:05"/>
    <x v="830"/>
    <x v="2"/>
  </r>
  <r>
    <x v="831"/>
    <s v="Let The 7Horse Run!"/>
    <s v="7Horse is a new band with a self-funded album and a show they want to rock in your town!"/>
    <n v="1500"/>
    <n v="3500"/>
    <x v="0"/>
    <s v="US"/>
    <s v="USD"/>
    <n v="1335540694"/>
    <n v="1332948694"/>
    <b v="0"/>
    <n v="20"/>
    <b v="1"/>
    <s v="music/rock"/>
    <n v="233.33333333333334"/>
    <n v="175"/>
    <x v="4"/>
    <s v="rock"/>
    <d v="2012-03-28T15:31:34"/>
    <d v="2012-04-27T15:31:34"/>
    <x v="831"/>
    <x v="7"/>
  </r>
  <r>
    <x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1-11-22T16:12:15"/>
    <d v="2012-01-21T08:13:00"/>
    <x v="832"/>
    <x v="4"/>
  </r>
  <r>
    <x v="833"/>
    <s v="Ragman Rolls"/>
    <s v="This is an American rock album."/>
    <n v="6000"/>
    <n v="6100"/>
    <x v="0"/>
    <s v="US"/>
    <s v="USD"/>
    <n v="1397941475"/>
    <n v="1395349475"/>
    <b v="0"/>
    <n v="41"/>
    <b v="1"/>
    <s v="music/rock"/>
    <n v="101.66666666666666"/>
    <n v="148.78048780487805"/>
    <x v="4"/>
    <s v="rock"/>
    <d v="2014-03-20T21:04:35"/>
    <d v="2014-04-19T21:04:35"/>
    <x v="833"/>
    <x v="7"/>
  </r>
  <r>
    <x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5-28T19:44:52"/>
    <d v="2013-07-01T03:59:00"/>
    <x v="834"/>
    <x v="5"/>
  </r>
  <r>
    <x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4-06T10:59:18"/>
    <d v="2012-05-19T03:00:00"/>
    <x v="835"/>
    <x v="6"/>
  </r>
  <r>
    <x v="836"/>
    <s v="DESMADRE Full Album + Press Kit"/>
    <s v="An album you can bring home to mom."/>
    <n v="5000"/>
    <n v="5046.5200000000004"/>
    <x v="0"/>
    <s v="US"/>
    <s v="USD"/>
    <n v="1381108918"/>
    <n v="1378516918"/>
    <b v="0"/>
    <n v="46"/>
    <b v="1"/>
    <s v="music/rock"/>
    <n v="100.93039999999999"/>
    <n v="109.70695652173914"/>
    <x v="4"/>
    <s v="rock"/>
    <d v="2013-09-07T01:21:58"/>
    <d v="2013-10-07T01:21:58"/>
    <x v="836"/>
    <x v="8"/>
  </r>
  <r>
    <x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4-01T23:57:42"/>
    <d v="2014-05-01T23:57:42"/>
    <x v="837"/>
    <x v="6"/>
  </r>
  <r>
    <x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1-12-18T21:33:05"/>
    <d v="2012-01-17T21:33:05"/>
    <x v="838"/>
    <x v="11"/>
  </r>
  <r>
    <x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8-23T18:19:16"/>
    <d v="2012-09-22T18:19:16"/>
    <x v="839"/>
    <x v="10"/>
  </r>
  <r>
    <x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8-25T05:26:27"/>
    <d v="2016-09-24T05:26:27"/>
    <x v="840"/>
    <x v="10"/>
  </r>
  <r>
    <x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0-11T20:07:43"/>
    <d v="2014-11-10T21:07:43"/>
    <x v="841"/>
    <x v="9"/>
  </r>
  <r>
    <x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09-09T14:13:03"/>
    <d v="2013-10-14T03:59:00"/>
    <x v="842"/>
    <x v="8"/>
  </r>
  <r>
    <x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1-21T06:11:20"/>
    <d v="2016-12-08T08:00:00"/>
    <x v="843"/>
    <x v="4"/>
  </r>
  <r>
    <x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09-23T16:25:52"/>
    <d v="2014-11-01T04:59:00"/>
    <x v="844"/>
    <x v="8"/>
  </r>
  <r>
    <x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7-27T04:56:36"/>
    <d v="2016-09-05T03:59:00"/>
    <x v="845"/>
    <x v="3"/>
  </r>
  <r>
    <x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2-24T09:24:15"/>
    <d v="2014-03-10T14:00:00"/>
    <x v="846"/>
    <x v="2"/>
  </r>
  <r>
    <x v="847"/>
    <s v="CENTROPYMUSIC"/>
    <s v="MUSIC WITH MEANING!  MUSIC THAT MATTERS!!!"/>
    <n v="10"/>
    <n v="10"/>
    <x v="0"/>
    <s v="US"/>
    <s v="USD"/>
    <n v="1436555376"/>
    <n v="1433963376"/>
    <b v="0"/>
    <n v="1"/>
    <b v="1"/>
    <s v="music/metal"/>
    <n v="100"/>
    <n v="10"/>
    <x v="4"/>
    <s v="metal"/>
    <d v="2015-06-10T19:09:36"/>
    <d v="2015-07-10T19:09:36"/>
    <x v="847"/>
    <x v="0"/>
  </r>
  <r>
    <x v="848"/>
    <s v="God Am"/>
    <s v="God Am, a Grunge/Doom metal band, who have been trying to fund the production of our EP to bring you a unique aural assault."/>
    <n v="300"/>
    <n v="300"/>
    <x v="0"/>
    <s v="US"/>
    <s v="USD"/>
    <n v="1429038033"/>
    <n v="1426446033"/>
    <b v="0"/>
    <n v="16"/>
    <b v="1"/>
    <s v="music/metal"/>
    <n v="100"/>
    <n v="18.75"/>
    <x v="4"/>
    <s v="metal"/>
    <d v="2015-03-15T19:00:33"/>
    <d v="2015-04-14T19:00:33"/>
    <x v="848"/>
    <x v="7"/>
  </r>
  <r>
    <x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2-16T03:34:24"/>
    <d v="2015-03-16T02:34:24"/>
    <x v="849"/>
    <x v="2"/>
  </r>
  <r>
    <x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3-23T19:51:57"/>
    <d v="2016-04-25T04:59:00"/>
    <x v="850"/>
    <x v="7"/>
  </r>
  <r>
    <x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6-01T21:07:33"/>
    <d v="2016-07-31T19:45:00"/>
    <x v="851"/>
    <x v="0"/>
  </r>
  <r>
    <x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13T19:19:55"/>
    <d v="2016-10-24T21:00:00"/>
    <x v="852"/>
    <x v="9"/>
  </r>
  <r>
    <x v="853"/>
    <s v="sloggoth"/>
    <s v="Help release a CD of sloggoth's first album &quot;sloggoth&quot;.  All contributors of $5 or more get a CD when the goal is met!"/>
    <n v="300"/>
    <n v="300"/>
    <x v="0"/>
    <s v="US"/>
    <s v="USD"/>
    <n v="1424116709"/>
    <n v="1421524709"/>
    <b v="0"/>
    <n v="10"/>
    <b v="1"/>
    <s v="music/metal"/>
    <n v="100"/>
    <n v="30"/>
    <x v="4"/>
    <s v="metal"/>
    <d v="2015-01-17T19:58:29"/>
    <d v="2015-02-16T19:58:29"/>
    <x v="853"/>
    <x v="1"/>
  </r>
  <r>
    <x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1-28T05:05:46"/>
    <d v="2016-12-28T05:05:46"/>
    <x v="854"/>
    <x v="4"/>
  </r>
  <r>
    <x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6-24T03:00:17"/>
    <d v="2016-07-24T03:00:17"/>
    <x v="855"/>
    <x v="0"/>
  </r>
  <r>
    <x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08-27T07:29:16"/>
    <d v="2016-10-25T19:00:00"/>
    <x v="856"/>
    <x v="10"/>
  </r>
  <r>
    <x v="857"/>
    <s v="A Reason To Breathe - DEBUT ALBUM"/>
    <s v="Modern Post-Hardcore/Electro music (Hardstyle, EDM, Trap, Dubstep, Dembow, House)."/>
    <n v="1200"/>
    <n v="1200"/>
    <x v="0"/>
    <s v="ES"/>
    <s v="EUR"/>
    <n v="1448463431"/>
    <n v="1444831031"/>
    <b v="0"/>
    <n v="24"/>
    <b v="1"/>
    <s v="music/metal"/>
    <n v="100"/>
    <n v="50"/>
    <x v="4"/>
    <s v="metal"/>
    <d v="2015-10-14T13:57:11"/>
    <d v="2015-11-25T14:57:11"/>
    <x v="857"/>
    <x v="9"/>
  </r>
  <r>
    <x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3-16T17:53:38"/>
    <d v="2015-04-15T22:59:00"/>
    <x v="858"/>
    <x v="7"/>
  </r>
  <r>
    <x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5-04T19:41:08"/>
    <d v="2015-06-04T00:00:00"/>
    <x v="859"/>
    <x v="5"/>
  </r>
  <r>
    <x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0-23T11:35:13"/>
    <d v="2013-11-22T12:35:13"/>
    <x v="860"/>
    <x v="9"/>
  </r>
  <r>
    <x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8-17T23:10:04"/>
    <d v="2016-09-16T23:10:04"/>
    <x v="861"/>
    <x v="10"/>
  </r>
  <r>
    <x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0-12T13:19:08"/>
    <d v="2013-11-11T14:19:08"/>
    <x v="862"/>
    <x v="9"/>
  </r>
  <r>
    <x v="863"/>
    <s v="Help Fund Jason's Debut Jazz CD &quot;Exodus&quot;"/>
    <s v="I'm making the move from a side man in local groups to the leader with this debut jazz CD project."/>
    <n v="2000"/>
    <n v="90"/>
    <x v="2"/>
    <s v="US"/>
    <s v="USD"/>
    <n v="1329014966"/>
    <n v="1326422966"/>
    <b v="0"/>
    <n v="5"/>
    <b v="0"/>
    <s v="music/jazz"/>
    <n v="4.5"/>
    <n v="18"/>
    <x v="4"/>
    <s v="jazz"/>
    <d v="2012-01-13T02:49:26"/>
    <d v="2012-02-12T02:49:26"/>
    <x v="863"/>
    <x v="1"/>
  </r>
  <r>
    <x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09-24T02:33:58"/>
    <d v="2013-10-16T09:59:00"/>
    <x v="864"/>
    <x v="8"/>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2-11-17T18:33:17"/>
    <d v="2013-01-16T18:33:17"/>
    <x v="865"/>
    <x v="4"/>
  </r>
  <r>
    <x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1-21T15:18:38"/>
    <d v="2015-02-28T15:10:00"/>
    <x v="866"/>
    <x v="1"/>
  </r>
  <r>
    <x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0-02T02:31:46"/>
    <d v="2009-12-01T04:59:00"/>
    <x v="867"/>
    <x v="9"/>
  </r>
  <r>
    <x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3-12-08T00:39:58"/>
    <d v="2014-01-07T00:39:58"/>
    <x v="868"/>
    <x v="11"/>
  </r>
  <r>
    <x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3-09T20:17:37"/>
    <d v="2013-04-08T19:17:37"/>
    <x v="869"/>
    <x v="7"/>
  </r>
  <r>
    <x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02T00:32:03"/>
    <d v="2013-09-01T00:32:03"/>
    <x v="870"/>
    <x v="10"/>
  </r>
  <r>
    <x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0-30T13:28:15"/>
    <d v="2013-11-29T14:28:15"/>
    <x v="871"/>
    <x v="9"/>
  </r>
  <r>
    <x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1-24T19:48:47"/>
    <d v="2011-03-10T19:48:47"/>
    <x v="872"/>
    <x v="1"/>
  </r>
  <r>
    <x v="873"/>
    <s v="The Dreamer-An Original Jazz CD"/>
    <s v="Fall in love with &quot;The Dreamer&quot;, new original music from trumpeter Freddie Dunn!"/>
    <n v="3500"/>
    <n v="45"/>
    <x v="2"/>
    <s v="US"/>
    <s v="USD"/>
    <n v="1352610040"/>
    <n v="1349150440"/>
    <b v="0"/>
    <n v="5"/>
    <b v="0"/>
    <s v="music/jazz"/>
    <n v="1.2857142857142856"/>
    <n v="9"/>
    <x v="4"/>
    <s v="jazz"/>
    <d v="2012-10-02T04:00:40"/>
    <d v="2012-11-11T05:00:40"/>
    <x v="873"/>
    <x v="9"/>
  </r>
  <r>
    <x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4-04T14:00:34"/>
    <d v="2013-05-04T14:00:34"/>
    <x v="874"/>
    <x v="6"/>
  </r>
  <r>
    <x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01T17:22:11"/>
    <d v="2015-09-21T17:22:11"/>
    <x v="875"/>
    <x v="8"/>
  </r>
  <r>
    <x v="876"/>
    <s v="Sound Of Dobells"/>
    <s v="What was the greatest record shop ever?  DOBELLS!"/>
    <n v="3152"/>
    <n v="1286"/>
    <x v="2"/>
    <s v="GB"/>
    <s v="GBP"/>
    <n v="1359978927"/>
    <n v="1357127727"/>
    <b v="0"/>
    <n v="45"/>
    <b v="0"/>
    <s v="music/jazz"/>
    <n v="40.799492385786799"/>
    <n v="28.577777777777779"/>
    <x v="4"/>
    <s v="jazz"/>
    <d v="2013-01-02T11:55:27"/>
    <d v="2013-02-04T11:55:27"/>
    <x v="876"/>
    <x v="1"/>
  </r>
  <r>
    <x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1-19T18:56:00"/>
    <d v="2013-12-19T18:56:00"/>
    <x v="877"/>
    <x v="4"/>
  </r>
  <r>
    <x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1-23T05:35:24"/>
    <d v="2010-12-23T05:35:24"/>
    <x v="878"/>
    <x v="4"/>
  </r>
  <r>
    <x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08T19:55:05"/>
    <d v="2012-05-29T19:55:05"/>
    <x v="879"/>
    <x v="5"/>
  </r>
  <r>
    <x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09-27T07:42:18"/>
    <d v="2012-10-30T07:42:18"/>
    <x v="880"/>
    <x v="8"/>
  </r>
  <r>
    <x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1-11-30T06:01:26"/>
    <d v="2012-01-14T06:01:26"/>
    <x v="881"/>
    <x v="4"/>
  </r>
  <r>
    <x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8-04T20:39:10"/>
    <d v="2011-09-06T20:39:10"/>
    <x v="882"/>
    <x v="10"/>
  </r>
  <r>
    <x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1-02T22:27:15"/>
    <d v="2016-03-02T22:27:15"/>
    <x v="883"/>
    <x v="1"/>
  </r>
  <r>
    <x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3-13T19:15:46"/>
    <d v="2012-05-12T02:31:00"/>
    <x v="884"/>
    <x v="7"/>
  </r>
  <r>
    <x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09T22:35:11"/>
    <d v="2016-12-30T22:35:11"/>
    <x v="885"/>
    <x v="11"/>
  </r>
  <r>
    <x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8-21T20:53:33"/>
    <d v="2016-09-15T20:53:33"/>
    <x v="886"/>
    <x v="10"/>
  </r>
  <r>
    <x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4-27T23:00:55"/>
    <d v="2012-05-27T23:00:55"/>
    <x v="887"/>
    <x v="6"/>
  </r>
  <r>
    <x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7-27T18:04:45"/>
    <d v="2011-09-01T06:00:00"/>
    <x v="888"/>
    <x v="3"/>
  </r>
  <r>
    <x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09-05T18:49:03"/>
    <d v="2014-10-05T18:49:03"/>
    <x v="889"/>
    <x v="8"/>
  </r>
  <r>
    <x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0-22T16:46:19"/>
    <d v="2013-11-21T17:46:19"/>
    <x v="890"/>
    <x v="9"/>
  </r>
  <r>
    <x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7-22T00:45:30"/>
    <d v="2014-08-21T00:45:30"/>
    <x v="891"/>
    <x v="3"/>
  </r>
  <r>
    <x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5-06T04:48:03"/>
    <d v="2010-08-01T04:00:00"/>
    <x v="892"/>
    <x v="5"/>
  </r>
  <r>
    <x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3-02T21:32:43"/>
    <d v="2015-04-01T20:32:43"/>
    <x v="893"/>
    <x v="7"/>
  </r>
  <r>
    <x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5-06T23:33:30"/>
    <d v="2016-06-05T23:33:30"/>
    <x v="894"/>
    <x v="5"/>
  </r>
  <r>
    <x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09-10T03:03:49"/>
    <d v="2010-10-25T03:03:49"/>
    <x v="895"/>
    <x v="8"/>
  </r>
  <r>
    <x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02T20:57:06"/>
    <d v="2015-08-28T04:00:00"/>
    <x v="896"/>
    <x v="10"/>
  </r>
  <r>
    <x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0-29T16:31:48"/>
    <d v="2012-11-28T17:31:48"/>
    <x v="897"/>
    <x v="9"/>
  </r>
  <r>
    <x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1-12-01T18:11:50"/>
    <d v="2012-01-15T18:11:50"/>
    <x v="898"/>
    <x v="11"/>
  </r>
  <r>
    <x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4-13T02:22:42"/>
    <d v="2011-05-28T02:22:42"/>
    <x v="899"/>
    <x v="6"/>
  </r>
  <r>
    <x v="900"/>
    <s v="Project Revive: Protecting the Creative Impulse"/>
    <s v="With Project Revive, I aim to protect and nurture the creative impulse through music."/>
    <n v="5000"/>
    <n v="21"/>
    <x v="2"/>
    <s v="US"/>
    <s v="USD"/>
    <n v="1459365802"/>
    <n v="1456777402"/>
    <b v="0"/>
    <n v="2"/>
    <b v="0"/>
    <s v="music/jazz"/>
    <n v="0.42"/>
    <n v="10.5"/>
    <x v="4"/>
    <s v="jazz"/>
    <d v="2016-02-29T20:23:22"/>
    <d v="2016-03-30T19:23:22"/>
    <x v="900"/>
    <x v="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4-23T19:28:34"/>
    <d v="2010-06-08T19:11:00"/>
    <x v="901"/>
    <x v="6"/>
  </r>
  <r>
    <x v="902"/>
    <s v="MISTER BROWN"/>
    <s v="I'VE STARTED A BRAND NEW ALBUM THAT WILL FEATURE ACID JAZZ, FUNK, ROCK, AND DANCE WITH THE PROMISE OF TOURING NEXT YEAR IN THE USA"/>
    <n v="30000"/>
    <n v="90"/>
    <x v="2"/>
    <s v="US"/>
    <s v="USD"/>
    <n v="1409412600"/>
    <n v="1404947422"/>
    <b v="0"/>
    <n v="3"/>
    <b v="0"/>
    <s v="music/jazz"/>
    <n v="0.3"/>
    <n v="30"/>
    <x v="4"/>
    <s v="jazz"/>
    <d v="2014-07-09T23:10:22"/>
    <d v="2014-08-30T15:30:00"/>
    <x v="902"/>
    <x v="3"/>
  </r>
  <r>
    <x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8-28T19:06:20"/>
    <d v="2012-09-23T02:25:00"/>
    <x v="903"/>
    <x v="10"/>
  </r>
  <r>
    <x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5-12-04T01:55:37"/>
    <d v="2016-01-03T01:55:37"/>
    <x v="904"/>
    <x v="11"/>
  </r>
  <r>
    <x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0-11-25T05:45:26"/>
    <d v="2011-01-24T05:45:26"/>
    <x v="905"/>
    <x v="4"/>
  </r>
  <r>
    <x v="906"/>
    <s v="24th Music Presents Channeling Motown (Live)"/>
    <s v="The DMV's most respected saxophonist pay tribute to Motown."/>
    <n v="15000"/>
    <n v="0"/>
    <x v="2"/>
    <s v="US"/>
    <s v="USD"/>
    <n v="1394681590"/>
    <n v="1392093190"/>
    <b v="0"/>
    <n v="0"/>
    <b v="0"/>
    <s v="music/jazz"/>
    <n v="0"/>
    <e v="#DIV/0!"/>
    <x v="4"/>
    <s v="jazz"/>
    <d v="2014-02-11T04:33:10"/>
    <d v="2014-03-13T03:33:10"/>
    <x v="906"/>
    <x v="2"/>
  </r>
  <r>
    <x v="907"/>
    <s v="Greg Chambers Saxophone CD"/>
    <s v="Greg Chambers' self-titled CD needs support for post production, replication, and promotion."/>
    <n v="2900"/>
    <n v="0"/>
    <x v="2"/>
    <s v="US"/>
    <s v="USD"/>
    <n v="1315715823"/>
    <n v="1313123823"/>
    <b v="0"/>
    <n v="0"/>
    <b v="0"/>
    <s v="music/jazz"/>
    <n v="0"/>
    <e v="#DIV/0!"/>
    <x v="4"/>
    <s v="jazz"/>
    <d v="2011-08-12T04:37:03"/>
    <d v="2011-09-11T04:37:03"/>
    <x v="907"/>
    <x v="10"/>
  </r>
  <r>
    <x v="908"/>
    <s v="Help Tony Copeland and get free cd's and mp3's"/>
    <s v="This project is designed to help protect the environment by using Eco-friendly product packaging."/>
    <n v="2500"/>
    <n v="0"/>
    <x v="2"/>
    <s v="US"/>
    <s v="USD"/>
    <n v="1280206740"/>
    <n v="1276283655"/>
    <b v="0"/>
    <n v="0"/>
    <b v="0"/>
    <s v="music/jazz"/>
    <n v="0"/>
    <e v="#DIV/0!"/>
    <x v="4"/>
    <s v="jazz"/>
    <d v="2010-06-11T19:14:15"/>
    <d v="2010-07-27T04:59:00"/>
    <x v="908"/>
    <x v="0"/>
  </r>
  <r>
    <x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6-21T16:34:00"/>
    <d v="2012-07-23T04:00:00"/>
    <x v="909"/>
    <x v="0"/>
  </r>
  <r>
    <x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1-02T13:05:19"/>
    <d v="2017-03-03T13:05:19"/>
    <x v="910"/>
    <x v="1"/>
  </r>
  <r>
    <x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03T00:07:25"/>
    <d v="2014-01-24T00:07:25"/>
    <x v="911"/>
    <x v="1"/>
  </r>
  <r>
    <x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0-12T02:37:27"/>
    <d v="2012-12-11T03:37:27"/>
    <x v="912"/>
    <x v="9"/>
  </r>
  <r>
    <x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4-05T03:20:19"/>
    <d v="2012-05-05T03:20:19"/>
    <x v="913"/>
    <x v="6"/>
  </r>
  <r>
    <x v="914"/>
    <s v="Soul Of Man Video Project"/>
    <s v="This project is for the making of a music video. All funds will go towards production costs for this event only."/>
    <n v="1500"/>
    <n v="0"/>
    <x v="2"/>
    <s v="US"/>
    <s v="USD"/>
    <n v="1345918747"/>
    <n v="1343326747"/>
    <b v="0"/>
    <n v="0"/>
    <b v="0"/>
    <s v="music/jazz"/>
    <n v="0"/>
    <e v="#DIV/0!"/>
    <x v="4"/>
    <s v="jazz"/>
    <d v="2012-07-26T18:19:07"/>
    <d v="2012-08-25T18:19:07"/>
    <x v="914"/>
    <x v="3"/>
  </r>
  <r>
    <x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1-29T16:18:34"/>
    <d v="2012-03-01T04:59:00"/>
    <x v="915"/>
    <x v="1"/>
  </r>
  <r>
    <x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09-13T20:28:54"/>
    <d v="2010-10-22T05:00:00"/>
    <x v="916"/>
    <x v="8"/>
  </r>
  <r>
    <x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6-12T22:38:50"/>
    <d v="2014-07-14T02:30:00"/>
    <x v="917"/>
    <x v="0"/>
  </r>
  <r>
    <x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1-01T21:59:21"/>
    <d v="2014-12-01T22:59:21"/>
    <x v="918"/>
    <x v="4"/>
  </r>
  <r>
    <x v="919"/>
    <s v="Jazz CD:  Out of The Blue"/>
    <s v="Cool jazz with a New Orleans flavor."/>
    <n v="20000"/>
    <n v="100"/>
    <x v="2"/>
    <s v="US"/>
    <s v="USD"/>
    <n v="1355930645"/>
    <n v="1352906645"/>
    <b v="0"/>
    <n v="1"/>
    <b v="0"/>
    <s v="music/jazz"/>
    <n v="0.5"/>
    <n v="100"/>
    <x v="4"/>
    <s v="jazz"/>
    <d v="2012-11-14T15:24:05"/>
    <d v="2012-12-19T15:24:05"/>
    <x v="919"/>
    <x v="4"/>
  </r>
  <r>
    <x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0-15T16:07:02"/>
    <d v="2013-11-14T17:07:02"/>
    <x v="920"/>
    <x v="9"/>
  </r>
  <r>
    <x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0-31T04:06:16"/>
    <d v="2011-12-12T05:06:16"/>
    <x v="921"/>
    <x v="9"/>
  </r>
  <r>
    <x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08-27T12:43:13"/>
    <d v="2014-10-01T12:43:13"/>
    <x v="922"/>
    <x v="10"/>
  </r>
  <r>
    <x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0-22T23:02:03"/>
    <d v="2014-11-22T00:02:03"/>
    <x v="923"/>
    <x v="9"/>
  </r>
  <r>
    <x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1-14T22:37:49"/>
    <d v="2013-02-13T22:37:49"/>
    <x v="924"/>
    <x v="1"/>
  </r>
  <r>
    <x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0-28T21:08:31"/>
    <d v="2013-11-27T22:08:31"/>
    <x v="925"/>
    <x v="9"/>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6-09T00:28:50"/>
    <d v="2010-07-08T22:40:00"/>
    <x v="926"/>
    <x v="0"/>
  </r>
  <r>
    <x v="927"/>
    <s v="JETRO DA SILVA FUNK PROJECT"/>
    <s v="Studio CD/DVD Solo project of Pianist &amp; Keyboardist Jetro da Silva"/>
    <n v="20000"/>
    <n v="0"/>
    <x v="2"/>
    <s v="US"/>
    <s v="USD"/>
    <n v="1337024695"/>
    <n v="1334432695"/>
    <b v="0"/>
    <n v="0"/>
    <b v="0"/>
    <s v="music/jazz"/>
    <n v="0"/>
    <e v="#DIV/0!"/>
    <x v="4"/>
    <s v="jazz"/>
    <d v="2012-04-14T19:44:55"/>
    <d v="2012-05-14T19:44:55"/>
    <x v="927"/>
    <x v="6"/>
  </r>
  <r>
    <x v="928"/>
    <s v="In a Jazzy Motown"/>
    <s v="A real Motown Backup singer on 22 gold and platinum albums headlines her own Jazz CD of Motown songs."/>
    <n v="14500"/>
    <n v="1575"/>
    <x v="2"/>
    <s v="US"/>
    <s v="USD"/>
    <n v="1353196800"/>
    <n v="1348864913"/>
    <b v="0"/>
    <n v="28"/>
    <b v="0"/>
    <s v="music/jazz"/>
    <n v="10.86206896551724"/>
    <n v="56.25"/>
    <x v="4"/>
    <s v="jazz"/>
    <d v="2012-09-28T20:41:53"/>
    <d v="2012-11-18T00:00:00"/>
    <x v="928"/>
    <x v="8"/>
  </r>
  <r>
    <x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3-10T05:42:49"/>
    <d v="2012-04-09T04:42:49"/>
    <x v="929"/>
    <x v="7"/>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5-14T21:58:26"/>
    <d v="2010-06-25T21:32:00"/>
    <x v="930"/>
    <x v="5"/>
  </r>
  <r>
    <x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2-10T08:38:22"/>
    <d v="2014-03-16T22:00:00"/>
    <x v="931"/>
    <x v="2"/>
  </r>
  <r>
    <x v="932"/>
    <s v="Mandy Harvey Christmas Album"/>
    <s v="Help me to create my 3rd album, a Christmas CD with 16 Holiday/Original favorites!"/>
    <n v="9500"/>
    <n v="1381"/>
    <x v="2"/>
    <s v="US"/>
    <s v="USD"/>
    <n v="1363990545"/>
    <n v="1360106145"/>
    <b v="0"/>
    <n v="30"/>
    <b v="0"/>
    <s v="music/jazz"/>
    <n v="14.536842105263158"/>
    <n v="46.033333333333331"/>
    <x v="4"/>
    <s v="jazz"/>
    <d v="2013-02-05T23:15:45"/>
    <d v="2013-03-22T22:15:45"/>
    <x v="932"/>
    <x v="2"/>
  </r>
  <r>
    <x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3-13T04:03:29"/>
    <d v="2014-05-12T04:03:29"/>
    <x v="933"/>
    <x v="7"/>
  </r>
  <r>
    <x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4-04T17:41:24"/>
    <d v="2014-05-04T06:00:00"/>
    <x v="934"/>
    <x v="6"/>
  </r>
  <r>
    <x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5-12-30T08:00:29"/>
    <d v="2016-01-29T08:00:29"/>
    <x v="935"/>
    <x v="11"/>
  </r>
  <r>
    <x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1-12-06T00:34:49"/>
    <d v="2012-01-18T20:00:00"/>
    <x v="936"/>
    <x v="11"/>
  </r>
  <r>
    <x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0-04T19:09:17"/>
    <d v="2013-11-03T20:09:17"/>
    <x v="937"/>
    <x v="9"/>
  </r>
  <r>
    <x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8-03T11:30:48"/>
    <d v="2012-09-02T11:30:48"/>
    <x v="938"/>
    <x v="10"/>
  </r>
  <r>
    <x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5-22T18:18:58"/>
    <d v="2013-06-30T19:58:00"/>
    <x v="939"/>
    <x v="5"/>
  </r>
  <r>
    <x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6-27T00:12:06"/>
    <d v="2015-08-11T00:12:06"/>
    <x v="940"/>
    <x v="0"/>
  </r>
  <r>
    <x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1-11T02:19:05"/>
    <d v="2017-02-10T02:19:05"/>
    <x v="941"/>
    <x v="1"/>
  </r>
  <r>
    <x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1-13T20:14:20"/>
    <d v="2016-02-18T20:14:20"/>
    <x v="942"/>
    <x v="1"/>
  </r>
  <r>
    <x v="943"/>
    <s v="SleepMode"/>
    <s v="A mask for home or travel that will give you the best, undisturbed sleep of your life."/>
    <n v="3000"/>
    <n v="289"/>
    <x v="2"/>
    <s v="US"/>
    <s v="USD"/>
    <n v="1480438905"/>
    <n v="1477843305"/>
    <b v="0"/>
    <n v="12"/>
    <b v="0"/>
    <s v="technology/wearables"/>
    <n v="9.6333333333333346"/>
    <n v="24.083333333333332"/>
    <x v="2"/>
    <s v="wearables"/>
    <d v="2016-10-30T16:01:45"/>
    <d v="2016-11-29T17:01:45"/>
    <x v="943"/>
    <x v="9"/>
  </r>
  <r>
    <x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3-15T14:00:50"/>
    <d v="2016-04-18T14:00:00"/>
    <x v="944"/>
    <x v="7"/>
  </r>
  <r>
    <x v="945"/>
    <s v="CT BAND"/>
    <s v="Make your watch Smart ! CT Band is an ultra-thin, high-tech smart watch-strap awarded twice at CES 2017 las vegas"/>
    <n v="100000"/>
    <n v="2484"/>
    <x v="2"/>
    <s v="FR"/>
    <s v="EUR"/>
    <n v="1487462340"/>
    <n v="1482958626"/>
    <b v="0"/>
    <n v="16"/>
    <b v="0"/>
    <s v="technology/wearables"/>
    <n v="2.484"/>
    <n v="155.25"/>
    <x v="2"/>
    <s v="wearables"/>
    <d v="2016-12-28T20:57:06"/>
    <d v="2017-02-18T23:59:00"/>
    <x v="945"/>
    <x v="11"/>
  </r>
  <r>
    <x v="946"/>
    <s v="OmniTrade Apron"/>
    <s v="Soft edged-Hard working. The perfect wearable organization for the home and professional shop."/>
    <n v="15000"/>
    <n v="286"/>
    <x v="2"/>
    <s v="US"/>
    <s v="USD"/>
    <n v="1473444048"/>
    <n v="1470852048"/>
    <b v="0"/>
    <n v="5"/>
    <b v="0"/>
    <s v="technology/wearables"/>
    <n v="1.9066666666666665"/>
    <n v="57.2"/>
    <x v="2"/>
    <s v="wearables"/>
    <d v="2016-08-10T18:00:48"/>
    <d v="2016-09-09T18:00:48"/>
    <x v="946"/>
    <x v="10"/>
  </r>
  <r>
    <x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5-01T18:45:06"/>
    <d v="2016-06-30T18:45:06"/>
    <x v="947"/>
    <x v="5"/>
  </r>
  <r>
    <x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2-11T19:52:44"/>
    <d v="2016-03-12T19:52:44"/>
    <x v="948"/>
    <x v="2"/>
  </r>
  <r>
    <x v="949"/>
    <s v="INBED"/>
    <s v="Der INBED ist ein innovatives Multisensor-Wearable fÃ¼r die SturzprÃ¤vention motorisch eingeschrÃ¤nkter Personen."/>
    <n v="20000"/>
    <n v="273"/>
    <x v="2"/>
    <s v="DE"/>
    <s v="EUR"/>
    <n v="1456016576"/>
    <n v="1450832576"/>
    <b v="0"/>
    <n v="7"/>
    <b v="0"/>
    <s v="technology/wearables"/>
    <n v="1.365"/>
    <n v="39"/>
    <x v="2"/>
    <s v="wearables"/>
    <d v="2015-12-23T01:02:56"/>
    <d v="2016-02-21T01:02:56"/>
    <x v="949"/>
    <x v="11"/>
  </r>
  <r>
    <x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5-12-18T18:01:01"/>
    <d v="2016-01-17T18:01:01"/>
    <x v="950"/>
    <x v="11"/>
  </r>
  <r>
    <x v="951"/>
    <s v="Smart Harness"/>
    <s v="Revolutionizing the way we walk our dogs!"/>
    <n v="50000"/>
    <n v="19195"/>
    <x v="2"/>
    <s v="US"/>
    <s v="USD"/>
    <n v="1465054872"/>
    <n v="1461166872"/>
    <b v="0"/>
    <n v="121"/>
    <b v="0"/>
    <s v="technology/wearables"/>
    <n v="38.39"/>
    <n v="158.63636363636363"/>
    <x v="2"/>
    <s v="wearables"/>
    <d v="2016-04-20T15:41:12"/>
    <d v="2016-06-04T15:41:12"/>
    <x v="951"/>
    <x v="6"/>
  </r>
  <r>
    <x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0-19T14:43:32"/>
    <d v="2016-11-18T15:43:32"/>
    <x v="952"/>
    <x v="9"/>
  </r>
  <r>
    <x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4-12-26T03:56:39"/>
    <d v="2015-01-25T03:56:39"/>
    <x v="953"/>
    <x v="11"/>
  </r>
  <r>
    <x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7-09T20:00:39"/>
    <d v="2015-08-20T20:00:39"/>
    <x v="954"/>
    <x v="3"/>
  </r>
  <r>
    <x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8-04T07:05:00"/>
    <d v="2016-09-13T07:05:00"/>
    <x v="955"/>
    <x v="10"/>
  </r>
  <r>
    <x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2-25T21:55:59"/>
    <d v="2015-04-26T20:55:59"/>
    <x v="956"/>
    <x v="2"/>
  </r>
  <r>
    <x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0-17T13:15:33"/>
    <d v="2016-11-17T14:15:33"/>
    <x v="957"/>
    <x v="9"/>
  </r>
  <r>
    <x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3-19T19:16:03"/>
    <d v="2015-04-10T04:59:00"/>
    <x v="958"/>
    <x v="7"/>
  </r>
  <r>
    <x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4-12-20T04:11:05"/>
    <d v="2015-01-19T04:11:05"/>
    <x v="959"/>
    <x v="11"/>
  </r>
  <r>
    <x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1-31T15:02:35"/>
    <d v="2017-03-14T14:02:35"/>
    <x v="960"/>
    <x v="1"/>
  </r>
  <r>
    <x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1-05T16:38:55"/>
    <d v="2017-02-20T19:00:00"/>
    <x v="961"/>
    <x v="1"/>
  </r>
  <r>
    <x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1-04T17:05:53"/>
    <d v="2016-02-11T17:05:53"/>
    <x v="962"/>
    <x v="1"/>
  </r>
  <r>
    <x v="963"/>
    <s v="The Ultimate Learning Center"/>
    <s v="WE are molding an educated, motivated, non violent GENERATION!"/>
    <n v="35000"/>
    <n v="377"/>
    <x v="2"/>
    <s v="US"/>
    <s v="USD"/>
    <n v="1476717319"/>
    <n v="1473693319"/>
    <b v="0"/>
    <n v="9"/>
    <b v="0"/>
    <s v="technology/wearables"/>
    <n v="1.077142857142857"/>
    <n v="41.888888888888886"/>
    <x v="2"/>
    <s v="wearables"/>
    <d v="2016-09-12T15:15:19"/>
    <d v="2016-10-17T15:15:19"/>
    <x v="963"/>
    <x v="8"/>
  </r>
  <r>
    <x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7-23T15:05:19"/>
    <d v="2015-09-01T15:05:19"/>
    <x v="964"/>
    <x v="3"/>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09-24T00:24:06"/>
    <d v="2016-10-26T03:59:00"/>
    <x v="965"/>
    <x v="8"/>
  </r>
  <r>
    <x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09-06T15:15:32"/>
    <d v="2016-10-06T15:15:32"/>
    <x v="966"/>
    <x v="8"/>
  </r>
  <r>
    <x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2-22T06:06:14"/>
    <d v="2016-04-22T05:06:14"/>
    <x v="967"/>
    <x v="2"/>
  </r>
  <r>
    <x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7-16T20:20:34"/>
    <d v="2014-08-15T20:20:34"/>
    <x v="968"/>
    <x v="3"/>
  </r>
  <r>
    <x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1-07T07:16:47"/>
    <d v="2017-02-09T07:16:47"/>
    <x v="969"/>
    <x v="1"/>
  </r>
  <r>
    <x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6-12-17T05:17:33"/>
    <d v="2017-01-23T04:59:00"/>
    <x v="970"/>
    <x v="11"/>
  </r>
  <r>
    <x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4-17T17:01:00"/>
    <d v="2015-06-01T17:01:00"/>
    <x v="971"/>
    <x v="6"/>
  </r>
  <r>
    <x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8-05T20:46:38"/>
    <d v="2014-09-04T06:59:00"/>
    <x v="972"/>
    <x v="10"/>
  </r>
  <r>
    <x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09-10T00:21:33"/>
    <d v="2015-11-09T01:21:33"/>
    <x v="973"/>
    <x v="8"/>
  </r>
  <r>
    <x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2-24T17:59:16"/>
    <d v="2016-03-25T16:59:16"/>
    <x v="974"/>
    <x v="2"/>
  </r>
  <r>
    <x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4-29T16:43:05"/>
    <d v="2016-06-28T16:43:05"/>
    <x v="975"/>
    <x v="6"/>
  </r>
  <r>
    <x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6-30T01:24:57"/>
    <d v="2015-08-14T01:24:57"/>
    <x v="976"/>
    <x v="0"/>
  </r>
  <r>
    <x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1-22T22:36:37"/>
    <d v="2016-02-21T22:36:37"/>
    <x v="977"/>
    <x v="1"/>
  </r>
  <r>
    <x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1-26T07:25:01"/>
    <d v="2016-02-25T07:25:01"/>
    <x v="978"/>
    <x v="1"/>
  </r>
  <r>
    <x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5-16T10:00:28"/>
    <d v="2016-06-20T18:59:00"/>
    <x v="979"/>
    <x v="5"/>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0-16T21:42:02"/>
    <d v="2014-11-30T22:42:02"/>
    <x v="980"/>
    <x v="9"/>
  </r>
  <r>
    <x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7-10T22:43:42"/>
    <d v="2014-08-09T22:43:42"/>
    <x v="981"/>
    <x v="3"/>
  </r>
  <r>
    <x v="982"/>
    <s v="Smart 2-in-1 I-PHONE HANDLE/WALLETtm"/>
    <s v="revolutonary ultra-slim 2-in-1 Smart  2-in-1 I-PHONE handle/WALLETtm with 360 rotatiion"/>
    <n v="17500"/>
    <n v="3"/>
    <x v="2"/>
    <s v="US"/>
    <s v="USD"/>
    <n v="1475431486"/>
    <n v="1472839486"/>
    <b v="0"/>
    <n v="3"/>
    <b v="0"/>
    <s v="technology/wearables"/>
    <n v="1.7142857142857144E-2"/>
    <n v="1"/>
    <x v="2"/>
    <s v="wearables"/>
    <d v="2016-09-02T18:04:46"/>
    <d v="2016-10-02T18:04:46"/>
    <x v="982"/>
    <x v="8"/>
  </r>
  <r>
    <x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7-23T16:01:25"/>
    <d v="2016-08-23T20:54:00"/>
    <x v="983"/>
    <x v="3"/>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2-26T02:46:48"/>
    <d v="2015-03-28T01:46:48"/>
    <x v="984"/>
    <x v="2"/>
  </r>
  <r>
    <x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01T23:13:30"/>
    <d v="2015-12-31T23:00:00"/>
    <x v="985"/>
    <x v="11"/>
  </r>
  <r>
    <x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5-11-16T18:25:00"/>
    <d v="2016-01-10T00:00:00"/>
    <x v="986"/>
    <x v="4"/>
  </r>
  <r>
    <x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5-14T07:04:10"/>
    <d v="2014-06-23T07:04:10"/>
    <x v="987"/>
    <x v="5"/>
  </r>
  <r>
    <x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09-01T08:33:45"/>
    <d v="2016-10-01T08:33:45"/>
    <x v="988"/>
    <x v="8"/>
  </r>
  <r>
    <x v="989"/>
    <s v="Power Rope"/>
    <s v="The most useful phone charger you will ever buy"/>
    <n v="10000"/>
    <n v="1677"/>
    <x v="2"/>
    <s v="US"/>
    <s v="USD"/>
    <n v="1475101495"/>
    <n v="1472509495"/>
    <b v="0"/>
    <n v="32"/>
    <b v="0"/>
    <s v="technology/wearables"/>
    <n v="16.77"/>
    <n v="52.40625"/>
    <x v="2"/>
    <s v="wearables"/>
    <d v="2016-08-29T22:24:55"/>
    <d v="2016-09-28T22:24:55"/>
    <x v="989"/>
    <x v="10"/>
  </r>
  <r>
    <x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8-04T18:49:24"/>
    <d v="2014-09-03T18:49:24"/>
    <x v="990"/>
    <x v="10"/>
  </r>
  <r>
    <x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6-17T18:09:48"/>
    <d v="2016-07-12T18:51:00"/>
    <x v="991"/>
    <x v="0"/>
  </r>
  <r>
    <x v="992"/>
    <s v="WairConditioning"/>
    <s v="The HOTTEST and COOLEST thing yet! WairConditioning... an entirely new level of comfortability!"/>
    <n v="100000"/>
    <n v="467"/>
    <x v="2"/>
    <s v="US"/>
    <s v="USD"/>
    <n v="1462655519"/>
    <n v="1457475119"/>
    <b v="0"/>
    <n v="4"/>
    <b v="0"/>
    <s v="technology/wearables"/>
    <n v="0.46699999999999997"/>
    <n v="116.75"/>
    <x v="2"/>
    <s v="wearables"/>
    <d v="2016-03-08T22:11:59"/>
    <d v="2016-05-07T21:11:59"/>
    <x v="992"/>
    <x v="7"/>
  </r>
  <r>
    <x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0-09T23:09:28"/>
    <d v="2016-11-12T05:00:00"/>
    <x v="993"/>
    <x v="9"/>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0-09T06:18:50"/>
    <d v="2014-11-30T22:59:00"/>
    <x v="994"/>
    <x v="9"/>
  </r>
  <r>
    <x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04T22:34:40"/>
    <d v="2014-11-29T16:00:00"/>
    <x v="995"/>
    <x v="4"/>
  </r>
  <r>
    <x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6-27T20:47:40"/>
    <d v="2014-07-27T15:27:00"/>
    <x v="996"/>
    <x v="0"/>
  </r>
  <r>
    <x v="997"/>
    <s v="iPhanny"/>
    <s v="The iPhanny keeps your iPhone 6 safe from bending in those dangerous pants pockets."/>
    <n v="5000"/>
    <n v="65"/>
    <x v="2"/>
    <s v="US"/>
    <s v="USD"/>
    <n v="1417145297"/>
    <n v="1414549697"/>
    <b v="0"/>
    <n v="8"/>
    <b v="0"/>
    <s v="technology/wearables"/>
    <n v="1.3"/>
    <n v="8.125"/>
    <x v="2"/>
    <s v="wearables"/>
    <d v="2014-10-29T02:28:17"/>
    <d v="2014-11-28T03:28:17"/>
    <x v="997"/>
    <x v="9"/>
  </r>
  <r>
    <x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0-05T04:03:21"/>
    <d v="2015-11-19T05:03:21"/>
    <x v="998"/>
    <x v="9"/>
  </r>
  <r>
    <x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0-14T07:11:30"/>
    <d v="2014-11-13T08:02:00"/>
    <x v="999"/>
    <x v="9"/>
  </r>
  <r>
    <x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1-14T01:26:00"/>
    <d v="2017-03-15T00:26:00"/>
    <x v="1000"/>
    <x v="1"/>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7:16:53"/>
    <d v="2017-01-30T17:16:53"/>
    <x v="1001"/>
    <x v="11"/>
  </r>
  <r>
    <x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1-17T16:25:14"/>
    <d v="2015-12-17T05:59:00"/>
    <x v="1002"/>
    <x v="4"/>
  </r>
  <r>
    <x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2-14T17:01:01"/>
    <d v="2017-03-16T16:01:01"/>
    <x v="1003"/>
    <x v="2"/>
  </r>
  <r>
    <x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1-19T17:00:27"/>
    <d v="2016-02-18T17:00:27"/>
    <x v="1004"/>
    <x v="1"/>
  </r>
  <r>
    <x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09-29T14:59:43"/>
    <d v="2015-10-30T14:59:43"/>
    <x v="1005"/>
    <x v="8"/>
  </r>
  <r>
    <x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04T00:57:52"/>
    <d v="2014-12-12T07:11:00"/>
    <x v="1006"/>
    <x v="11"/>
  </r>
  <r>
    <x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1-02T14:00:23"/>
    <d v="2016-12-14T15:00:23"/>
    <x v="1007"/>
    <x v="4"/>
  </r>
  <r>
    <x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1-28T19:25:15"/>
    <d v="2016-12-28T19:25:15"/>
    <x v="1008"/>
    <x v="4"/>
  </r>
  <r>
    <x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5-20T14:30:46"/>
    <d v="2016-06-19T14:30:46"/>
    <x v="1009"/>
    <x v="5"/>
  </r>
  <r>
    <x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7-10T19:54:22"/>
    <d v="2016-09-05T02:59:00"/>
    <x v="1010"/>
    <x v="3"/>
  </r>
  <r>
    <x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1-03T21:33:15"/>
    <d v="2014-12-18T21:33:15"/>
    <x v="1011"/>
    <x v="4"/>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6-12-10T10:34:12"/>
    <d v="2017-01-24T10:34:12"/>
    <x v="1012"/>
    <x v="11"/>
  </r>
  <r>
    <x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01T20:00:56"/>
    <d v="2015-12-29T20:00:00"/>
    <x v="1013"/>
    <x v="11"/>
  </r>
  <r>
    <x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4-11-12T00:03:35"/>
    <d v="2015-01-01T00:03:35"/>
    <x v="1014"/>
    <x v="4"/>
  </r>
  <r>
    <x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0-26T21:04:55"/>
    <d v="2015-11-25T22:04:55"/>
    <x v="1015"/>
    <x v="9"/>
  </r>
  <r>
    <x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2-22T02:34:16"/>
    <d v="2016-04-07T01:34:16"/>
    <x v="1016"/>
    <x v="2"/>
  </r>
  <r>
    <x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0-12T16:12:15"/>
    <d v="2015-11-21T17:12:15"/>
    <x v="1017"/>
    <x v="9"/>
  </r>
  <r>
    <x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6-14T11:48:53"/>
    <d v="2016-07-14T11:48:53"/>
    <x v="1018"/>
    <x v="0"/>
  </r>
  <r>
    <x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1-05T23:22:29"/>
    <d v="2015-02-04T23:22:29"/>
    <x v="1019"/>
    <x v="1"/>
  </r>
  <r>
    <x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5-03T01:40:09"/>
    <d v="2015-06-02T00:47:00"/>
    <x v="1020"/>
    <x v="5"/>
  </r>
  <r>
    <x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09-24T06:02:51"/>
    <d v="2015-10-17T04:00:00"/>
    <x v="1021"/>
    <x v="8"/>
  </r>
  <r>
    <x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4-17T15:31:17"/>
    <d v="2015-05-17T15:31:17"/>
    <x v="1022"/>
    <x v="6"/>
  </r>
  <r>
    <x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5-21T22:04:21"/>
    <d v="2015-06-20T22:04:21"/>
    <x v="1023"/>
    <x v="5"/>
  </r>
  <r>
    <x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01T13:56:03"/>
    <d v="2016-01-31T13:56:03"/>
    <x v="1024"/>
    <x v="1"/>
  </r>
  <r>
    <x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2-14T20:00:37"/>
    <d v="2015-03-16T19:00:37"/>
    <x v="1025"/>
    <x v="2"/>
  </r>
  <r>
    <x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2-26T09:46:56"/>
    <d v="2016-03-31T08:46:56"/>
    <x v="1026"/>
    <x v="2"/>
  </r>
  <r>
    <x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09-23T00:49:07"/>
    <d v="2014-10-23T00:49:07"/>
    <x v="1027"/>
    <x v="8"/>
  </r>
  <r>
    <x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1-20T15:03:25"/>
    <d v="2017-03-06T20:00:00"/>
    <x v="1028"/>
    <x v="1"/>
  </r>
  <r>
    <x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2-09T17:05:07"/>
    <d v="2015-04-04T21:59:00"/>
    <x v="1029"/>
    <x v="2"/>
  </r>
  <r>
    <x v="1030"/>
    <s v="The Gothsicles - I FEEL SICLE"/>
    <s v="Help fund the latest Gothsicles mega-album, I FEEL SICLE!"/>
    <n v="2000"/>
    <n v="6842"/>
    <x v="0"/>
    <s v="US"/>
    <s v="USD"/>
    <n v="1473680149"/>
    <n v="1472470549"/>
    <b v="0"/>
    <n v="159"/>
    <b v="1"/>
    <s v="music/electronic music"/>
    <n v="342.09999999999997"/>
    <n v="43.031446540880502"/>
    <x v="4"/>
    <s v="electronic music"/>
    <d v="2016-08-29T11:35:49"/>
    <d v="2016-09-12T11:35:49"/>
    <x v="1030"/>
    <x v="10"/>
  </r>
  <r>
    <x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1-16T18:20:10"/>
    <d v="2015-12-16T18:20:10"/>
    <x v="1031"/>
    <x v="4"/>
  </r>
  <r>
    <x v="1032"/>
    <s v="Phantom Ship / Coastal (Album Preorder)"/>
    <s v="Ideal for living rooms and open spaces."/>
    <n v="5400"/>
    <n v="5858.84"/>
    <x v="0"/>
    <s v="US"/>
    <s v="USD"/>
    <n v="1466697625"/>
    <n v="1464105625"/>
    <b v="0"/>
    <n v="96"/>
    <b v="1"/>
    <s v="music/electronic music"/>
    <n v="108.49703703703703"/>
    <n v="61.029583333333335"/>
    <x v="4"/>
    <s v="electronic music"/>
    <d v="2016-05-24T16:00:25"/>
    <d v="2016-06-23T16:00:25"/>
    <x v="1032"/>
    <x v="5"/>
  </r>
  <r>
    <x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1-14T17:34:40"/>
    <d v="2016-12-12T17:34:40"/>
    <x v="1033"/>
    <x v="4"/>
  </r>
  <r>
    <x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7-04T04:00:04"/>
    <d v="2016-08-05T03:59:00"/>
    <x v="1034"/>
    <x v="3"/>
  </r>
  <r>
    <x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1-12T15:23:40"/>
    <d v="2015-02-11T15:23:40"/>
    <x v="1035"/>
    <x v="1"/>
  </r>
  <r>
    <x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2-12-06T10:46:30"/>
    <d v="2013-01-07T08:00:00"/>
    <x v="1036"/>
    <x v="11"/>
  </r>
  <r>
    <x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4-25T19:44:22"/>
    <d v="2015-05-18T05:00:00"/>
    <x v="1037"/>
    <x v="6"/>
  </r>
  <r>
    <x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2-18T05:33:43"/>
    <d v="2016-03-19T04:33:43"/>
    <x v="1038"/>
    <x v="2"/>
  </r>
  <r>
    <x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1-18T02:37:26"/>
    <d v="2016-12-13T07:59:00"/>
    <x v="1039"/>
    <x v="4"/>
  </r>
  <r>
    <x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7-28T17:00:09"/>
    <d v="2016-08-27T17:00:09"/>
    <x v="1040"/>
    <x v="3"/>
  </r>
  <r>
    <x v="1041"/>
    <s v="Industry Success Project (Canceled)"/>
    <s v="I am trying to document what it is like to plunge head first into the music/audio industry as an intern."/>
    <n v="50"/>
    <n v="0"/>
    <x v="1"/>
    <s v="US"/>
    <s v="USD"/>
    <n v="1406769992"/>
    <n v="1405041992"/>
    <b v="0"/>
    <n v="0"/>
    <b v="0"/>
    <s v="journalism/audio"/>
    <n v="0"/>
    <e v="#DIV/0!"/>
    <x v="5"/>
    <s v="audio"/>
    <d v="2014-07-11T01:26:32"/>
    <d v="2014-07-31T01:26:32"/>
    <x v="1041"/>
    <x v="3"/>
  </r>
  <r>
    <x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7-31T16:42:28"/>
    <d v="2014-09-12T10:00:00"/>
    <x v="1042"/>
    <x v="3"/>
  </r>
  <r>
    <x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4-20T06:04:15"/>
    <d v="2015-05-20T06:04:15"/>
    <x v="1043"/>
    <x v="6"/>
  </r>
  <r>
    <x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1-07T22:13:21"/>
    <d v="2015-03-05T20:27:00"/>
    <x v="1044"/>
    <x v="1"/>
  </r>
  <r>
    <x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7-24T20:59:10"/>
    <d v="2014-08-23T20:59:10"/>
    <x v="1045"/>
    <x v="3"/>
  </r>
  <r>
    <x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1-11T20:26:00"/>
    <d v="2015-12-26T20:26:00"/>
    <x v="1046"/>
    <x v="4"/>
  </r>
  <r>
    <x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0-06T19:38:35"/>
    <d v="2014-11-05T20:38:35"/>
    <x v="1047"/>
    <x v="9"/>
  </r>
  <r>
    <x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8-16T01:16:29"/>
    <d v="2016-09-25T01:16:29"/>
    <x v="1048"/>
    <x v="10"/>
  </r>
  <r>
    <x v="1049"/>
    <s v="J1 (Canceled)"/>
    <s v="------"/>
    <n v="12000"/>
    <n v="0"/>
    <x v="1"/>
    <s v="US"/>
    <s v="USD"/>
    <n v="1455272445"/>
    <n v="1452680445"/>
    <b v="0"/>
    <n v="0"/>
    <b v="0"/>
    <s v="journalism/audio"/>
    <n v="0"/>
    <e v="#DIV/0!"/>
    <x v="5"/>
    <s v="audio"/>
    <d v="2016-01-13T10:20:45"/>
    <d v="2016-02-12T10:20:45"/>
    <x v="1049"/>
    <x v="1"/>
  </r>
  <r>
    <x v="1050"/>
    <s v="The (Secular) Barbershop Podcast (Canceled)"/>
    <s v="Secularism is on the rise and I hear you.Talk to me."/>
    <n v="2500"/>
    <n v="0"/>
    <x v="1"/>
    <s v="US"/>
    <s v="USD"/>
    <n v="1442257677"/>
    <n v="1439665677"/>
    <b v="0"/>
    <n v="0"/>
    <b v="0"/>
    <s v="journalism/audio"/>
    <n v="0"/>
    <e v="#DIV/0!"/>
    <x v="5"/>
    <s v="audio"/>
    <d v="2015-08-15T19:07:57"/>
    <d v="2015-09-14T19:07:57"/>
    <x v="1050"/>
    <x v="10"/>
  </r>
  <r>
    <x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7-30T00:20:25"/>
    <d v="2014-08-27T00:20:25"/>
    <x v="1051"/>
    <x v="3"/>
  </r>
  <r>
    <x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4-23T19:08:15"/>
    <d v="2016-06-06T20:09:00"/>
    <x v="1052"/>
    <x v="6"/>
  </r>
  <r>
    <x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2-09T04:08:52"/>
    <d v="2017-03-06T04:08:52"/>
    <x v="1053"/>
    <x v="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7-11T20:26:39"/>
    <d v="2014-08-10T22:00:00"/>
    <x v="1054"/>
    <x v="3"/>
  </r>
  <r>
    <x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2-06T23:49:05"/>
    <d v="2016-03-07T23:49:05"/>
    <x v="1055"/>
    <x v="2"/>
  </r>
  <r>
    <x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2-23T17:16:17"/>
    <d v="2015-04-24T16:16:17"/>
    <x v="1056"/>
    <x v="2"/>
  </r>
  <r>
    <x v="1057"/>
    <s v="Support Independent Media (Canceled)"/>
    <s v="Sayin it Plain is a Independent Radio Show created to inform the public and empower the community."/>
    <n v="10000"/>
    <n v="0"/>
    <x v="1"/>
    <s v="US"/>
    <s v="USD"/>
    <n v="1480888483"/>
    <n v="1478292883"/>
    <b v="0"/>
    <n v="0"/>
    <b v="0"/>
    <s v="journalism/audio"/>
    <n v="0"/>
    <e v="#DIV/0!"/>
    <x v="5"/>
    <s v="audio"/>
    <d v="2016-11-04T20:54:43"/>
    <d v="2016-12-04T21:54:43"/>
    <x v="1057"/>
    <x v="4"/>
  </r>
  <r>
    <x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2-12T21:37:23"/>
    <d v="2015-03-26T00:00:00"/>
    <x v="1058"/>
    <x v="2"/>
  </r>
  <r>
    <x v="1059"/>
    <s v="Voice Over Artist (Canceled)"/>
    <s v="Turning myself into a vocal artist."/>
    <n v="1100"/>
    <n v="0"/>
    <x v="1"/>
    <s v="US"/>
    <s v="USD"/>
    <n v="1426269456"/>
    <n v="1423681056"/>
    <b v="0"/>
    <n v="0"/>
    <b v="0"/>
    <s v="journalism/audio"/>
    <n v="0"/>
    <e v="#DIV/0!"/>
    <x v="5"/>
    <s v="audio"/>
    <d v="2015-02-11T18:57:36"/>
    <d v="2015-03-13T17:57:36"/>
    <x v="1059"/>
    <x v="2"/>
  </r>
  <r>
    <x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3-16T21:54:53"/>
    <d v="2015-04-15T21:54:53"/>
    <x v="1060"/>
    <x v="7"/>
  </r>
  <r>
    <x v="1061"/>
    <s v="Chat Box 23 (Canceled)"/>
    <s v="T.O., Adi &amp; Mercedes discuss their point of views, women's issues &amp; Hollywood Hotties."/>
    <n v="4000"/>
    <n v="0"/>
    <x v="1"/>
    <s v="US"/>
    <s v="USD"/>
    <n v="1462150800"/>
    <n v="1456987108"/>
    <b v="0"/>
    <n v="0"/>
    <b v="0"/>
    <s v="journalism/audio"/>
    <n v="0"/>
    <e v="#DIV/0!"/>
    <x v="5"/>
    <s v="audio"/>
    <d v="2016-03-03T06:38:28"/>
    <d v="2016-05-02T01:00:00"/>
    <x v="1061"/>
    <x v="7"/>
  </r>
  <r>
    <x v="1062"/>
    <s v="RETURNING AT A LATER DATE"/>
    <s v="SEE US ON PATREON www.badgirlartwork.com"/>
    <n v="199"/>
    <n v="190"/>
    <x v="1"/>
    <s v="US"/>
    <s v="USD"/>
    <n v="1468351341"/>
    <n v="1467746541"/>
    <b v="0"/>
    <n v="4"/>
    <b v="0"/>
    <s v="journalism/audio"/>
    <n v="95.477386934673376"/>
    <n v="47.5"/>
    <x v="5"/>
    <s v="audio"/>
    <d v="2016-07-05T19:22:21"/>
    <d v="2016-07-12T19:22:21"/>
    <x v="1062"/>
    <x v="3"/>
  </r>
  <r>
    <x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01T00:44:22"/>
    <d v="2016-08-31T00:44:22"/>
    <x v="1063"/>
    <x v="10"/>
  </r>
  <r>
    <x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5-23T05:28:23"/>
    <d v="2013-07-07T05:28:23"/>
    <x v="1064"/>
    <x v="5"/>
  </r>
  <r>
    <x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1-22T09:08:42"/>
    <d v="2014-02-19T09:08:42"/>
    <x v="1065"/>
    <x v="1"/>
  </r>
  <r>
    <x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6-20T23:06:22"/>
    <d v="2013-08-04T23:06:22"/>
    <x v="1066"/>
    <x v="0"/>
  </r>
  <r>
    <x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1-21T20:32:11"/>
    <d v="2013-12-21T20:32:11"/>
    <x v="1067"/>
    <x v="4"/>
  </r>
  <r>
    <x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3-11T08:54:24"/>
    <d v="2016-04-10T07:54:24"/>
    <x v="1068"/>
    <x v="7"/>
  </r>
  <r>
    <x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0-25T05:30:59"/>
    <d v="2013-11-26T06:30:59"/>
    <x v="1069"/>
    <x v="9"/>
  </r>
  <r>
    <x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09-11T00:17:02"/>
    <d v="2012-10-01T00:17:02"/>
    <x v="1070"/>
    <x v="8"/>
  </r>
  <r>
    <x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0-18T18:04:53"/>
    <d v="2015-11-17T19:04:53"/>
    <x v="1071"/>
    <x v="9"/>
  </r>
  <r>
    <x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1-06T19:58:17"/>
    <d v="2014-02-05T19:58:17"/>
    <x v="1072"/>
    <x v="1"/>
  </r>
  <r>
    <x v="1073"/>
    <s v="Rainbow Ball to the Iphone"/>
    <s v="We want to bring our Game Rainbow Ball to the iphone and to do that we need a little help"/>
    <n v="750"/>
    <n v="10"/>
    <x v="2"/>
    <s v="US"/>
    <s v="USD"/>
    <n v="1318806541"/>
    <n v="1316214541"/>
    <b v="0"/>
    <n v="1"/>
    <b v="0"/>
    <s v="games/video games"/>
    <n v="1.3333333333333335"/>
    <n v="10"/>
    <x v="6"/>
    <s v="video games"/>
    <d v="2011-09-16T23:09:01"/>
    <d v="2011-10-16T23:09:01"/>
    <x v="1073"/>
    <x v="8"/>
  </r>
  <r>
    <x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3-12-05T04:09:05"/>
    <d v="2014-01-04T04:09:05"/>
    <x v="1074"/>
    <x v="11"/>
  </r>
  <r>
    <x v="1075"/>
    <s v="Towers Of The Apocalypse"/>
    <s v="Fully 3D, post Apocalyptic themed tower defense video game. New take on the genre."/>
    <n v="1000"/>
    <n v="45"/>
    <x v="2"/>
    <s v="US"/>
    <s v="USD"/>
    <n v="1336340516"/>
    <n v="1333748516"/>
    <b v="0"/>
    <n v="3"/>
    <b v="0"/>
    <s v="games/video games"/>
    <n v="4.5"/>
    <n v="15"/>
    <x v="6"/>
    <s v="video games"/>
    <d v="2012-04-06T21:41:56"/>
    <d v="2012-05-06T21:41:56"/>
    <x v="1075"/>
    <x v="6"/>
  </r>
  <r>
    <x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7-18T09:04:10"/>
    <d v="2014-09-11T09:04:10"/>
    <x v="1076"/>
    <x v="3"/>
  </r>
  <r>
    <x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5-12-15T04:00:11"/>
    <d v="2016-01-14T04:00:11"/>
    <x v="1077"/>
    <x v="11"/>
  </r>
  <r>
    <x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6-07T04:42:01"/>
    <d v="2011-07-22T04:42:01"/>
    <x v="1078"/>
    <x v="0"/>
  </r>
  <r>
    <x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4-19T13:35:36"/>
    <d v="2016-05-14T13:35:36"/>
    <x v="1079"/>
    <x v="6"/>
  </r>
  <r>
    <x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4-11T03:18:53"/>
    <d v="2014-05-11T03:18:53"/>
    <x v="1080"/>
    <x v="6"/>
  </r>
  <r>
    <x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4-12-29T22:14:52"/>
    <d v="2015-01-28T22:14:52"/>
    <x v="1081"/>
    <x v="11"/>
  </r>
  <r>
    <x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7-11T21:44:48"/>
    <d v="2012-08-10T21:44:48"/>
    <x v="1082"/>
    <x v="3"/>
  </r>
  <r>
    <x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6-03T15:49:43"/>
    <d v="2014-08-02T15:49:43"/>
    <x v="1083"/>
    <x v="0"/>
  </r>
  <r>
    <x v="1084"/>
    <s v="My own channel"/>
    <s v="I want to start my own channel for gaming"/>
    <n v="550"/>
    <n v="0"/>
    <x v="2"/>
    <s v="US"/>
    <s v="USD"/>
    <n v="1407534804"/>
    <n v="1404942804"/>
    <b v="0"/>
    <n v="0"/>
    <b v="0"/>
    <s v="games/video games"/>
    <n v="0"/>
    <e v="#DIV/0!"/>
    <x v="6"/>
    <s v="video games"/>
    <d v="2014-07-09T21:53:24"/>
    <d v="2014-08-08T21:53:24"/>
    <x v="1084"/>
    <x v="3"/>
  </r>
  <r>
    <x v="1085"/>
    <s v="Sun Dryd Studios"/>
    <s v="The new kid on the block. Re-imagining old games and creating new ones. Ship, Lazer, Rock is first."/>
    <n v="30000"/>
    <n v="1026"/>
    <x v="2"/>
    <s v="CA"/>
    <s v="CAD"/>
    <n v="1457967975"/>
    <n v="1455379575"/>
    <b v="0"/>
    <n v="9"/>
    <b v="0"/>
    <s v="games/video games"/>
    <n v="3.42"/>
    <n v="114"/>
    <x v="6"/>
    <s v="video games"/>
    <d v="2016-02-13T16:06:15"/>
    <d v="2016-03-14T15:06:15"/>
    <x v="1085"/>
    <x v="2"/>
  </r>
  <r>
    <x v="1086"/>
    <s v="Cyber Universe Online"/>
    <s v="Humanity's future in the Galaxy"/>
    <n v="18000"/>
    <n v="15"/>
    <x v="2"/>
    <s v="US"/>
    <s v="USD"/>
    <n v="1408913291"/>
    <n v="1406321291"/>
    <b v="0"/>
    <n v="2"/>
    <b v="0"/>
    <s v="games/video games"/>
    <n v="8.3333333333333343E-2"/>
    <n v="7.5"/>
    <x v="6"/>
    <s v="video games"/>
    <d v="2014-07-25T20:48:11"/>
    <d v="2014-08-24T20:48:11"/>
    <x v="1086"/>
    <x v="3"/>
  </r>
  <r>
    <x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5-16T17:08:07"/>
    <d v="2014-06-15T17:08:07"/>
    <x v="1087"/>
    <x v="5"/>
  </r>
  <r>
    <x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3-25T19:11:07"/>
    <d v="2014-04-24T19:11:07"/>
    <x v="1088"/>
    <x v="7"/>
  </r>
  <r>
    <x v="1089"/>
    <s v="Farabel"/>
    <s v="Farabel is a single player turn-based fantasy strategy game for Mac/PC/Linux"/>
    <n v="15000"/>
    <n v="1174"/>
    <x v="2"/>
    <s v="FR"/>
    <s v="EUR"/>
    <n v="1435293175"/>
    <n v="1432701175"/>
    <b v="0"/>
    <n v="49"/>
    <b v="0"/>
    <s v="games/video games"/>
    <n v="7.8266666666666662"/>
    <n v="23.959183673469386"/>
    <x v="6"/>
    <s v="video games"/>
    <d v="2015-05-27T04:32:55"/>
    <d v="2015-06-26T04:32:55"/>
    <x v="1089"/>
    <x v="5"/>
  </r>
  <r>
    <x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4-29T04:27:33"/>
    <d v="2015-05-29T04:27:33"/>
    <x v="1090"/>
    <x v="6"/>
  </r>
  <r>
    <x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3-11T19:41:12"/>
    <d v="2016-04-10T18:41:12"/>
    <x v="1091"/>
    <x v="7"/>
  </r>
  <r>
    <x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2-12-07T00:37:18"/>
    <d v="2013-01-06T00:37:18"/>
    <x v="1092"/>
    <x v="11"/>
  </r>
  <r>
    <x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1-27T23:22:17"/>
    <d v="2016-02-11T23:22:17"/>
    <x v="1093"/>
    <x v="1"/>
  </r>
  <r>
    <x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09-09T17:07:13"/>
    <d v="2011-10-09T17:07:13"/>
    <x v="1094"/>
    <x v="8"/>
  </r>
  <r>
    <x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7-31T12:53:40"/>
    <d v="2013-08-30T12:53:40"/>
    <x v="1095"/>
    <x v="3"/>
  </r>
  <r>
    <x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09-03T12:25:54"/>
    <d v="2014-10-04T03:30:00"/>
    <x v="1096"/>
    <x v="8"/>
  </r>
  <r>
    <x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1-21T19:01:17"/>
    <d v="2014-03-02T19:01:17"/>
    <x v="1097"/>
    <x v="1"/>
  </r>
  <r>
    <x v="1098"/>
    <s v="Kick, Punch... Fireball"/>
    <s v="Kick, Punch... Fireball is an FPS type arena game set inside the fantasy world."/>
    <n v="25000"/>
    <n v="1803"/>
    <x v="2"/>
    <s v="US"/>
    <s v="USD"/>
    <n v="1397413095"/>
    <n v="1394821095"/>
    <b v="0"/>
    <n v="22"/>
    <b v="0"/>
    <s v="games/video games"/>
    <n v="7.2120000000000006"/>
    <n v="81.954545454545453"/>
    <x v="6"/>
    <s v="video games"/>
    <d v="2014-03-14T18:18:15"/>
    <d v="2014-04-13T18:18:15"/>
    <x v="1098"/>
    <x v="7"/>
  </r>
  <r>
    <x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4-13T20:04:28"/>
    <d v="2015-05-13T20:04:28"/>
    <x v="1099"/>
    <x v="6"/>
  </r>
  <r>
    <x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1-15T02:39:31"/>
    <d v="2016-02-14T02:39:31"/>
    <x v="1100"/>
    <x v="1"/>
  </r>
  <r>
    <x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6-17T18:32:18"/>
    <d v="2016-07-14T18:12:00"/>
    <x v="1101"/>
    <x v="0"/>
  </r>
  <r>
    <x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0-30T01:05:25"/>
    <d v="2013-12-09T05:59:00"/>
    <x v="1102"/>
    <x v="9"/>
  </r>
  <r>
    <x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4-19T05:19:50"/>
    <d v="2016-06-18T05:19:50"/>
    <x v="1103"/>
    <x v="6"/>
  </r>
  <r>
    <x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5-12T09:50:21"/>
    <d v="2014-06-11T09:50:21"/>
    <x v="1104"/>
    <x v="5"/>
  </r>
  <r>
    <x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2-22T03:15:27"/>
    <d v="2014-03-24T02:15:27"/>
    <x v="1105"/>
    <x v="2"/>
  </r>
  <r>
    <x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3-05T17:46:15"/>
    <d v="2012-04-04T16:46:15"/>
    <x v="1106"/>
    <x v="7"/>
  </r>
  <r>
    <x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6-23T20:40:24"/>
    <d v="2014-07-23T20:40:24"/>
    <x v="1107"/>
    <x v="0"/>
  </r>
  <r>
    <x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2-13T15:17:15"/>
    <d v="2012-04-13T14:17:15"/>
    <x v="1108"/>
    <x v="2"/>
  </r>
  <r>
    <x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0-19T18:03:10"/>
    <d v="2016-11-18T19:03:10"/>
    <x v="1109"/>
    <x v="9"/>
  </r>
  <r>
    <x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1-07T22:23:42"/>
    <d v="2012-12-07T22:23:42"/>
    <x v="1110"/>
    <x v="4"/>
  </r>
  <r>
    <x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5-12-09T04:53:10"/>
    <d v="2016-01-08T04:53:10"/>
    <x v="1111"/>
    <x v="11"/>
  </r>
  <r>
    <x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4-11-20T18:13:31"/>
    <d v="2015-01-19T08:30:00"/>
    <x v="1112"/>
    <x v="4"/>
  </r>
  <r>
    <x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7-15T23:27:00"/>
    <d v="2014-08-14T23:27:00"/>
    <x v="1113"/>
    <x v="3"/>
  </r>
  <r>
    <x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09-09T08:18:07"/>
    <d v="2013-10-09T08:18:07"/>
    <x v="1114"/>
    <x v="8"/>
  </r>
  <r>
    <x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2-29T16:41:35"/>
    <d v="2016-03-30T15:41:35"/>
    <x v="1115"/>
    <x v="2"/>
  </r>
  <r>
    <x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4-10T20:20:08"/>
    <d v="2012-06-09T20:20:08"/>
    <x v="1116"/>
    <x v="6"/>
  </r>
  <r>
    <x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1-25T14:21:53"/>
    <d v="2015-12-25T14:21:53"/>
    <x v="1117"/>
    <x v="4"/>
  </r>
  <r>
    <x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3-06T03:59:39"/>
    <d v="2014-04-05T02:59:39"/>
    <x v="1118"/>
    <x v="7"/>
  </r>
  <r>
    <x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3-24T19:01:04"/>
    <d v="2014-04-06T19:01:04"/>
    <x v="1119"/>
    <x v="7"/>
  </r>
  <r>
    <x v="1120"/>
    <s v="PlanEt Ninjahwah"/>
    <s v="Planet Ninjahwah is a highly anticipated futuristic action adventure game that will blow your mind!!"/>
    <n v="25000"/>
    <n v="0"/>
    <x v="2"/>
    <s v="US"/>
    <s v="USD"/>
    <n v="1319835400"/>
    <n v="1315947400"/>
    <b v="0"/>
    <n v="0"/>
    <b v="0"/>
    <s v="games/video games"/>
    <n v="0"/>
    <e v="#DIV/0!"/>
    <x v="6"/>
    <s v="video games"/>
    <d v="2011-09-13T20:56:40"/>
    <d v="2011-10-28T20:56:40"/>
    <x v="1120"/>
    <x v="8"/>
  </r>
  <r>
    <x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2-12T22:25:16"/>
    <d v="2016-03-13T21:25:16"/>
    <x v="1121"/>
    <x v="2"/>
  </r>
  <r>
    <x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16T16:53:45"/>
    <d v="2013-05-30T16:53:45"/>
    <x v="1122"/>
    <x v="5"/>
  </r>
  <r>
    <x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3-20T12:34:08"/>
    <d v="2014-04-19T12:34:08"/>
    <x v="1123"/>
    <x v="7"/>
  </r>
  <r>
    <x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3-31T16:00:51"/>
    <d v="2015-04-30T16:00:51"/>
    <x v="1124"/>
    <x v="7"/>
  </r>
  <r>
    <x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7-27T14:58:50"/>
    <d v="2015-09-25T14:58:50"/>
    <x v="1125"/>
    <x v="3"/>
  </r>
  <r>
    <x v="1126"/>
    <s v="GAMING TO LEARN"/>
    <s v="Imagine a science class where the teacher walks in a says &quot;Take out your cell phone and play a game.&quot;"/>
    <n v="2000"/>
    <n v="10"/>
    <x v="2"/>
    <s v="US"/>
    <s v="USD"/>
    <n v="1468482694"/>
    <n v="1465890694"/>
    <b v="0"/>
    <n v="2"/>
    <b v="0"/>
    <s v="games/mobile games"/>
    <n v="0.5"/>
    <n v="5"/>
    <x v="6"/>
    <s v="mobile games"/>
    <d v="2016-06-14T07:51:34"/>
    <d v="2016-07-14T07:51:34"/>
    <x v="1126"/>
    <x v="0"/>
  </r>
  <r>
    <x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0-14T20:30:00"/>
    <d v="2014-11-14T21:30:00"/>
    <x v="1127"/>
    <x v="9"/>
  </r>
  <r>
    <x v="1128"/>
    <s v="Flying Turds"/>
    <s v="#havingfunFTW"/>
    <n v="1000"/>
    <n v="1"/>
    <x v="2"/>
    <s v="GB"/>
    <s v="GBP"/>
    <n v="1407425717"/>
    <n v="1404833717"/>
    <b v="0"/>
    <n v="1"/>
    <b v="0"/>
    <s v="games/mobile games"/>
    <n v="0.1"/>
    <n v="1"/>
    <x v="6"/>
    <s v="mobile games"/>
    <d v="2014-07-08T15:35:17"/>
    <d v="2014-08-07T15:35:17"/>
    <x v="1128"/>
    <x v="3"/>
  </r>
  <r>
    <x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5-06T06:21:33"/>
    <d v="2016-06-05T06:21:33"/>
    <x v="1129"/>
    <x v="5"/>
  </r>
  <r>
    <x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09-26T23:55:00"/>
    <d v="2014-11-26T00:55:00"/>
    <x v="1130"/>
    <x v="8"/>
  </r>
  <r>
    <x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1-24T21:47:48"/>
    <d v="2015-12-24T21:47:48"/>
    <x v="1131"/>
    <x v="4"/>
  </r>
  <r>
    <x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02T02:46:11"/>
    <d v="2017-01-01T02:46:11"/>
    <x v="1132"/>
    <x v="11"/>
  </r>
  <r>
    <x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01T09:46:21"/>
    <d v="2014-07-31T09:46:21"/>
    <x v="1133"/>
    <x v="3"/>
  </r>
  <r>
    <x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15T06:50:28"/>
    <d v="2014-11-29T04:33:00"/>
    <x v="1134"/>
    <x v="4"/>
  </r>
  <r>
    <x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7-07T23:44:54"/>
    <d v="2016-08-06T23:44:54"/>
    <x v="1135"/>
    <x v="3"/>
  </r>
  <r>
    <x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1-19T16:07:09"/>
    <d v="2015-12-19T16:07:09"/>
    <x v="1136"/>
    <x v="4"/>
  </r>
  <r>
    <x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3-24T19:40:21"/>
    <d v="2016-04-23T19:40:21"/>
    <x v="1137"/>
    <x v="7"/>
  </r>
  <r>
    <x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01T21:45:31"/>
    <d v="2017-01-21T21:45:31"/>
    <x v="1138"/>
    <x v="1"/>
  </r>
  <r>
    <x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4-12-02T08:20:26"/>
    <d v="2015-01-01T08:20:26"/>
    <x v="1139"/>
    <x v="11"/>
  </r>
  <r>
    <x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7-07T11:05:21"/>
    <d v="2015-08-06T11:05:21"/>
    <x v="1140"/>
    <x v="3"/>
  </r>
  <r>
    <x v="1141"/>
    <s v="Arena Z - Zombie Survival"/>
    <s v="I think this will be a great game!"/>
    <n v="500"/>
    <n v="0"/>
    <x v="2"/>
    <s v="DE"/>
    <s v="EUR"/>
    <n v="1436460450"/>
    <n v="1433868450"/>
    <b v="0"/>
    <n v="0"/>
    <b v="0"/>
    <s v="games/mobile games"/>
    <n v="0"/>
    <e v="#DIV/0!"/>
    <x v="6"/>
    <s v="mobile games"/>
    <d v="2015-06-09T16:47:30"/>
    <d v="2015-07-09T16:47:30"/>
    <x v="1141"/>
    <x v="0"/>
  </r>
  <r>
    <x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1-18T00:08:47"/>
    <d v="2015-02-17T00:08:47"/>
    <x v="1142"/>
    <x v="1"/>
  </r>
  <r>
    <x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1-17T04:38:46"/>
    <d v="2015-12-17T04:38:46"/>
    <x v="1143"/>
    <x v="4"/>
  </r>
  <r>
    <x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3-30T04:22:00"/>
    <d v="2015-04-29T04:22:00"/>
    <x v="1144"/>
    <x v="7"/>
  </r>
  <r>
    <x v="1145"/>
    <s v="A FORK IN THE ROAD food truck"/>
    <s v="Emphasizing locally and responsibly raised ingredients, serving delicious food! I need your help."/>
    <n v="80000"/>
    <n v="100"/>
    <x v="2"/>
    <s v="US"/>
    <s v="USD"/>
    <n v="1412272592"/>
    <n v="1407088592"/>
    <b v="0"/>
    <n v="1"/>
    <b v="0"/>
    <s v="food/food trucks"/>
    <n v="0.125"/>
    <n v="100"/>
    <x v="7"/>
    <s v="food trucks"/>
    <d v="2014-08-03T17:56:32"/>
    <d v="2014-10-02T17:56:32"/>
    <x v="1145"/>
    <x v="10"/>
  </r>
  <r>
    <x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3-25T22:52:53"/>
    <d v="2014-05-02T22:52:53"/>
    <x v="1146"/>
    <x v="7"/>
  </r>
  <r>
    <x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08-20T23:19:43"/>
    <d v="2014-10-19T23:19:43"/>
    <x v="1147"/>
    <x v="10"/>
  </r>
  <r>
    <x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1-01T04:06:21"/>
    <d v="2016-12-01T05:06:21"/>
    <x v="1148"/>
    <x v="4"/>
  </r>
  <r>
    <x v="1149"/>
    <s v="The Floridian Food Truck"/>
    <s v="Bringing culturally diverse Floridian cuisine to the people!"/>
    <n v="50000"/>
    <n v="75"/>
    <x v="2"/>
    <s v="US"/>
    <s v="USD"/>
    <n v="1466096566"/>
    <n v="1463504566"/>
    <b v="0"/>
    <n v="2"/>
    <b v="0"/>
    <s v="food/food trucks"/>
    <n v="0.15"/>
    <n v="37.5"/>
    <x v="7"/>
    <s v="food trucks"/>
    <d v="2016-05-17T17:02:46"/>
    <d v="2016-06-16T17:02:46"/>
    <x v="1149"/>
    <x v="5"/>
  </r>
  <r>
    <x v="1150"/>
    <s v="Chef Po's Food Truck"/>
    <s v="Bringing delicious authentic and fusion Taiwanese Food to the West Coast."/>
    <n v="2500"/>
    <n v="252"/>
    <x v="2"/>
    <s v="US"/>
    <s v="USD"/>
    <n v="1452293675"/>
    <n v="1447109675"/>
    <b v="0"/>
    <n v="6"/>
    <b v="0"/>
    <s v="food/food trucks"/>
    <n v="10.08"/>
    <n v="42"/>
    <x v="7"/>
    <s v="food trucks"/>
    <d v="2015-11-09T22:54:35"/>
    <d v="2016-01-08T22:54:35"/>
    <x v="1150"/>
    <x v="4"/>
  </r>
  <r>
    <x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8-08T02:27:43"/>
    <d v="2015-09-07T02:27:43"/>
    <x v="1151"/>
    <x v="10"/>
  </r>
  <r>
    <x v="1152"/>
    <s v="Peruvian King Food Truck"/>
    <s v="Peruvian food truck with an LA twist."/>
    <n v="16000"/>
    <n v="911"/>
    <x v="2"/>
    <s v="US"/>
    <s v="USD"/>
    <n v="1431709312"/>
    <n v="1429117312"/>
    <b v="0"/>
    <n v="15"/>
    <b v="0"/>
    <s v="food/food trucks"/>
    <n v="5.6937500000000005"/>
    <n v="60.733333333333334"/>
    <x v="7"/>
    <s v="food trucks"/>
    <d v="2015-04-15T17:01:52"/>
    <d v="2015-05-15T17:01:52"/>
    <x v="1152"/>
    <x v="6"/>
  </r>
  <r>
    <x v="1153"/>
    <s v="The Cold Spot Mobile Trailer"/>
    <s v="A mobile concession trailer for snow cones, ice cream, smoothies and more"/>
    <n v="8000"/>
    <n v="50"/>
    <x v="2"/>
    <s v="US"/>
    <s v="USD"/>
    <n v="1434647305"/>
    <n v="1432055305"/>
    <b v="0"/>
    <n v="1"/>
    <b v="0"/>
    <s v="food/food trucks"/>
    <n v="0.625"/>
    <n v="50"/>
    <x v="7"/>
    <s v="food trucks"/>
    <d v="2015-05-19T17:08:25"/>
    <d v="2015-06-18T17:08:25"/>
    <x v="1153"/>
    <x v="5"/>
  </r>
  <r>
    <x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8-07T02:36:46"/>
    <d v="2015-09-06T02:36:46"/>
    <x v="1154"/>
    <x v="10"/>
  </r>
  <r>
    <x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7-15T18:20:08"/>
    <d v="2014-08-14T18:20:08"/>
    <x v="1155"/>
    <x v="3"/>
  </r>
  <r>
    <x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1-25T01:42:42"/>
    <d v="2015-02-24T01:42:42"/>
    <x v="1156"/>
    <x v="1"/>
  </r>
  <r>
    <x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0-06T15:04:40"/>
    <d v="2014-12-05T16:04:40"/>
    <x v="1157"/>
    <x v="9"/>
  </r>
  <r>
    <x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1-09T02:12:08"/>
    <d v="2014-12-09T02:12:08"/>
    <x v="1158"/>
    <x v="4"/>
  </r>
  <r>
    <x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5-30T17:26:05"/>
    <d v="2015-06-30T15:45:00"/>
    <x v="1159"/>
    <x v="5"/>
  </r>
  <r>
    <x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2-26T03:43:06"/>
    <d v="2015-03-28T02:43:06"/>
    <x v="1160"/>
    <x v="2"/>
  </r>
  <r>
    <x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4-28T15:06:29"/>
    <d v="2015-05-19T15:06:29"/>
    <x v="1161"/>
    <x v="6"/>
  </r>
  <r>
    <x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8-25T16:24:24"/>
    <d v="2014-09-25T16:24:24"/>
    <x v="1162"/>
    <x v="10"/>
  </r>
  <r>
    <x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7-10T17:22:00"/>
    <d v="2014-08-09T17:22:00"/>
    <x v="1163"/>
    <x v="3"/>
  </r>
  <r>
    <x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5-19T17:23:02"/>
    <d v="2016-06-18T17:23:02"/>
    <x v="1164"/>
    <x v="5"/>
  </r>
  <r>
    <x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6-02T05:08:50"/>
    <d v="2014-07-06T05:08:50"/>
    <x v="1165"/>
    <x v="0"/>
  </r>
  <r>
    <x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5-26T11:39:02"/>
    <d v="2015-06-26T04:00:00"/>
    <x v="1166"/>
    <x v="5"/>
  </r>
  <r>
    <x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8-12T17:38:15"/>
    <d v="2014-09-12T17:38:15"/>
    <x v="1167"/>
    <x v="10"/>
  </r>
  <r>
    <x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8-23T01:17:45"/>
    <d v="2016-09-22T01:17:45"/>
    <x v="1168"/>
    <x v="10"/>
  </r>
  <r>
    <x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1-23T08:29:23"/>
    <d v="2015-02-22T08:29:23"/>
    <x v="1169"/>
    <x v="1"/>
  </r>
  <r>
    <x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4-30T21:26:11"/>
    <d v="2015-05-30T21:26:11"/>
    <x v="1170"/>
    <x v="6"/>
  </r>
  <r>
    <x v="1171"/>
    <s v="The Mean Green Purple Machine"/>
    <s v="Tulsa's first true biodiesel, alternative energy powered food truck! Oh yeah, and delicious food!"/>
    <n v="25000"/>
    <n v="25"/>
    <x v="2"/>
    <s v="US"/>
    <s v="USD"/>
    <n v="1415909927"/>
    <n v="1414351127"/>
    <b v="0"/>
    <n v="1"/>
    <b v="0"/>
    <s v="food/food trucks"/>
    <n v="0.1"/>
    <n v="25"/>
    <x v="7"/>
    <s v="food trucks"/>
    <d v="2014-10-26T19:18:47"/>
    <d v="2014-11-13T20:18:47"/>
    <x v="1171"/>
    <x v="9"/>
  </r>
  <r>
    <x v="1172"/>
    <s v="let your dayz take you to the dogs."/>
    <s v="Bringing YOUR favorite dog recipes to the streets."/>
    <n v="9000"/>
    <n v="0"/>
    <x v="2"/>
    <s v="US"/>
    <s v="USD"/>
    <n v="1408551752"/>
    <n v="1405959752"/>
    <b v="0"/>
    <n v="0"/>
    <b v="0"/>
    <s v="food/food trucks"/>
    <n v="0"/>
    <e v="#DIV/0!"/>
    <x v="7"/>
    <s v="food trucks"/>
    <d v="2014-07-21T16:22:32"/>
    <d v="2014-08-20T16:22:32"/>
    <x v="1172"/>
    <x v="3"/>
  </r>
  <r>
    <x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6-29T04:27:37"/>
    <d v="2015-08-03T04:27:37"/>
    <x v="1173"/>
    <x v="0"/>
  </r>
  <r>
    <x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4-08T20:12:07"/>
    <d v="2016-05-08T20:12:07"/>
    <x v="1174"/>
    <x v="6"/>
  </r>
  <r>
    <x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6-15T17:28:59"/>
    <d v="2015-07-15T17:28:59"/>
    <x v="1175"/>
    <x v="0"/>
  </r>
  <r>
    <x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1-11T00:28:18"/>
    <d v="2017-03-06T13:00:00"/>
    <x v="1176"/>
    <x v="1"/>
  </r>
  <r>
    <x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09-15T15:51:36"/>
    <d v="2014-10-15T15:51:36"/>
    <x v="1177"/>
    <x v="8"/>
  </r>
  <r>
    <x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7-17T21:44:12"/>
    <d v="2014-08-16T21:44:12"/>
    <x v="1178"/>
    <x v="3"/>
  </r>
  <r>
    <x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09-28T17:17:07"/>
    <d v="2015-10-28T17:17:07"/>
    <x v="1179"/>
    <x v="8"/>
  </r>
  <r>
    <x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5-22T19:21:54"/>
    <d v="2014-06-28T19:21:54"/>
    <x v="1180"/>
    <x v="5"/>
  </r>
  <r>
    <x v="1181"/>
    <s v="Gringo Loco Tacos Food Truck"/>
    <s v="Bringing the best tacos to the streets of Chicago!"/>
    <n v="50000"/>
    <n v="4"/>
    <x v="2"/>
    <s v="US"/>
    <s v="USD"/>
    <n v="1425197321"/>
    <n v="1422605321"/>
    <b v="0"/>
    <n v="3"/>
    <b v="0"/>
    <s v="food/food trucks"/>
    <n v="8.0000000000000002E-3"/>
    <n v="1.3333333333333333"/>
    <x v="7"/>
    <s v="food trucks"/>
    <d v="2015-01-30T08:08:41"/>
    <d v="2015-03-01T08:08:41"/>
    <x v="1181"/>
    <x v="1"/>
  </r>
  <r>
    <x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6-12-24T19:51:28"/>
    <d v="2017-01-12T16:42:00"/>
    <x v="1182"/>
    <x v="11"/>
  </r>
  <r>
    <x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0-13T20:40:23"/>
    <d v="2016-11-02T03:59:00"/>
    <x v="1183"/>
    <x v="9"/>
  </r>
  <r>
    <x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1-06T14:23:31"/>
    <d v="2017-02-06T14:23:31"/>
    <x v="1184"/>
    <x v="1"/>
  </r>
  <r>
    <x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5-06T20:45:49"/>
    <d v="2015-06-08T04:00:00"/>
    <x v="1185"/>
    <x v="5"/>
  </r>
  <r>
    <x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4-29T20:43:15"/>
    <d v="2015-06-01T22:42:00"/>
    <x v="1186"/>
    <x v="6"/>
  </r>
  <r>
    <x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4-15T21:28:43"/>
    <d v="2015-05-17T18:00:00"/>
    <x v="1187"/>
    <x v="6"/>
  </r>
  <r>
    <x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07T16:49:00"/>
    <d v="2016-12-28T16:49:00"/>
    <x v="1188"/>
    <x v="11"/>
  </r>
  <r>
    <x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08T23:29:55"/>
    <d v="2016-06-29T23:29:55"/>
    <x v="1189"/>
    <x v="0"/>
  </r>
  <r>
    <x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01T15:58:45"/>
    <d v="2014-08-31T15:58:45"/>
    <x v="1190"/>
    <x v="10"/>
  </r>
  <r>
    <x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2-19T14:29:20"/>
    <d v="2016-03-20T13:29:20"/>
    <x v="1191"/>
    <x v="2"/>
  </r>
  <r>
    <x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1-12T12:09:38"/>
    <d v="2017-02-11T12:09:38"/>
    <x v="1192"/>
    <x v="1"/>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2-09T18:37:33"/>
    <d v="2016-04-09T17:37:33"/>
    <x v="1193"/>
    <x v="2"/>
  </r>
  <r>
    <x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3-09T11:42:59"/>
    <d v="2015-04-08T11:42:59"/>
    <x v="1194"/>
    <x v="7"/>
  </r>
  <r>
    <x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0-21T08:20:53"/>
    <d v="2015-12-20T09:00:00"/>
    <x v="1195"/>
    <x v="9"/>
  </r>
  <r>
    <x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1-18T19:38:59"/>
    <d v="2015-12-18T19:38:59"/>
    <x v="1196"/>
    <x v="4"/>
  </r>
  <r>
    <x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5-13T15:57:14"/>
    <d v="2016-06-13T05:59:00"/>
    <x v="1197"/>
    <x v="5"/>
  </r>
  <r>
    <x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1-25T14:51:26"/>
    <d v="2015-12-31T03:00:00"/>
    <x v="1198"/>
    <x v="4"/>
  </r>
  <r>
    <x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6-06T18:30:00"/>
    <d v="2015-07-08T18:30:00"/>
    <x v="1199"/>
    <x v="0"/>
  </r>
  <r>
    <x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3-26T11:27:36"/>
    <d v="2015-04-16T11:27:36"/>
    <x v="1200"/>
    <x v="7"/>
  </r>
  <r>
    <x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6-15T14:34:06"/>
    <d v="2016-07-15T14:34:06"/>
    <x v="1201"/>
    <x v="0"/>
  </r>
  <r>
    <x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5-28T06:55:54"/>
    <d v="2015-06-27T06:55:54"/>
    <x v="1202"/>
    <x v="5"/>
  </r>
  <r>
    <x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01T14:45:27"/>
    <d v="2015-05-31T14:45:27"/>
    <x v="1203"/>
    <x v="5"/>
  </r>
  <r>
    <x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0-20T17:57:13"/>
    <d v="2015-12-04T05:00:00"/>
    <x v="1204"/>
    <x v="9"/>
  </r>
  <r>
    <x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5-14T12:09:11"/>
    <d v="2015-06-13T12:09:11"/>
    <x v="1205"/>
    <x v="5"/>
  </r>
  <r>
    <x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2-06T18:37:33"/>
    <d v="2017-03-11T13:29:00"/>
    <x v="1206"/>
    <x v="2"/>
  </r>
  <r>
    <x v="1207"/>
    <s v="ITALIANA"/>
    <s v="A humanistic photo book about ancestral &amp; post-modern Italy."/>
    <n v="16700"/>
    <n v="17396"/>
    <x v="0"/>
    <s v="IT"/>
    <s v="EUR"/>
    <n v="1459418400"/>
    <n v="1456827573"/>
    <b v="0"/>
    <n v="141"/>
    <b v="1"/>
    <s v="photography/photobooks"/>
    <n v="104.16766467065868"/>
    <n v="123.37588652482269"/>
    <x v="8"/>
    <s v="photobooks"/>
    <d v="2016-03-01T10:19:33"/>
    <d v="2016-03-31T10:00:00"/>
    <x v="1207"/>
    <x v="7"/>
  </r>
  <r>
    <x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2-23T17:01:04"/>
    <d v="2016-03-24T16:01:04"/>
    <x v="1208"/>
    <x v="2"/>
  </r>
  <r>
    <x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1-26T20:18:25"/>
    <d v="2017-02-25T20:18:25"/>
    <x v="1209"/>
    <x v="1"/>
  </r>
  <r>
    <x v="1210"/>
    <s v="Det Andra GÃ¶teborg"/>
    <s v="En fotobok om livet i det enda andra GÃ¶teborg i vÃ¤rlden"/>
    <n v="20000"/>
    <n v="50863"/>
    <x v="0"/>
    <s v="SE"/>
    <s v="SEK"/>
    <n v="1433106000"/>
    <n v="1431124572"/>
    <b v="0"/>
    <n v="103"/>
    <b v="1"/>
    <s v="photography/photobooks"/>
    <n v="254.31499999999997"/>
    <n v="493.81553398058253"/>
    <x v="8"/>
    <s v="photobooks"/>
    <d v="2015-05-08T22:36:12"/>
    <d v="2015-05-31T21:00:00"/>
    <x v="1210"/>
    <x v="5"/>
  </r>
  <r>
    <x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5-25T20:47:41"/>
    <d v="2016-06-09T20:47:41"/>
    <x v="1211"/>
    <x v="5"/>
  </r>
  <r>
    <x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10T22:48:15"/>
    <d v="2015-11-27T01:00:00"/>
    <x v="1212"/>
    <x v="4"/>
  </r>
  <r>
    <x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6-12-27T18:08:20"/>
    <d v="2017-01-31T18:08:20"/>
    <x v="1213"/>
    <x v="11"/>
  </r>
  <r>
    <x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4-10T20:10:05"/>
    <d v="2015-06-09T20:10:05"/>
    <x v="1214"/>
    <x v="6"/>
  </r>
  <r>
    <x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4-30T22:09:16"/>
    <d v="2014-05-30T22:09:16"/>
    <x v="1215"/>
    <x v="6"/>
  </r>
  <r>
    <x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08-31T14:47:37"/>
    <d v="2015-10-02T23:03:00"/>
    <x v="1216"/>
    <x v="10"/>
  </r>
  <r>
    <x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6-14T19:25:40"/>
    <d v="2016-07-14T19:25:40"/>
    <x v="1217"/>
    <x v="0"/>
  </r>
  <r>
    <x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01T15:53:20"/>
    <d v="2015-11-01T03:00:00"/>
    <x v="1218"/>
    <x v="9"/>
  </r>
  <r>
    <x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09-20T11:05:13"/>
    <d v="2016-10-20T11:05:13"/>
    <x v="1219"/>
    <x v="8"/>
  </r>
  <r>
    <x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7-26T15:05:12"/>
    <d v="2015-08-25T15:05:12"/>
    <x v="1220"/>
    <x v="3"/>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1-06T11:24:48"/>
    <d v="2016-12-04T00:00:00"/>
    <x v="1221"/>
    <x v="4"/>
  </r>
  <r>
    <x v="1222"/>
    <s v="Project Pilgrim"/>
    <s v="Project Pilgrim is my effort to work towards normalizing mental health."/>
    <n v="4000"/>
    <n v="11215"/>
    <x v="0"/>
    <s v="CA"/>
    <s v="CAD"/>
    <n v="1459483200"/>
    <n v="1456852647"/>
    <b v="0"/>
    <n v="138"/>
    <b v="1"/>
    <s v="photography/photobooks"/>
    <n v="280.375"/>
    <n v="81.268115942028984"/>
    <x v="8"/>
    <s v="photobooks"/>
    <d v="2016-03-01T17:17:27"/>
    <d v="2016-04-01T04:00:00"/>
    <x v="1222"/>
    <x v="7"/>
  </r>
  <r>
    <x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0-11T04:15:09"/>
    <d v="2016-11-10T05:15:09"/>
    <x v="1223"/>
    <x v="9"/>
  </r>
  <r>
    <x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4-07T13:11:42"/>
    <d v="2014-06-06T13:11:42"/>
    <x v="1224"/>
    <x v="6"/>
  </r>
  <r>
    <x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08-23T21:44:38"/>
    <d v="2013-10-22T21:44:38"/>
    <x v="1225"/>
    <x v="10"/>
  </r>
  <r>
    <x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3-17T20:59:41"/>
    <d v="2014-04-21T01:00:00"/>
    <x v="1226"/>
    <x v="7"/>
  </r>
  <r>
    <x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7-07T22:03:36"/>
    <d v="2014-08-07T07:00:00"/>
    <x v="1227"/>
    <x v="3"/>
  </r>
  <r>
    <x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7-30T17:30:08"/>
    <d v="2011-09-28T17:30:08"/>
    <x v="1228"/>
    <x v="3"/>
  </r>
  <r>
    <x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3-17T11:02:07"/>
    <d v="2012-04-16T16:00:00"/>
    <x v="1229"/>
    <x v="7"/>
  </r>
  <r>
    <x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1-25T23:20:30"/>
    <d v="2011-02-24T23:20:30"/>
    <x v="1230"/>
    <x v="1"/>
  </r>
  <r>
    <x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7-08T22:36:08"/>
    <d v="2015-08-28T01:00:00"/>
    <x v="1231"/>
    <x v="3"/>
  </r>
  <r>
    <x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08-20T20:21:10"/>
    <d v="2013-10-06T20:21:10"/>
    <x v="1232"/>
    <x v="10"/>
  </r>
  <r>
    <x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1-31T22:46:14"/>
    <d v="2012-02-21T22:46:14"/>
    <x v="1233"/>
    <x v="1"/>
  </r>
  <r>
    <x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1-03T18:55:42"/>
    <d v="2015-02-02T18:55:42"/>
    <x v="1234"/>
    <x v="1"/>
  </r>
  <r>
    <x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1-05T03:14:59"/>
    <d v="2013-12-15T03:14:59"/>
    <x v="1235"/>
    <x v="4"/>
  </r>
  <r>
    <x v="1236"/>
    <s v="&quot;Volando&quot; CD Release (Canceled)"/>
    <s v="Raising money to give the musicians their due."/>
    <n v="2500"/>
    <n v="0"/>
    <x v="1"/>
    <s v="US"/>
    <s v="USD"/>
    <n v="1343491200"/>
    <n v="1342801164"/>
    <b v="0"/>
    <n v="0"/>
    <b v="0"/>
    <s v="music/world music"/>
    <n v="0"/>
    <e v="#DIV/0!"/>
    <x v="4"/>
    <s v="world music"/>
    <d v="2012-07-20T16:19:24"/>
    <d v="2012-07-28T16:00:00"/>
    <x v="1236"/>
    <x v="3"/>
  </r>
  <r>
    <x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04T06:47:45"/>
    <d v="2012-08-24T06:47:45"/>
    <x v="1237"/>
    <x v="10"/>
  </r>
  <r>
    <x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7-07T14:38:56"/>
    <d v="2011-08-06T14:38:56"/>
    <x v="1238"/>
    <x v="3"/>
  </r>
  <r>
    <x v="1239"/>
    <s v="Help Calmenco! finance new CD and Tour (Canceled)"/>
    <s v="Please consider helping us with our new CD and Riverdance Tour"/>
    <n v="2500"/>
    <n v="0"/>
    <x v="1"/>
    <s v="US"/>
    <s v="USD"/>
    <n v="1325804767"/>
    <n v="1323212767"/>
    <b v="0"/>
    <n v="0"/>
    <b v="0"/>
    <s v="music/world music"/>
    <n v="0"/>
    <e v="#DIV/0!"/>
    <x v="4"/>
    <s v="world music"/>
    <d v="2011-12-06T23:06:07"/>
    <d v="2012-01-05T23:06:07"/>
    <x v="1239"/>
    <x v="11"/>
  </r>
  <r>
    <x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5-15T00:57:37"/>
    <d v="2013-07-12T21:51:00"/>
    <x v="1240"/>
    <x v="5"/>
  </r>
  <r>
    <x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0-11T20:06:20"/>
    <d v="2014-11-03T05:59:00"/>
    <x v="1241"/>
    <x v="9"/>
  </r>
  <r>
    <x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8-27T03:58:22"/>
    <d v="2011-09-11T13:18:00"/>
    <x v="1242"/>
    <x v="10"/>
  </r>
  <r>
    <x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5-08T21:06:11"/>
    <d v="2011-07-08T21:00:00"/>
    <x v="1243"/>
    <x v="5"/>
  </r>
  <r>
    <x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3-22T19:48:43"/>
    <d v="2013-04-22T21:00:00"/>
    <x v="1244"/>
    <x v="7"/>
  </r>
  <r>
    <x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5-15T14:23:54"/>
    <d v="2014-06-14T14:23:54"/>
    <x v="1245"/>
    <x v="5"/>
  </r>
  <r>
    <x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0-22T01:02:29"/>
    <d v="2011-12-06T02:02:29"/>
    <x v="1246"/>
    <x v="9"/>
  </r>
  <r>
    <x v="1247"/>
    <s v="BRAIN DEAD to record debut EP with SLAYER producer!"/>
    <s v="BRAIN DEAD is going to record their debut EP and they need your help, Bozos!"/>
    <n v="3500"/>
    <n v="4275"/>
    <x v="0"/>
    <s v="US"/>
    <s v="USD"/>
    <n v="1367823655"/>
    <n v="1365231655"/>
    <b v="1"/>
    <n v="50"/>
    <b v="1"/>
    <s v="music/rock"/>
    <n v="122.14285714285715"/>
    <n v="85.5"/>
    <x v="4"/>
    <s v="rock"/>
    <d v="2013-04-06T07:00:55"/>
    <d v="2013-05-06T07:00:55"/>
    <x v="1247"/>
    <x v="6"/>
  </r>
  <r>
    <x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5-08T15:45:53"/>
    <d v="2014-06-13T06:59:00"/>
    <x v="1248"/>
    <x v="5"/>
  </r>
  <r>
    <x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6-07T17:46:51"/>
    <d v="2012-07-07T17:46:51"/>
    <x v="1249"/>
    <x v="0"/>
  </r>
  <r>
    <x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7-23T15:25:31"/>
    <d v="2014-09-06T15:25:31"/>
    <x v="1250"/>
    <x v="3"/>
  </r>
  <r>
    <x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7-27T19:32:47"/>
    <d v="2011-09-25T19:32:47"/>
    <x v="1251"/>
    <x v="3"/>
  </r>
  <r>
    <x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09-26T23:42:49"/>
    <d v="2013-10-24T23:42:49"/>
    <x v="1252"/>
    <x v="8"/>
  </r>
  <r>
    <x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8-04T18:48:27"/>
    <d v="2014-09-03T18:48:27"/>
    <x v="1253"/>
    <x v="10"/>
  </r>
  <r>
    <x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1-05T14:54:46"/>
    <d v="2011-01-01T04:59:00"/>
    <x v="1254"/>
    <x v="4"/>
  </r>
  <r>
    <x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1-01T20:17:32"/>
    <d v="2013-12-01T21:17:32"/>
    <x v="1255"/>
    <x v="4"/>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1-13T22:03:51"/>
    <d v="2012-02-12T22:03:51"/>
    <x v="1256"/>
    <x v="1"/>
  </r>
  <r>
    <x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2-13T02:03:10"/>
    <d v="2011-04-03T01:03:10"/>
    <x v="1257"/>
    <x v="2"/>
  </r>
  <r>
    <x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01T14:40:12"/>
    <d v="2013-08-31T14:40:12"/>
    <x v="1258"/>
    <x v="10"/>
  </r>
  <r>
    <x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5-07T23:17:44"/>
    <d v="2014-06-09T03:59:00"/>
    <x v="1259"/>
    <x v="5"/>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1-27T20:13:40"/>
    <d v="2014-02-26T20:13:40"/>
    <x v="1260"/>
    <x v="1"/>
  </r>
  <r>
    <x v="1261"/>
    <s v="The Puget EP's Vinyl Release"/>
    <s v="We just recorded a stellar EP and we're trying to put it out on vinyl.  Can you help these punx out?"/>
    <n v="2000"/>
    <n v="2025"/>
    <x v="0"/>
    <s v="US"/>
    <s v="USD"/>
    <n v="1390983227"/>
    <n v="1388391227"/>
    <b v="1"/>
    <n v="52"/>
    <b v="1"/>
    <s v="music/rock"/>
    <n v="101.25"/>
    <n v="38.942307692307693"/>
    <x v="4"/>
    <s v="rock"/>
    <d v="2013-12-30T08:13:47"/>
    <d v="2014-01-29T08:13:47"/>
    <x v="1261"/>
    <x v="11"/>
  </r>
  <r>
    <x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1-17T18:18:12"/>
    <d v="2014-02-16T18:18:12"/>
    <x v="1262"/>
    <x v="1"/>
  </r>
  <r>
    <x v="1263"/>
    <s v="New Tropic Bombs EP ~ &quot;Return to Bomber Bay&quot;"/>
    <s v="A fresh batch of chaos from Toledo, Ohio's reggae-rockers, Tropic Bombs!"/>
    <n v="1500"/>
    <n v="1785"/>
    <x v="0"/>
    <s v="US"/>
    <s v="USD"/>
    <n v="1396054800"/>
    <n v="1393034470"/>
    <b v="1"/>
    <n v="41"/>
    <b v="1"/>
    <s v="music/rock"/>
    <n v="119"/>
    <n v="43.536585365853661"/>
    <x v="4"/>
    <s v="rock"/>
    <d v="2014-02-22T02:01:10"/>
    <d v="2014-03-29T01:00:00"/>
    <x v="1263"/>
    <x v="2"/>
  </r>
  <r>
    <x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09-30T15:54:43"/>
    <d v="2013-10-29T15:54:43"/>
    <x v="1264"/>
    <x v="8"/>
  </r>
  <r>
    <x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0-14T15:43:35"/>
    <d v="2010-11-30T15:43:35"/>
    <x v="1265"/>
    <x v="9"/>
  </r>
  <r>
    <x v="1266"/>
    <s v="Sensory Station's First EP"/>
    <s v="We are looking to record our first EP produced by Aaron Harris (ISIS/Palms) at Studio West."/>
    <n v="9500"/>
    <n v="9545"/>
    <x v="0"/>
    <s v="US"/>
    <s v="USD"/>
    <n v="1389474145"/>
    <n v="1386882145"/>
    <b v="1"/>
    <n v="50"/>
    <b v="1"/>
    <s v="music/rock"/>
    <n v="100.47368421052632"/>
    <n v="190.9"/>
    <x v="4"/>
    <s v="rock"/>
    <d v="2013-12-12T21:02:25"/>
    <d v="2014-01-11T21:02:25"/>
    <x v="1266"/>
    <x v="11"/>
  </r>
  <r>
    <x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6-24T14:02:38"/>
    <d v="2013-07-24T14:02:38"/>
    <x v="1267"/>
    <x v="0"/>
  </r>
  <r>
    <x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8-21T20:17:27"/>
    <d v="2013-09-20T20:17:27"/>
    <x v="1268"/>
    <x v="10"/>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3-16T19:45:12"/>
    <d v="2016-04-16T00:00:00"/>
    <x v="1269"/>
    <x v="7"/>
  </r>
  <r>
    <x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1-25T20:34:02"/>
    <d v="2012-03-25T19:34:02"/>
    <x v="1270"/>
    <x v="1"/>
  </r>
  <r>
    <x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0-14T16:24:19"/>
    <d v="2013-11-13T17:24:19"/>
    <x v="1271"/>
    <x v="9"/>
  </r>
  <r>
    <x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4-06T17:52:59"/>
    <d v="2010-06-15T04:00:00"/>
    <x v="1272"/>
    <x v="6"/>
  </r>
  <r>
    <x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01T17:31:31"/>
    <d v="2014-08-31T17:31:31"/>
    <x v="1273"/>
    <x v="10"/>
  </r>
  <r>
    <x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7-26T16:33:45"/>
    <d v="2012-08-30T16:33:45"/>
    <x v="1274"/>
    <x v="3"/>
  </r>
  <r>
    <x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7-03T20:49:47"/>
    <d v="2013-08-07T20:49:47"/>
    <x v="1275"/>
    <x v="3"/>
  </r>
  <r>
    <x v="1276"/>
    <s v="MR. DREAM GOES TO JAIL"/>
    <s v="Sponsor this Brooklyn punk band's debut seven-inch, MR. DREAM GOES TO JAIL."/>
    <n v="3000"/>
    <n v="3132.63"/>
    <x v="0"/>
    <s v="US"/>
    <s v="USD"/>
    <n v="1251777600"/>
    <n v="1247504047"/>
    <b v="1"/>
    <n v="68"/>
    <b v="1"/>
    <s v="music/rock"/>
    <n v="104.42100000000001"/>
    <n v="46.06808823529412"/>
    <x v="4"/>
    <s v="rock"/>
    <d v="2009-07-13T16:54:07"/>
    <d v="2009-09-01T04:00:00"/>
    <x v="1276"/>
    <x v="3"/>
  </r>
  <r>
    <x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7-31T13:29:07"/>
    <d v="2012-09-04T13:29:07"/>
    <x v="1277"/>
    <x v="3"/>
  </r>
  <r>
    <x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5-27T13:19:26"/>
    <d v="2014-06-25T02:00:00"/>
    <x v="1278"/>
    <x v="5"/>
  </r>
  <r>
    <x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2-12T02:22:50"/>
    <d v="2014-03-24T01:22:50"/>
    <x v="1279"/>
    <x v="2"/>
  </r>
  <r>
    <x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0-12-01T18:10:54"/>
    <d v="2011-03-01T18:10:54"/>
    <x v="1280"/>
    <x v="11"/>
  </r>
  <r>
    <x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08T17:50:36"/>
    <d v="2013-07-28T17:50:36"/>
    <x v="1281"/>
    <x v="3"/>
  </r>
  <r>
    <x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1-08T11:24:15"/>
    <d v="2013-12-09T04:59:00"/>
    <x v="1282"/>
    <x v="4"/>
  </r>
  <r>
    <x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2-15T17:13:09"/>
    <d v="2013-03-11T04:00:00"/>
    <x v="1283"/>
    <x v="2"/>
  </r>
  <r>
    <x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08T05:38:02"/>
    <d v="2016-12-31T16:59:00"/>
    <x v="1284"/>
    <x v="11"/>
  </r>
  <r>
    <x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05T13:59:35"/>
    <d v="2015-06-20T13:59:35"/>
    <x v="1285"/>
    <x v="0"/>
  </r>
  <r>
    <x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04T09:13:47"/>
    <d v="2015-02-17T14:00:00"/>
    <x v="1286"/>
    <x v="2"/>
  </r>
  <r>
    <x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4-13T14:54:16"/>
    <d v="2015-06-12T14:54:16"/>
    <x v="1287"/>
    <x v="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7-10T03:42:43"/>
    <d v="2016-08-10T04:00:00"/>
    <x v="1288"/>
    <x v="3"/>
  </r>
  <r>
    <x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6-12-05T03:14:05"/>
    <d v="2017-01-04T03:14:05"/>
    <x v="1289"/>
    <x v="11"/>
  </r>
  <r>
    <x v="1290"/>
    <s v="I Died... I Came Back, ... Whatever"/>
    <s v="Sometimes your Heart has to STOP for your Life to START."/>
    <n v="3500"/>
    <n v="3800"/>
    <x v="0"/>
    <s v="US"/>
    <s v="USD"/>
    <n v="1429772340"/>
    <n v="1427121931"/>
    <b v="0"/>
    <n v="86"/>
    <b v="1"/>
    <s v="theater/plays"/>
    <n v="108.57142857142857"/>
    <n v="44.186046511627907"/>
    <x v="1"/>
    <s v="plays"/>
    <d v="2015-03-23T14:45:31"/>
    <d v="2015-04-23T06:59:00"/>
    <x v="1290"/>
    <x v="7"/>
  </r>
  <r>
    <x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3-01T15:39:51"/>
    <d v="2015-04-07T07:00:00"/>
    <x v="1291"/>
    <x v="7"/>
  </r>
  <r>
    <x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09-09T18:20:28"/>
    <d v="2015-10-06T22:59:00"/>
    <x v="1292"/>
    <x v="8"/>
  </r>
  <r>
    <x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0-15T16:49:31"/>
    <d v="2015-11-14T17:49:31"/>
    <x v="1293"/>
    <x v="9"/>
  </r>
  <r>
    <x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01T10:53:17"/>
    <d v="2015-10-19T11:00:00"/>
    <x v="1294"/>
    <x v="9"/>
  </r>
  <r>
    <x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6-29T13:44:57"/>
    <d v="2015-07-29T17:00:00"/>
    <x v="1295"/>
    <x v="0"/>
  </r>
  <r>
    <x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2-23T01:12:53"/>
    <d v="2016-03-14T00:12:53"/>
    <x v="1296"/>
    <x v="2"/>
  </r>
  <r>
    <x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4-01T17:55:58"/>
    <d v="2016-05-01T17:55:58"/>
    <x v="1297"/>
    <x v="6"/>
  </r>
  <r>
    <x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3-29T16:20:32"/>
    <d v="2016-04-28T16:20:32"/>
    <x v="1298"/>
    <x v="7"/>
  </r>
  <r>
    <x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6-14T19:32:39"/>
    <d v="2015-07-14T19:32:39"/>
    <x v="1299"/>
    <x v="0"/>
  </r>
  <r>
    <x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4-23T16:12:18"/>
    <d v="2016-06-01T18:57:00"/>
    <x v="1300"/>
    <x v="6"/>
  </r>
  <r>
    <x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10T17:59:38"/>
    <d v="2015-07-21T03:00:00"/>
    <x v="1301"/>
    <x v="3"/>
  </r>
  <r>
    <x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01T01:23:31"/>
    <d v="2016-12-01T02:23:31"/>
    <x v="1302"/>
    <x v="4"/>
  </r>
  <r>
    <x v="1303"/>
    <s v="Forward Arena Theatre Company: Summer Season"/>
    <s v="Groundbreaking queer theatre."/>
    <n v="3500"/>
    <n v="4559.13"/>
    <x v="0"/>
    <s v="GB"/>
    <s v="GBP"/>
    <n v="1469962800"/>
    <n v="1468578920"/>
    <b v="0"/>
    <n v="108"/>
    <b v="1"/>
    <s v="theater/plays"/>
    <n v="130.26085714285716"/>
    <n v="42.214166666666671"/>
    <x v="1"/>
    <s v="plays"/>
    <d v="2016-07-15T10:35:20"/>
    <d v="2016-07-31T11:00:00"/>
    <x v="1303"/>
    <x v="3"/>
  </r>
  <r>
    <x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1-12T04:40:05"/>
    <d v="2017-03-13T03:40:05"/>
    <x v="1304"/>
    <x v="1"/>
  </r>
  <r>
    <x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6-22T15:58:28"/>
    <d v="2016-07-21T17:30:00"/>
    <x v="1305"/>
    <x v="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1-04T10:58:54"/>
    <d v="2014-12-04T10:58:54"/>
    <x v="1306"/>
    <x v="4"/>
  </r>
  <r>
    <x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1-18T12:04:39"/>
    <d v="2016-02-17T12:04:39"/>
    <x v="1307"/>
    <x v="1"/>
  </r>
  <r>
    <x v="1308"/>
    <s v="Boost Band: Wristband Phone Charger (Canceled)"/>
    <s v="Boost Band, a wristband that charges any device"/>
    <n v="10000"/>
    <n v="1136"/>
    <x v="1"/>
    <s v="US"/>
    <s v="USD"/>
    <n v="1475937812"/>
    <n v="1472481812"/>
    <b v="0"/>
    <n v="38"/>
    <b v="0"/>
    <s v="technology/wearables"/>
    <n v="11.360000000000001"/>
    <n v="29.894736842105264"/>
    <x v="2"/>
    <s v="wearables"/>
    <d v="2016-08-29T14:43:32"/>
    <d v="2016-10-08T14:43:32"/>
    <x v="1308"/>
    <x v="10"/>
  </r>
  <r>
    <x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09-10T21:11:08"/>
    <d v="2015-10-15T21:11:08"/>
    <x v="1309"/>
    <x v="8"/>
  </r>
  <r>
    <x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7-05T16:00:50"/>
    <d v="2016-08-19T16:00:50"/>
    <x v="1310"/>
    <x v="3"/>
  </r>
  <r>
    <x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0-26T19:15:19"/>
    <d v="2016-11-30T20:15:19"/>
    <x v="1311"/>
    <x v="9"/>
  </r>
  <r>
    <x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3-19T16:52:02"/>
    <d v="2015-04-18T16:52:02"/>
    <x v="1312"/>
    <x v="7"/>
  </r>
  <r>
    <x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2-02T17:01:54"/>
    <d v="2016-03-03T17:01:54"/>
    <x v="1313"/>
    <x v="2"/>
  </r>
  <r>
    <x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08-22T16:04:20"/>
    <d v="2016-10-21T16:04:20"/>
    <x v="1314"/>
    <x v="10"/>
  </r>
  <r>
    <x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0-01T11:57:28"/>
    <d v="2015-11-06T01:00:00"/>
    <x v="1315"/>
    <x v="9"/>
  </r>
  <r>
    <x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1-24T23:05:09"/>
    <d v="2016-02-28T23:05:09"/>
    <x v="1316"/>
    <x v="1"/>
  </r>
  <r>
    <x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5-30T05:39:06"/>
    <d v="2016-07-21T14:00:00"/>
    <x v="1317"/>
    <x v="5"/>
  </r>
  <r>
    <x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4-12-12T01:02:52"/>
    <d v="2015-01-11T01:02:52"/>
    <x v="1318"/>
    <x v="11"/>
  </r>
  <r>
    <x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6-26T19:29:25"/>
    <d v="2014-07-11T16:00:00"/>
    <x v="1319"/>
    <x v="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01T16:34:06"/>
    <d v="2016-12-30T23:00:00"/>
    <x v="1320"/>
    <x v="11"/>
  </r>
  <r>
    <x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1-23T17:58:57"/>
    <d v="2016-12-23T17:58:57"/>
    <x v="1321"/>
    <x v="4"/>
  </r>
  <r>
    <x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4-21T15:45:25"/>
    <d v="2015-05-21T15:45:25"/>
    <x v="1322"/>
    <x v="6"/>
  </r>
  <r>
    <x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3-22T16:45:46"/>
    <d v="2016-04-26T06:55:00"/>
    <x v="1323"/>
    <x v="7"/>
  </r>
  <r>
    <x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09-13T15:12:32"/>
    <d v="2016-10-13T15:12:32"/>
    <x v="1324"/>
    <x v="8"/>
  </r>
  <r>
    <x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1-30T02:03:55"/>
    <d v="2016-12-30T02:03:55"/>
    <x v="1325"/>
    <x v="4"/>
  </r>
  <r>
    <x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4-12-01T19:00:28"/>
    <d v="2015-01-15T19:00:28"/>
    <x v="1326"/>
    <x v="11"/>
  </r>
  <r>
    <x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4-29T16:17:15"/>
    <d v="2015-05-29T16:17:15"/>
    <x v="1327"/>
    <x v="6"/>
  </r>
  <r>
    <x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08-30T15:25:34"/>
    <d v="2016-10-14T15:25:34"/>
    <x v="1328"/>
    <x v="10"/>
  </r>
  <r>
    <x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0-23T05:19:05"/>
    <d v="2014-12-02T06:19:05"/>
    <x v="1329"/>
    <x v="9"/>
  </r>
  <r>
    <x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6-01T06:38:29"/>
    <d v="2016-07-02T04:00:00"/>
    <x v="1330"/>
    <x v="0"/>
  </r>
  <r>
    <x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7-18T12:05:54"/>
    <d v="2016-08-17T12:05:54"/>
    <x v="1331"/>
    <x v="3"/>
  </r>
  <r>
    <x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6-12-28T01:26:48"/>
    <d v="2017-01-27T01:26:48"/>
    <x v="1332"/>
    <x v="11"/>
  </r>
  <r>
    <x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6-16T02:33:45"/>
    <d v="2014-07-16T02:33:45"/>
    <x v="1333"/>
    <x v="0"/>
  </r>
  <r>
    <x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2-10T18:34:47"/>
    <d v="2016-03-11T18:34:47"/>
    <x v="1334"/>
    <x v="2"/>
  </r>
  <r>
    <x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1-05T22:28:22"/>
    <d v="2015-12-05T22:28:22"/>
    <x v="1335"/>
    <x v="4"/>
  </r>
  <r>
    <x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1-12T20:43:48"/>
    <d v="2014-12-17T20:43:48"/>
    <x v="1336"/>
    <x v="4"/>
  </r>
  <r>
    <x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2-01T13:51:19"/>
    <d v="2017-03-03T13:51:19"/>
    <x v="1337"/>
    <x v="2"/>
  </r>
  <r>
    <x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7-03T19:17:13"/>
    <d v="2015-08-02T19:17:13"/>
    <x v="1338"/>
    <x v="3"/>
  </r>
  <r>
    <x v="1339"/>
    <s v="Linkoo (Canceled)"/>
    <s v="World's Smallest customizable Phone &amp; GPS Watch for kids !"/>
    <n v="50000"/>
    <n v="3317"/>
    <x v="1"/>
    <s v="US"/>
    <s v="USD"/>
    <n v="1418056315"/>
    <n v="1414164715"/>
    <b v="0"/>
    <n v="37"/>
    <b v="0"/>
    <s v="technology/wearables"/>
    <n v="6.6339999999999995"/>
    <n v="89.648648648648646"/>
    <x v="2"/>
    <s v="wearables"/>
    <d v="2014-10-24T15:31:55"/>
    <d v="2014-12-08T16:31:55"/>
    <x v="1339"/>
    <x v="9"/>
  </r>
  <r>
    <x v="1340"/>
    <s v="Glass Designs (Canceled)"/>
    <s v="I would like to make nicer, more stylish looking frames for the Google Glass using 3D printing technology."/>
    <n v="1680"/>
    <n v="0"/>
    <x v="1"/>
    <s v="US"/>
    <s v="USD"/>
    <n v="1408112253"/>
    <n v="1405520253"/>
    <b v="0"/>
    <n v="0"/>
    <b v="0"/>
    <s v="technology/wearables"/>
    <n v="0"/>
    <e v="#DIV/0!"/>
    <x v="2"/>
    <s v="wearables"/>
    <d v="2014-07-16T14:17:33"/>
    <d v="2014-08-15T14:17:33"/>
    <x v="1340"/>
    <x v="3"/>
  </r>
  <r>
    <x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08-30T14:58:37"/>
    <d v="2016-10-01T14:58:37"/>
    <x v="1341"/>
    <x v="10"/>
  </r>
  <r>
    <x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6-17T19:35:39"/>
    <d v="2015-07-17T19:35:39"/>
    <x v="1342"/>
    <x v="0"/>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6-21T12:38:03"/>
    <d v="2016-08-19T03:59:00"/>
    <x v="1343"/>
    <x v="0"/>
  </r>
  <r>
    <x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01T18:57:19"/>
    <d v="2016-06-30T18:57:19"/>
    <x v="1344"/>
    <x v="0"/>
  </r>
  <r>
    <x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6-09T19:32:39"/>
    <d v="2014-07-14T19:32:39"/>
    <x v="1345"/>
    <x v="0"/>
  </r>
  <r>
    <x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5-28T01:49:11"/>
    <d v="2013-06-27T01:49:11"/>
    <x v="1346"/>
    <x v="5"/>
  </r>
  <r>
    <x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2-05T15:18:45"/>
    <d v="2015-03-07T15:18:45"/>
    <x v="1347"/>
    <x v="2"/>
  </r>
  <r>
    <x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1-20T12:08:53"/>
    <d v="2014-12-18T12:08:53"/>
    <x v="1348"/>
    <x v="4"/>
  </r>
  <r>
    <x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1-09T07:58:55"/>
    <d v="2015-12-16T06:59:00"/>
    <x v="1349"/>
    <x v="4"/>
  </r>
  <r>
    <x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1-26T00:18:54"/>
    <d v="2015-12-26T00:18:54"/>
    <x v="1350"/>
    <x v="4"/>
  </r>
  <r>
    <x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1-13T17:45:44"/>
    <d v="2016-02-12T17:45:44"/>
    <x v="1351"/>
    <x v="1"/>
  </r>
  <r>
    <x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7-15T13:52:46"/>
    <d v="2015-09-05T03:59:00"/>
    <x v="1352"/>
    <x v="3"/>
  </r>
  <r>
    <x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2-04T02:49:48"/>
    <d v="2013-03-11T00:00:00"/>
    <x v="1353"/>
    <x v="2"/>
  </r>
  <r>
    <x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5-12T19:22:59"/>
    <d v="2016-06-11T19:22:59"/>
    <x v="1354"/>
    <x v="5"/>
  </r>
  <r>
    <x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0-31T06:06:45"/>
    <d v="2012-11-30T10:00:00"/>
    <x v="1355"/>
    <x v="9"/>
  </r>
  <r>
    <x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6-05T00:56:00"/>
    <d v="2013-07-05T00:56:00"/>
    <x v="1356"/>
    <x v="0"/>
  </r>
  <r>
    <x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1-30T23:05:37"/>
    <d v="2013-03-01T05:59:00"/>
    <x v="1357"/>
    <x v="1"/>
  </r>
  <r>
    <x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5-26T13:42:03"/>
    <d v="2011-06-25T13:42:03"/>
    <x v="1358"/>
    <x v="5"/>
  </r>
  <r>
    <x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5-05T19:33:10"/>
    <d v="2011-07-06T19:33:10"/>
    <x v="1359"/>
    <x v="5"/>
  </r>
  <r>
    <x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7-05T21:37:00"/>
    <d v="2012-08-02T21:37:00"/>
    <x v="1360"/>
    <x v="3"/>
  </r>
  <r>
    <x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5-22T17:12:52"/>
    <d v="2014-06-21T17:12:52"/>
    <x v="1361"/>
    <x v="5"/>
  </r>
  <r>
    <x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7-09T22:25:31"/>
    <d v="2013-09-07T22:25:31"/>
    <x v="1362"/>
    <x v="3"/>
  </r>
  <r>
    <x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1-27T20:15:27"/>
    <d v="2016-02-15T07:59:00"/>
    <x v="1363"/>
    <x v="1"/>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4-11-08T16:41:46"/>
    <d v="2015-01-07T16:41:46"/>
    <x v="1364"/>
    <x v="4"/>
  </r>
  <r>
    <x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2-14T17:35:52"/>
    <d v="2015-03-16T16:35:52"/>
    <x v="1365"/>
    <x v="2"/>
  </r>
  <r>
    <x v="1366"/>
    <s v="Kick It! A Tribute to the A.K.s"/>
    <s v="A musical memorial for Alexi Petersen."/>
    <n v="7500"/>
    <n v="9486.69"/>
    <x v="0"/>
    <s v="US"/>
    <s v="USD"/>
    <n v="1417049663"/>
    <n v="1413158063"/>
    <b v="0"/>
    <n v="147"/>
    <b v="1"/>
    <s v="music/rock"/>
    <n v="126.48920000000001"/>
    <n v="64.535306122448986"/>
    <x v="4"/>
    <s v="rock"/>
    <d v="2014-10-12T23:54:23"/>
    <d v="2014-11-27T00:54:23"/>
    <x v="1366"/>
    <x v="9"/>
  </r>
  <r>
    <x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0-15T00:04:10"/>
    <d v="2015-11-14T01:04:10"/>
    <x v="1367"/>
    <x v="9"/>
  </r>
  <r>
    <x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5-22T04:34:54"/>
    <d v="2015-06-15T04:34:54"/>
    <x v="1368"/>
    <x v="5"/>
  </r>
  <r>
    <x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3-12T14:15:46"/>
    <d v="2014-04-11T14:15:46"/>
    <x v="1369"/>
    <x v="7"/>
  </r>
  <r>
    <x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01T00:04:50"/>
    <d v="2013-10-16T00:04:50"/>
    <x v="1370"/>
    <x v="9"/>
  </r>
  <r>
    <x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4-07T18:12:22"/>
    <d v="2015-05-07T18:12:22"/>
    <x v="1371"/>
    <x v="6"/>
  </r>
  <r>
    <x v="1372"/>
    <s v="Ted Lukas &amp; the Misled new CD - &quot;FEED&quot;"/>
    <s v="Please help us raise funds to press our new CD!"/>
    <n v="500"/>
    <n v="620"/>
    <x v="0"/>
    <s v="US"/>
    <s v="USD"/>
    <n v="1342115132"/>
    <n v="1339523132"/>
    <b v="0"/>
    <n v="16"/>
    <b v="1"/>
    <s v="music/rock"/>
    <n v="124"/>
    <n v="38.75"/>
    <x v="4"/>
    <s v="rock"/>
    <d v="2012-06-12T17:45:32"/>
    <d v="2012-07-12T17:45:32"/>
    <x v="1372"/>
    <x v="0"/>
  </r>
  <r>
    <x v="1373"/>
    <s v="Broccoli Samurai: Tour Van or Bust!"/>
    <s v="Help Broccoli Samurai raise money to get a new van and continue bringing you the jams!"/>
    <n v="10000"/>
    <n v="10501"/>
    <x v="0"/>
    <s v="US"/>
    <s v="USD"/>
    <n v="1483138233"/>
    <n v="1480546233"/>
    <b v="0"/>
    <n v="52"/>
    <b v="1"/>
    <s v="music/rock"/>
    <n v="105.01"/>
    <n v="201.94230769230768"/>
    <x v="4"/>
    <s v="rock"/>
    <d v="2016-11-30T22:50:33"/>
    <d v="2016-12-30T22:50:33"/>
    <x v="1373"/>
    <x v="4"/>
  </r>
  <r>
    <x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2-24T03:53:08"/>
    <d v="2016-03-25T02:53:08"/>
    <x v="1374"/>
    <x v="2"/>
  </r>
  <r>
    <x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6-12-16T01:35:19"/>
    <d v="2017-01-15T01:35:19"/>
    <x v="1375"/>
    <x v="11"/>
  </r>
  <r>
    <x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1-03T16:03:26"/>
    <d v="2016-12-03T17:03:26"/>
    <x v="1376"/>
    <x v="4"/>
  </r>
  <r>
    <x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1-12T05:16:10"/>
    <d v="2017-02-03T04:11:00"/>
    <x v="1377"/>
    <x v="1"/>
  </r>
  <r>
    <x v="1378"/>
    <s v="SIX BY SEVEN"/>
    <s v="A psychedelic post rock masterpiece!"/>
    <n v="2000"/>
    <n v="4067"/>
    <x v="0"/>
    <s v="GB"/>
    <s v="GBP"/>
    <n v="1470075210"/>
    <n v="1468779210"/>
    <b v="0"/>
    <n v="133"/>
    <b v="1"/>
    <s v="music/rock"/>
    <n v="203.35000000000002"/>
    <n v="30.578947368421051"/>
    <x v="4"/>
    <s v="rock"/>
    <d v="2016-07-17T18:13:30"/>
    <d v="2016-08-01T18:13:30"/>
    <x v="1378"/>
    <x v="3"/>
  </r>
  <r>
    <x v="1379"/>
    <s v="J. Walter Makes a Record"/>
    <s v="---------The long-awaited debut full-length from Justin Ruddy--------"/>
    <n v="10000"/>
    <n v="11160"/>
    <x v="0"/>
    <s v="US"/>
    <s v="USD"/>
    <n v="1433504876"/>
    <n v="1430912876"/>
    <b v="0"/>
    <n v="151"/>
    <b v="1"/>
    <s v="music/rock"/>
    <n v="111.60000000000001"/>
    <n v="73.907284768211923"/>
    <x v="4"/>
    <s v="rock"/>
    <d v="2015-05-06T11:47:56"/>
    <d v="2015-06-05T11:47:56"/>
    <x v="1379"/>
    <x v="5"/>
  </r>
  <r>
    <x v="1380"/>
    <s v="BARNFEST 2015"/>
    <s v="A DIY MUSIC FESTIVAL FROM ST. LOUIS MO! Bands make their own festival, help make it legit!"/>
    <n v="25"/>
    <n v="106"/>
    <x v="0"/>
    <s v="US"/>
    <s v="USD"/>
    <n v="1433815200"/>
    <n v="1431886706"/>
    <b v="0"/>
    <n v="5"/>
    <b v="1"/>
    <s v="music/rock"/>
    <n v="424"/>
    <n v="21.2"/>
    <x v="4"/>
    <s v="rock"/>
    <d v="2015-05-17T18:18:26"/>
    <d v="2015-06-09T02:00:00"/>
    <x v="1380"/>
    <x v="5"/>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1-29T05:08:45"/>
    <d v="2016-12-29T05:08:45"/>
    <x v="1381"/>
    <x v="4"/>
  </r>
  <r>
    <x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4-06T19:12:16"/>
    <d v="2013-05-06T19:12:16"/>
    <x v="1382"/>
    <x v="6"/>
  </r>
  <r>
    <x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03T01:47:58"/>
    <d v="2016-12-23T01:47:58"/>
    <x v="1383"/>
    <x v="11"/>
  </r>
  <r>
    <x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6-05T17:38:42"/>
    <d v="2015-07-05T17:38:42"/>
    <x v="1384"/>
    <x v="0"/>
  </r>
  <r>
    <x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3-04T16:32:01"/>
    <d v="2016-04-29T12:11:00"/>
    <x v="1385"/>
    <x v="7"/>
  </r>
  <r>
    <x v="1386"/>
    <s v="MALTESE CROSS: The First Album"/>
    <s v="We are a classic hard rock/heavy metal band just trying to keep rock alive!"/>
    <n v="400"/>
    <n v="875"/>
    <x v="0"/>
    <s v="US"/>
    <s v="USD"/>
    <n v="1438183889"/>
    <n v="1435591889"/>
    <b v="0"/>
    <n v="14"/>
    <b v="1"/>
    <s v="music/rock"/>
    <n v="218.75"/>
    <n v="62.5"/>
    <x v="4"/>
    <s v="rock"/>
    <d v="2015-06-29T15:31:29"/>
    <d v="2015-07-29T15:31:29"/>
    <x v="1386"/>
    <x v="0"/>
  </r>
  <r>
    <x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5-02T22:06:35"/>
    <d v="2015-06-03T04:30:00"/>
    <x v="1387"/>
    <x v="5"/>
  </r>
  <r>
    <x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09-21T14:45:17"/>
    <d v="2016-10-17T16:14:00"/>
    <x v="1388"/>
    <x v="8"/>
  </r>
  <r>
    <x v="1389"/>
    <s v="Pre-order DANCEHALL's first record!!!"/>
    <s v="Help fund the pressing of DANCEHALL's first record by pre-ordering it in advance!!!"/>
    <n v="500"/>
    <n v="727"/>
    <x v="0"/>
    <s v="GB"/>
    <s v="GBP"/>
    <n v="1471087957"/>
    <n v="1468495957"/>
    <b v="0"/>
    <n v="34"/>
    <b v="1"/>
    <s v="music/rock"/>
    <n v="145.4"/>
    <n v="21.382352941176471"/>
    <x v="4"/>
    <s v="rock"/>
    <d v="2016-07-14T11:32:37"/>
    <d v="2016-08-13T11:32:37"/>
    <x v="1389"/>
    <x v="3"/>
  </r>
  <r>
    <x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3-24T19:16:46"/>
    <d v="2015-04-27T17:12:00"/>
    <x v="1390"/>
    <x v="7"/>
  </r>
  <r>
    <x v="1391"/>
    <s v="Rules and Regulations"/>
    <s v="With the money donated through this project we intend on investing in sound equipment for live shows"/>
    <n v="500"/>
    <n v="551"/>
    <x v="0"/>
    <s v="US"/>
    <s v="USD"/>
    <n v="1440219540"/>
    <n v="1436369818"/>
    <b v="0"/>
    <n v="13"/>
    <b v="1"/>
    <s v="music/rock"/>
    <n v="110.2"/>
    <n v="42.384615384615387"/>
    <x v="4"/>
    <s v="rock"/>
    <d v="2015-07-08T15:36:58"/>
    <d v="2015-08-22T04:59:00"/>
    <x v="1391"/>
    <x v="3"/>
  </r>
  <r>
    <x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2-01T03:43:06"/>
    <d v="2016-03-03T03:43:06"/>
    <x v="1392"/>
    <x v="2"/>
  </r>
  <r>
    <x v="1393"/>
    <s v="WolfHunt | Social Commentary Rock Project"/>
    <s v="Rock n' Roll tales of our times"/>
    <n v="10000"/>
    <n v="10235"/>
    <x v="0"/>
    <s v="US"/>
    <s v="USD"/>
    <n v="1470068523"/>
    <n v="1467476523"/>
    <b v="0"/>
    <n v="52"/>
    <b v="1"/>
    <s v="music/rock"/>
    <n v="102.35000000000001"/>
    <n v="196.82692307692307"/>
    <x v="4"/>
    <s v="rock"/>
    <d v="2016-07-02T16:22:03"/>
    <d v="2016-08-01T16:22:03"/>
    <x v="1393"/>
    <x v="3"/>
  </r>
  <r>
    <x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1-17T03:28:46"/>
    <d v="2017-03-01T03:00:00"/>
    <x v="1394"/>
    <x v="1"/>
  </r>
  <r>
    <x v="1395"/>
    <s v="Quiet Oaks Full Length Album"/>
    <s v="Help Quiet Oaks record their debut album!!!"/>
    <n v="3500"/>
    <n v="3916"/>
    <x v="0"/>
    <s v="US"/>
    <s v="USD"/>
    <n v="1484430481"/>
    <n v="1481838481"/>
    <b v="0"/>
    <n v="82"/>
    <b v="1"/>
    <s v="music/rock"/>
    <n v="111.88571428571427"/>
    <n v="47.756097560975611"/>
    <x v="4"/>
    <s v="rock"/>
    <d v="2016-12-15T21:48:01"/>
    <d v="2017-01-14T21:48:01"/>
    <x v="1395"/>
    <x v="11"/>
  </r>
  <r>
    <x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1-14T23:58:02"/>
    <d v="2015-02-13T23:58:02"/>
    <x v="1396"/>
    <x v="1"/>
  </r>
  <r>
    <x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09-27T22:01:50"/>
    <d v="2016-10-27T21:19:00"/>
    <x v="1397"/>
    <x v="8"/>
  </r>
  <r>
    <x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6-05T20:58:54"/>
    <d v="2016-07-05T20:58:54"/>
    <x v="1398"/>
    <x v="0"/>
  </r>
  <r>
    <x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09-07T00:06:13"/>
    <d v="2014-10-07T00:06:13"/>
    <x v="1399"/>
    <x v="8"/>
  </r>
  <r>
    <x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5-08T08:11:13"/>
    <d v="2016-06-12T05:30:00"/>
    <x v="1400"/>
    <x v="5"/>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05T23:54:34"/>
    <d v="2013-05-26T23:54:34"/>
    <x v="1401"/>
    <x v="5"/>
  </r>
  <r>
    <x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3-02T01:16:51"/>
    <d v="2015-05-01T00:16:51"/>
    <x v="1402"/>
    <x v="7"/>
  </r>
  <r>
    <x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6-26T01:30:35"/>
    <d v="2013-07-26T01:30:35"/>
    <x v="1403"/>
    <x v="0"/>
  </r>
  <r>
    <x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1-28T12:14:45"/>
    <d v="2015-02-22T12:14:45"/>
    <x v="1404"/>
    <x v="1"/>
  </r>
  <r>
    <x v="1405"/>
    <s v="The Bible translated into Emoticons"/>
    <s v="Will more people read the Bible if it were translated into Emoticons?"/>
    <n v="25000"/>
    <n v="105"/>
    <x v="2"/>
    <s v="US"/>
    <s v="USD"/>
    <n v="1417195201"/>
    <n v="1414599601"/>
    <b v="1"/>
    <n v="17"/>
    <b v="0"/>
    <s v="publishing/translations"/>
    <n v="0.42"/>
    <n v="6.1764705882352944"/>
    <x v="3"/>
    <s v="translations"/>
    <d v="2014-10-29T16:20:01"/>
    <d v="2014-11-28T17:20:01"/>
    <x v="1405"/>
    <x v="9"/>
  </r>
  <r>
    <x v="1406"/>
    <s v="Man Down! Translation project"/>
    <s v="The White coat and the battle dress uniform"/>
    <n v="12000"/>
    <n v="15"/>
    <x v="2"/>
    <s v="IT"/>
    <s v="EUR"/>
    <n v="1449914400"/>
    <n v="1445336607"/>
    <b v="0"/>
    <n v="3"/>
    <b v="0"/>
    <s v="publishing/translations"/>
    <n v="0.125"/>
    <n v="5"/>
    <x v="3"/>
    <s v="translations"/>
    <d v="2015-10-20T10:23:27"/>
    <d v="2015-12-12T10:00:00"/>
    <x v="1406"/>
    <x v="9"/>
  </r>
  <r>
    <x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7-18T12:52:58"/>
    <d v="2014-08-12T12:52:58"/>
    <x v="1407"/>
    <x v="3"/>
  </r>
  <r>
    <x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0-14T20:55:56"/>
    <d v="2015-11-13T21:55:56"/>
    <x v="1408"/>
    <x v="9"/>
  </r>
  <r>
    <x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4-11-02T03:12:15"/>
    <d v="2015-01-01T04:12:15"/>
    <x v="1409"/>
    <x v="4"/>
  </r>
  <r>
    <x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4-19T07:38:40"/>
    <d v="2016-06-03T07:38:40"/>
    <x v="1410"/>
    <x v="6"/>
  </r>
  <r>
    <x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1-09T01:25:00"/>
    <d v="2015-02-06T01:25:00"/>
    <x v="1411"/>
    <x v="1"/>
  </r>
  <r>
    <x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1-04T01:31:39"/>
    <d v="2014-12-04T01:31:39"/>
    <x v="1412"/>
    <x v="4"/>
  </r>
  <r>
    <x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5-12-22T10:29:30"/>
    <d v="2016-02-20T10:29:30"/>
    <x v="1413"/>
    <x v="11"/>
  </r>
  <r>
    <x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6-12-04T06:04:27"/>
    <d v="2017-01-03T06:04:27"/>
    <x v="1414"/>
    <x v="11"/>
  </r>
  <r>
    <x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7-07T16:13:11"/>
    <d v="2015-08-16T16:13:11"/>
    <x v="1415"/>
    <x v="3"/>
  </r>
  <r>
    <x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0-22T22:13:39"/>
    <d v="2015-11-21T23:13:39"/>
    <x v="1416"/>
    <x v="9"/>
  </r>
  <r>
    <x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8-16T03:36:14"/>
    <d v="2015-09-15T11:11:00"/>
    <x v="1417"/>
    <x v="10"/>
  </r>
  <r>
    <x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1-26T10:57:14"/>
    <d v="2016-02-25T10:57:14"/>
    <x v="1418"/>
    <x v="1"/>
  </r>
  <r>
    <x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09-09T10:56:59"/>
    <d v="2016-10-09T10:56:59"/>
    <x v="1419"/>
    <x v="8"/>
  </r>
  <r>
    <x v="1420"/>
    <s v="Shakespeare in the Hood - Romeo and Juliet"/>
    <s v="Help me butcher Shakespeare in a satirical fashion."/>
    <n v="110"/>
    <n v="3"/>
    <x v="2"/>
    <s v="US"/>
    <s v="USD"/>
    <n v="1467129686"/>
    <n v="1464969686"/>
    <b v="0"/>
    <n v="3"/>
    <b v="0"/>
    <s v="publishing/translations"/>
    <n v="2.7272727272727271"/>
    <n v="1"/>
    <x v="3"/>
    <s v="translations"/>
    <d v="2016-06-03T16:01:26"/>
    <d v="2016-06-28T16:01:26"/>
    <x v="1420"/>
    <x v="0"/>
  </r>
  <r>
    <x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1-09T21:58:29"/>
    <d v="2015-02-08T21:58:29"/>
    <x v="1421"/>
    <x v="1"/>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8-22T05:45:04"/>
    <d v="2016-09-21T05:45:04"/>
    <x v="1422"/>
    <x v="10"/>
  </r>
  <r>
    <x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5-12-02T08:38:51"/>
    <d v="2016-01-01T08:38:51"/>
    <x v="1423"/>
    <x v="11"/>
  </r>
  <r>
    <x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02T17:13:22"/>
    <d v="2016-11-15T18:13:22"/>
    <x v="1424"/>
    <x v="4"/>
  </r>
  <r>
    <x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3-30T03:09:19"/>
    <d v="2015-04-29T03:09:19"/>
    <x v="1425"/>
    <x v="7"/>
  </r>
  <r>
    <x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6-25T09:22:00"/>
    <d v="2015-08-24T09:22:00"/>
    <x v="1426"/>
    <x v="0"/>
  </r>
  <r>
    <x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8-19T20:26:25"/>
    <d v="2016-09-18T20:26:25"/>
    <x v="1427"/>
    <x v="10"/>
  </r>
  <r>
    <x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3-03T09:06:57"/>
    <d v="2016-04-02T08:06:57"/>
    <x v="1428"/>
    <x v="7"/>
  </r>
  <r>
    <x v="1429"/>
    <s v="10 P.M."/>
    <s v="A guy in his 30's tries to live his &quot;American Dream&quot;, but quickly it turns into a nightmare. (A Novel)"/>
    <n v="10000"/>
    <n v="0"/>
    <x v="2"/>
    <s v="US"/>
    <s v="USD"/>
    <n v="1428629242"/>
    <n v="1426037242"/>
    <b v="0"/>
    <n v="0"/>
    <b v="0"/>
    <s v="publishing/translations"/>
    <n v="0"/>
    <e v="#DIV/0!"/>
    <x v="3"/>
    <s v="translations"/>
    <d v="2015-03-11T01:27:22"/>
    <d v="2015-04-10T01:27:22"/>
    <x v="1429"/>
    <x v="7"/>
  </r>
  <r>
    <x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1-18T19:31:28"/>
    <d v="2014-12-19T19:31:28"/>
    <x v="1430"/>
    <x v="4"/>
  </r>
  <r>
    <x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0-27T05:03:36"/>
    <d v="2015-11-26T06:03:36"/>
    <x v="1431"/>
    <x v="9"/>
  </r>
  <r>
    <x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6-20T18:43:48"/>
    <d v="2015-07-20T18:43:48"/>
    <x v="1432"/>
    <x v="0"/>
  </r>
  <r>
    <x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0-30T15:01:15"/>
    <d v="2016-12-10T11:00:00"/>
    <x v="1433"/>
    <x v="9"/>
  </r>
  <r>
    <x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5-18T18:24:38"/>
    <d v="2015-06-08T15:00:00"/>
    <x v="1434"/>
    <x v="5"/>
  </r>
  <r>
    <x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09-11T18:43:40"/>
    <d v="2015-10-11T18:43:40"/>
    <x v="1435"/>
    <x v="8"/>
  </r>
  <r>
    <x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1-22T08:24:17"/>
    <d v="2016-02-21T08:24:17"/>
    <x v="1436"/>
    <x v="1"/>
  </r>
  <r>
    <x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6-06T12:45:39"/>
    <d v="2014-07-13T04:59:00"/>
    <x v="1437"/>
    <x v="0"/>
  </r>
  <r>
    <x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3-28T20:54:59"/>
    <d v="2016-04-27T13:55:00"/>
    <x v="1438"/>
    <x v="7"/>
  </r>
  <r>
    <x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2-05T19:55:01"/>
    <d v="2015-03-07T19:55:01"/>
    <x v="1439"/>
    <x v="2"/>
  </r>
  <r>
    <x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4-26T17:57:43"/>
    <d v="2016-05-26T17:57:43"/>
    <x v="1440"/>
    <x v="6"/>
  </r>
  <r>
    <x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7-13T18:22:49"/>
    <d v="2015-09-11T18:22:49"/>
    <x v="1441"/>
    <x v="3"/>
  </r>
  <r>
    <x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4-25T15:29:18"/>
    <d v="2016-05-25T15:29:18"/>
    <x v="1442"/>
    <x v="6"/>
  </r>
  <r>
    <x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6-12-03T22:13:29"/>
    <d v="2017-01-02T22:13:29"/>
    <x v="1443"/>
    <x v="11"/>
  </r>
  <r>
    <x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7-14T20:57:42"/>
    <d v="2015-09-12T20:57:42"/>
    <x v="1444"/>
    <x v="3"/>
  </r>
  <r>
    <x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5-15T13:00:55"/>
    <d v="2015-06-14T13:00:55"/>
    <x v="1445"/>
    <x v="5"/>
  </r>
  <r>
    <x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01T10:44:38"/>
    <d v="2016-04-21T10:44:38"/>
    <x v="1446"/>
    <x v="6"/>
  </r>
  <r>
    <x v="1447"/>
    <s v="Indian Language Dictionary"/>
    <s v="I'm creating a dictionary of multiple Indian languages."/>
    <n v="500000"/>
    <n v="75"/>
    <x v="2"/>
    <s v="US"/>
    <s v="USD"/>
    <n v="1467999134"/>
    <n v="1465407134"/>
    <b v="0"/>
    <n v="3"/>
    <b v="0"/>
    <s v="publishing/translations"/>
    <n v="1.4999999999999999E-2"/>
    <n v="25"/>
    <x v="3"/>
    <s v="translations"/>
    <d v="2016-06-08T17:32:14"/>
    <d v="2016-07-08T17:32:14"/>
    <x v="1447"/>
    <x v="0"/>
  </r>
  <r>
    <x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4-21T22:28:38"/>
    <d v="2015-05-22T05:25:00"/>
    <x v="1448"/>
    <x v="6"/>
  </r>
  <r>
    <x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3-23T19:28:25"/>
    <d v="2015-05-10T19:28:25"/>
    <x v="1449"/>
    <x v="7"/>
  </r>
  <r>
    <x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1-21T04:06:37"/>
    <d v="2016-02-20T04:06:37"/>
    <x v="1450"/>
    <x v="1"/>
  </r>
  <r>
    <x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0-19T23:00:59"/>
    <d v="2014-11-19T00:00:59"/>
    <x v="1451"/>
    <x v="9"/>
  </r>
  <r>
    <x v="1452"/>
    <s v="The Judo Preservation Project (Canceled)"/>
    <s v="I am gathering rare, out-of-print Judo books for preservation, translation and sharing."/>
    <n v="14000"/>
    <n v="0"/>
    <x v="1"/>
    <s v="US"/>
    <s v="USD"/>
    <n v="1406566363"/>
    <n v="1403974363"/>
    <b v="0"/>
    <n v="0"/>
    <b v="0"/>
    <s v="publishing/translations"/>
    <n v="0"/>
    <e v="#DIV/0!"/>
    <x v="3"/>
    <s v="translations"/>
    <d v="2014-06-28T16:52:43"/>
    <d v="2014-07-28T16:52:43"/>
    <x v="1452"/>
    <x v="0"/>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3-01T16:42:27"/>
    <d v="2017-04-15T15:42:27"/>
    <x v="1453"/>
    <x v="7"/>
  </r>
  <r>
    <x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03T20:48:00"/>
    <d v="2016-04-24T21:59:00"/>
    <x v="1454"/>
    <x v="6"/>
  </r>
  <r>
    <x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7-12T16:08:40"/>
    <d v="2014-09-05T13:39:00"/>
    <x v="1455"/>
    <x v="3"/>
  </r>
  <r>
    <x v="1456"/>
    <s v="Sometimes you don't need love (Canceled)"/>
    <s v="English Version of my auto-published novel"/>
    <n v="5000"/>
    <n v="145"/>
    <x v="1"/>
    <s v="IT"/>
    <s v="EUR"/>
    <n v="1483459365"/>
    <n v="1480867365"/>
    <b v="0"/>
    <n v="3"/>
    <b v="0"/>
    <s v="publishing/translations"/>
    <n v="2.9000000000000004"/>
    <n v="48.333333333333336"/>
    <x v="3"/>
    <s v="translations"/>
    <d v="2016-12-04T16:02:45"/>
    <d v="2017-01-03T16:02:45"/>
    <x v="1456"/>
    <x v="11"/>
  </r>
  <r>
    <x v="1457"/>
    <s v="Hey! I&quot;m not invisable, I am Just Old (Canceled)"/>
    <s v="Age is more than just a number, I hope your younger than you feel."/>
    <n v="6000"/>
    <n v="0"/>
    <x v="1"/>
    <s v="US"/>
    <s v="USD"/>
    <n v="1447281044"/>
    <n v="1444685444"/>
    <b v="0"/>
    <n v="0"/>
    <b v="0"/>
    <s v="publishing/translations"/>
    <n v="0"/>
    <e v="#DIV/0!"/>
    <x v="3"/>
    <s v="translations"/>
    <d v="2015-10-12T21:30:44"/>
    <d v="2015-11-11T22:30:44"/>
    <x v="1457"/>
    <x v="9"/>
  </r>
  <r>
    <x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7-11T16:56:00"/>
    <d v="2014-08-11T04:00:00"/>
    <x v="1458"/>
    <x v="3"/>
  </r>
  <r>
    <x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1-04T04:54:56"/>
    <d v="2015-12-02T17:25:00"/>
    <x v="1459"/>
    <x v="4"/>
  </r>
  <r>
    <x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0-03T21:31:38"/>
    <d v="2014-11-30T23:45:00"/>
    <x v="1460"/>
    <x v="9"/>
  </r>
  <r>
    <x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09-17T15:29:14"/>
    <d v="2014-10-21T00:00:00"/>
    <x v="1461"/>
    <x v="8"/>
  </r>
  <r>
    <x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3-11T15:54:31"/>
    <d v="2013-04-10T15:54:31"/>
    <x v="1462"/>
    <x v="7"/>
  </r>
  <r>
    <x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2-21T21:52:18"/>
    <d v="2013-04-07T20:52:18"/>
    <x v="1463"/>
    <x v="2"/>
  </r>
  <r>
    <x v="1464"/>
    <s v="Science Studio"/>
    <s v="The Best Science Media on the Web"/>
    <n v="5000"/>
    <n v="8160"/>
    <x v="0"/>
    <s v="US"/>
    <s v="USD"/>
    <n v="1361029958"/>
    <n v="1358437958"/>
    <b v="1"/>
    <n v="234"/>
    <b v="1"/>
    <s v="publishing/radio &amp; podcasts"/>
    <n v="163.19999999999999"/>
    <n v="34.871794871794869"/>
    <x v="3"/>
    <s v="radio &amp; podcasts"/>
    <d v="2013-01-17T15:52:38"/>
    <d v="2013-02-16T15:52:38"/>
    <x v="1464"/>
    <x v="1"/>
  </r>
  <r>
    <x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2-20T17:37:32"/>
    <d v="2012-03-22T03:00:00"/>
    <x v="1465"/>
    <x v="2"/>
  </r>
  <r>
    <x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5-12-02T04:07:46"/>
    <d v="2016-01-12T05:00:00"/>
    <x v="1466"/>
    <x v="11"/>
  </r>
  <r>
    <x v="1467"/>
    <s v="Radio Ambulante"/>
    <s v="We are a new Spanish language podcast telling uniquely Latin American stories."/>
    <n v="40000"/>
    <n v="46032"/>
    <x v="0"/>
    <s v="US"/>
    <s v="USD"/>
    <n v="1332699285"/>
    <n v="1327518885"/>
    <b v="1"/>
    <n v="600"/>
    <b v="1"/>
    <s v="publishing/radio &amp; podcasts"/>
    <n v="115.08"/>
    <n v="76.72"/>
    <x v="3"/>
    <s v="radio &amp; podcasts"/>
    <d v="2012-01-25T19:14:45"/>
    <d v="2012-03-25T18:14:45"/>
    <x v="1467"/>
    <x v="1"/>
  </r>
  <r>
    <x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4-13T00:20:49"/>
    <d v="2011-06-12T00:20:49"/>
    <x v="1468"/>
    <x v="6"/>
  </r>
  <r>
    <x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1-16T14:21:49"/>
    <d v="2013-02-15T14:21:49"/>
    <x v="1469"/>
    <x v="1"/>
  </r>
  <r>
    <x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07T19:51:03"/>
    <d v="2012-12-28T19:51:03"/>
    <x v="1470"/>
    <x v="11"/>
  </r>
  <r>
    <x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3-10T22:58:54"/>
    <d v="2015-04-09T22:58:54"/>
    <x v="1471"/>
    <x v="7"/>
  </r>
  <r>
    <x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09-16T13:01:43"/>
    <d v="2013-10-16T13:01:43"/>
    <x v="1472"/>
    <x v="8"/>
  </r>
  <r>
    <x v="1473"/>
    <s v="ONE LOVES ONLY FORM"/>
    <s v="Public Radio Project"/>
    <n v="1500"/>
    <n v="1807.74"/>
    <x v="0"/>
    <s v="US"/>
    <s v="USD"/>
    <n v="1330644639"/>
    <n v="1328052639"/>
    <b v="1"/>
    <n v="47"/>
    <b v="1"/>
    <s v="publishing/radio &amp; podcasts"/>
    <n v="120.51600000000001"/>
    <n v="38.462553191489363"/>
    <x v="3"/>
    <s v="radio &amp; podcasts"/>
    <d v="2012-01-31T23:30:39"/>
    <d v="2012-03-01T23:30:39"/>
    <x v="1473"/>
    <x v="1"/>
  </r>
  <r>
    <x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8-14T17:28:12"/>
    <d v="2013-09-13T17:28:12"/>
    <x v="1474"/>
    <x v="10"/>
  </r>
  <r>
    <x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1-17T17:21:03"/>
    <d v="2014-12-20T04:59:00"/>
    <x v="1475"/>
    <x v="4"/>
  </r>
  <r>
    <x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8-11T01:00:22"/>
    <d v="2011-09-10T01:00:22"/>
    <x v="1476"/>
    <x v="10"/>
  </r>
  <r>
    <x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0-24T14:46:44"/>
    <d v="2011-12-23T03:00:00"/>
    <x v="1477"/>
    <x v="9"/>
  </r>
  <r>
    <x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4-30T20:55:13"/>
    <d v="2013-05-14T20:55:13"/>
    <x v="1478"/>
    <x v="6"/>
  </r>
  <r>
    <x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4-25T17:53:09"/>
    <d v="2014-05-10T03:59:00"/>
    <x v="1479"/>
    <x v="6"/>
  </r>
  <r>
    <x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09T22:24:59"/>
    <d v="2013-07-26T17:00:00"/>
    <x v="1480"/>
    <x v="3"/>
  </r>
  <r>
    <x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0-03T22:09:05"/>
    <d v="2013-11-02T22:09:05"/>
    <x v="1481"/>
    <x v="9"/>
  </r>
  <r>
    <x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8-15T20:35:36"/>
    <d v="2012-09-07T07:51:00"/>
    <x v="1482"/>
    <x v="10"/>
  </r>
  <r>
    <x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6-27T04:37:55"/>
    <d v="2016-07-22T04:37:55"/>
    <x v="1483"/>
    <x v="0"/>
  </r>
  <r>
    <x v="1484"/>
    <s v="a book called filtered down thru the stars"/>
    <s v="The mussings of an old wizard"/>
    <n v="2000"/>
    <n v="0"/>
    <x v="2"/>
    <s v="US"/>
    <s v="USD"/>
    <n v="1342882260"/>
    <n v="1337834963"/>
    <b v="0"/>
    <n v="0"/>
    <b v="0"/>
    <s v="publishing/fiction"/>
    <n v="0"/>
    <e v="#DIV/0!"/>
    <x v="3"/>
    <s v="fiction"/>
    <d v="2012-05-24T04:49:23"/>
    <d v="2012-07-21T14:51:00"/>
    <x v="1484"/>
    <x v="5"/>
  </r>
  <r>
    <x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5-06T19:06:13"/>
    <d v="2015-06-20T19:06:13"/>
    <x v="1485"/>
    <x v="5"/>
  </r>
  <r>
    <x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1-28T04:02:41"/>
    <d v="2015-02-27T04:02:41"/>
    <x v="1486"/>
    <x v="1"/>
  </r>
  <r>
    <x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7-03T22:01:11"/>
    <d v="2016-08-02T22:01:11"/>
    <x v="1487"/>
    <x v="3"/>
  </r>
  <r>
    <x v="1488"/>
    <s v="Nanolution"/>
    <s v="A blockbuster sci-fi adventure. What would you do if one day your life changed to beyond the imaginable?"/>
    <n v="15000"/>
    <n v="360"/>
    <x v="2"/>
    <s v="AU"/>
    <s v="AUD"/>
    <n v="1388928660"/>
    <n v="1386336660"/>
    <b v="0"/>
    <n v="6"/>
    <b v="0"/>
    <s v="publishing/fiction"/>
    <n v="2.4"/>
    <n v="60"/>
    <x v="3"/>
    <s v="fiction"/>
    <d v="2013-12-06T13:31:00"/>
    <d v="2014-01-05T13:31:00"/>
    <x v="1488"/>
    <x v="11"/>
  </r>
  <r>
    <x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0-16T14:40:52"/>
    <d v="2012-11-15T15:40:52"/>
    <x v="1489"/>
    <x v="9"/>
  </r>
  <r>
    <x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09-03T13:27:54"/>
    <d v="2013-10-02T13:27:54"/>
    <x v="1490"/>
    <x v="8"/>
  </r>
  <r>
    <x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4-12-18T17:07:23"/>
    <d v="2015-02-15T15:38:00"/>
    <x v="1491"/>
    <x v="11"/>
  </r>
  <r>
    <x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5-19T21:14:06"/>
    <d v="2011-06-18T21:14:06"/>
    <x v="1492"/>
    <x v="5"/>
  </r>
  <r>
    <x v="1493"/>
    <s v="The Great Grand Zeppelin Chase"/>
    <s v="Help illustrate the sequel to the bestselling _x000a_The Transylvania Flying Squad of Detectives"/>
    <n v="2400"/>
    <n v="0"/>
    <x v="2"/>
    <s v="US"/>
    <s v="USD"/>
    <n v="1371415675"/>
    <n v="1368823675"/>
    <b v="0"/>
    <n v="0"/>
    <b v="0"/>
    <s v="publishing/fiction"/>
    <n v="0"/>
    <e v="#DIV/0!"/>
    <x v="3"/>
    <s v="fiction"/>
    <d v="2013-05-17T20:47:55"/>
    <d v="2013-06-16T20:47:55"/>
    <x v="1493"/>
    <x v="5"/>
  </r>
  <r>
    <x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3-04T17:20:13"/>
    <d v="2015-04-03T15:38:00"/>
    <x v="1494"/>
    <x v="7"/>
  </r>
  <r>
    <x v="1495"/>
    <s v="A Magical Bildungsroman with a Female Heroine"/>
    <s v="The Adventures of Penelope Hawthorne. Part One: The Spellbook of Dracone."/>
    <n v="2000"/>
    <n v="0"/>
    <x v="2"/>
    <s v="US"/>
    <s v="USD"/>
    <n v="1314471431"/>
    <n v="1311879431"/>
    <b v="0"/>
    <n v="0"/>
    <b v="0"/>
    <s v="publishing/fiction"/>
    <n v="0"/>
    <e v="#DIV/0!"/>
    <x v="3"/>
    <s v="fiction"/>
    <d v="2011-07-28T18:57:11"/>
    <d v="2011-08-27T18:57:11"/>
    <x v="1495"/>
    <x v="3"/>
  </r>
  <r>
    <x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7-18T11:24:19"/>
    <d v="2014-09-16T11:24:19"/>
    <x v="1496"/>
    <x v="3"/>
  </r>
  <r>
    <x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6-19T15:25:22"/>
    <d v="2013-07-31T19:43:00"/>
    <x v="1497"/>
    <x v="0"/>
  </r>
  <r>
    <x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7-20T23:36:18"/>
    <d v="2014-09-03T23:36:18"/>
    <x v="1498"/>
    <x v="3"/>
  </r>
  <r>
    <x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6-06T00:10:33"/>
    <d v="2016-08-05T00:10:33"/>
    <x v="1499"/>
    <x v="0"/>
  </r>
  <r>
    <x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4-01T21:42:37"/>
    <d v="2013-05-01T21:42:37"/>
    <x v="1500"/>
    <x v="6"/>
  </r>
  <r>
    <x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6-08T14:00:23"/>
    <d v="2015-07-08T14:00:23"/>
    <x v="1501"/>
    <x v="0"/>
  </r>
  <r>
    <x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2-26T13:01:20"/>
    <d v="2016-03-25T22:00:00"/>
    <x v="1502"/>
    <x v="2"/>
  </r>
  <r>
    <x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08-24T08:20:01"/>
    <d v="2016-10-23T08:20:01"/>
    <x v="1503"/>
    <x v="10"/>
  </r>
  <r>
    <x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5-13T15:47:04"/>
    <d v="2014-06-10T08:33:00"/>
    <x v="1504"/>
    <x v="5"/>
  </r>
  <r>
    <x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2-14T10:38:23"/>
    <d v="2016-03-22T20:01:00"/>
    <x v="1505"/>
    <x v="2"/>
  </r>
  <r>
    <x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6-24T18:51:44"/>
    <d v="2014-07-24T18:51:44"/>
    <x v="1506"/>
    <x v="0"/>
  </r>
  <r>
    <x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3-17T10:48:29"/>
    <d v="2010-05-15T08:10:00"/>
    <x v="1507"/>
    <x v="7"/>
  </r>
  <r>
    <x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5-27T14:44:41"/>
    <d v="2014-06-27T14:44:41"/>
    <x v="1508"/>
    <x v="5"/>
  </r>
  <r>
    <x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1-16T12:48:05"/>
    <d v="2017-02-14T22:59:00"/>
    <x v="1509"/>
    <x v="1"/>
  </r>
  <r>
    <x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6-19T09:14:38"/>
    <d v="2014-07-19T09:14:38"/>
    <x v="1510"/>
    <x v="0"/>
  </r>
  <r>
    <x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0-19T14:00:04"/>
    <d v="2015-11-18T15:00:04"/>
    <x v="1511"/>
    <x v="9"/>
  </r>
  <r>
    <x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1-06T16:25:39"/>
    <d v="2017-02-05T16:25:39"/>
    <x v="1512"/>
    <x v="1"/>
  </r>
  <r>
    <x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6-16T15:17:46"/>
    <d v="2014-07-16T15:17:46"/>
    <x v="1513"/>
    <x v="0"/>
  </r>
  <r>
    <x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8-18T14:20:40"/>
    <d v="2015-09-27T14:20:40"/>
    <x v="1514"/>
    <x v="10"/>
  </r>
  <r>
    <x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2-15T06:04:57"/>
    <d v="2016-03-16T05:04:57"/>
    <x v="1515"/>
    <x v="2"/>
  </r>
  <r>
    <x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09-06T11:11:32"/>
    <d v="2016-10-06T14:00:00"/>
    <x v="1516"/>
    <x v="8"/>
  </r>
  <r>
    <x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1-05T13:35:53"/>
    <d v="2014-12-06T06:00:00"/>
    <x v="1517"/>
    <x v="4"/>
  </r>
  <r>
    <x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01T19:40:52"/>
    <d v="2014-05-31T19:40:52"/>
    <x v="1518"/>
    <x v="5"/>
  </r>
  <r>
    <x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5-23T17:48:03"/>
    <d v="2014-06-20T21:59:00"/>
    <x v="1519"/>
    <x v="5"/>
  </r>
  <r>
    <x v="1520"/>
    <s v="TULIPS"/>
    <s v="A self-published photography book by Andrew Miksys from his new series about Belarus"/>
    <n v="18000"/>
    <n v="18625"/>
    <x v="0"/>
    <s v="US"/>
    <s v="USD"/>
    <n v="1418961600"/>
    <n v="1415824513"/>
    <b v="1"/>
    <n v="167"/>
    <b v="1"/>
    <s v="photography/photobooks"/>
    <n v="103.47222222222223"/>
    <n v="111.52694610778443"/>
    <x v="8"/>
    <s v="photobooks"/>
    <d v="2014-11-12T20:35:13"/>
    <d v="2014-12-19T04:00:00"/>
    <x v="1520"/>
    <x v="4"/>
  </r>
  <r>
    <x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5-03T04:01:31"/>
    <d v="2016-06-07T04:01:31"/>
    <x v="1521"/>
    <x v="5"/>
  </r>
  <r>
    <x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09-17T19:55:39"/>
    <d v="2014-10-17T19:55:39"/>
    <x v="1522"/>
    <x v="8"/>
  </r>
  <r>
    <x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1-21T18:01:56"/>
    <d v="2014-12-23T00:00:00"/>
    <x v="1523"/>
    <x v="4"/>
  </r>
  <r>
    <x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1-21T12:01:30"/>
    <d v="2017-02-20T12:01:30"/>
    <x v="1524"/>
    <x v="1"/>
  </r>
  <r>
    <x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7-19T16:52:18"/>
    <d v="2016-08-18T16:52:18"/>
    <x v="1525"/>
    <x v="3"/>
  </r>
  <r>
    <x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5-12-01T06:37:27"/>
    <d v="2016-01-19T06:37:27"/>
    <x v="1526"/>
    <x v="11"/>
  </r>
  <r>
    <x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2-14T14:24:46"/>
    <d v="2017-03-14T13:24:46"/>
    <x v="1527"/>
    <x v="2"/>
  </r>
  <r>
    <x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01T17:35:22"/>
    <d v="2017-02-01T00:00:00"/>
    <x v="1528"/>
    <x v="1"/>
  </r>
  <r>
    <x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2-17T15:05:20"/>
    <d v="2015-03-19T14:05:20"/>
    <x v="1529"/>
    <x v="2"/>
  </r>
  <r>
    <x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09-28T18:24:55"/>
    <d v="2015-10-23T18:24:55"/>
    <x v="1530"/>
    <x v="8"/>
  </r>
  <r>
    <x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0-29T19:15:26"/>
    <d v="2014-12-01T03:00:00"/>
    <x v="1531"/>
    <x v="9"/>
  </r>
  <r>
    <x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1-22T11:24:25"/>
    <d v="2016-02-15T15:00:00"/>
    <x v="1532"/>
    <x v="1"/>
  </r>
  <r>
    <x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3-14T00:02:57"/>
    <d v="2016-05-02T03:59:00"/>
    <x v="1533"/>
    <x v="7"/>
  </r>
  <r>
    <x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8-05T16:11:02"/>
    <d v="2015-09-04T16:11:02"/>
    <x v="1534"/>
    <x v="10"/>
  </r>
  <r>
    <x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4-24T19:53:51"/>
    <d v="2016-05-23T22:00:00"/>
    <x v="1535"/>
    <x v="6"/>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7-28T19:15:10"/>
    <d v="2015-08-27T19:15:10"/>
    <x v="1536"/>
    <x v="3"/>
  </r>
  <r>
    <x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7-01T07:33:47"/>
    <d v="2016-08-06T18:00:00"/>
    <x v="1537"/>
    <x v="3"/>
  </r>
  <r>
    <x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4-12-08T18:46:10"/>
    <d v="2015-01-22T18:46:10"/>
    <x v="1538"/>
    <x v="11"/>
  </r>
  <r>
    <x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6-12-01T22:03:39"/>
    <d v="2017-01-03T22:03:39"/>
    <x v="1539"/>
    <x v="11"/>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0-27T00:10:16"/>
    <d v="2014-11-26T01:15:00"/>
    <x v="1540"/>
    <x v="9"/>
  </r>
  <r>
    <x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01T17:05:38"/>
    <d v="2014-12-31T17:05:38"/>
    <x v="1541"/>
    <x v="11"/>
  </r>
  <r>
    <x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15T23:55:00"/>
    <d v="2015-06-30T23:55:00"/>
    <x v="1542"/>
    <x v="0"/>
  </r>
  <r>
    <x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0-23T12:13:54"/>
    <d v="2014-11-22T13:13:54"/>
    <x v="1543"/>
    <x v="9"/>
  </r>
  <r>
    <x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2-18T01:13:44"/>
    <d v="2015-04-01T00:18:00"/>
    <x v="1544"/>
    <x v="2"/>
  </r>
  <r>
    <x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1-27T21:13:54"/>
    <d v="2015-03-02T21:16:00"/>
    <x v="1545"/>
    <x v="1"/>
  </r>
  <r>
    <x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7-19T05:06:39"/>
    <d v="2014-09-17T05:06:39"/>
    <x v="1546"/>
    <x v="3"/>
  </r>
  <r>
    <x v="1547"/>
    <s v="Sound Photography"/>
    <s v="I have produced a limited number (100) of five 8x10 prints of mixed photography I would like to share with you."/>
    <n v="20"/>
    <n v="0"/>
    <x v="2"/>
    <s v="US"/>
    <s v="USD"/>
    <n v="1487844882"/>
    <n v="1487240082"/>
    <b v="0"/>
    <n v="0"/>
    <b v="0"/>
    <s v="photography/nature"/>
    <n v="0"/>
    <e v="#DIV/0!"/>
    <x v="8"/>
    <s v="nature"/>
    <d v="2017-02-16T10:14:42"/>
    <d v="2017-02-23T10:14:42"/>
    <x v="1547"/>
    <x v="2"/>
  </r>
  <r>
    <x v="1548"/>
    <s v="Change the World through Color"/>
    <s v="Beauty is in the eye of the beholder and I want to inspire conservation through color."/>
    <n v="700"/>
    <n v="60"/>
    <x v="2"/>
    <s v="US"/>
    <s v="USD"/>
    <n v="1447020620"/>
    <n v="1444425020"/>
    <b v="0"/>
    <n v="1"/>
    <b v="0"/>
    <s v="photography/nature"/>
    <n v="8.5714285714285712"/>
    <n v="60"/>
    <x v="8"/>
    <s v="nature"/>
    <d v="2015-10-09T21:10:20"/>
    <d v="2015-11-08T22:10:20"/>
    <x v="1548"/>
    <x v="9"/>
  </r>
  <r>
    <x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0-04T03:15:59"/>
    <d v="2015-11-03T04:15:59"/>
    <x v="1549"/>
    <x v="9"/>
  </r>
  <r>
    <x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4-12T10:47:14"/>
    <d v="2016-05-12T10:47:14"/>
    <x v="1550"/>
    <x v="6"/>
  </r>
  <r>
    <x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4-27T19:47:19"/>
    <d v="2015-05-27T19:47:19"/>
    <x v="1551"/>
    <x v="6"/>
  </r>
  <r>
    <x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10T16:31:48"/>
    <d v="2014-10-01T03:59:00"/>
    <x v="1552"/>
    <x v="8"/>
  </r>
  <r>
    <x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8-03T06:47:27"/>
    <d v="2015-09-02T06:47:27"/>
    <x v="1553"/>
    <x v="10"/>
  </r>
  <r>
    <x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7-03T06:03:10"/>
    <d v="2015-08-02T06:03:10"/>
    <x v="1554"/>
    <x v="3"/>
  </r>
  <r>
    <x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8-25T14:43:52"/>
    <d v="2015-09-17T17:00:00"/>
    <x v="1555"/>
    <x v="10"/>
  </r>
  <r>
    <x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6-04T03:40:24"/>
    <d v="2016-07-04T03:40:24"/>
    <x v="1556"/>
    <x v="0"/>
  </r>
  <r>
    <x v="1557"/>
    <s v="Reflecting Light Photo"/>
    <s v="I have always been captivated by photography, Now I am trying to set up my own company and publish my pictures."/>
    <n v="2500"/>
    <n v="100"/>
    <x v="2"/>
    <s v="US"/>
    <s v="USD"/>
    <n v="1411227633"/>
    <n v="1408549233"/>
    <b v="0"/>
    <n v="1"/>
    <b v="0"/>
    <s v="photography/nature"/>
    <n v="4"/>
    <n v="100"/>
    <x v="8"/>
    <s v="nature"/>
    <d v="2014-08-20T15:40:33"/>
    <d v="2014-09-20T15:40:33"/>
    <x v="1557"/>
    <x v="10"/>
  </r>
  <r>
    <x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6-30T09:32:39"/>
    <d v="2015-08-28T12:12:00"/>
    <x v="1558"/>
    <x v="0"/>
  </r>
  <r>
    <x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14T01:16:39"/>
    <d v="2015-04-29T01:16:39"/>
    <x v="1559"/>
    <x v="6"/>
  </r>
  <r>
    <x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0-24T00:29:53"/>
    <d v="2014-11-13T01:29:53"/>
    <x v="1560"/>
    <x v="9"/>
  </r>
  <r>
    <x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0-08T01:00:03"/>
    <d v="2013-11-07T02:00:03"/>
    <x v="1561"/>
    <x v="9"/>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09-23T13:35:16"/>
    <d v="2009-12-02T00:50:00"/>
    <x v="1562"/>
    <x v="8"/>
  </r>
  <r>
    <x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1-13T17:49:11"/>
    <d v="2014-03-14T16:49:11"/>
    <x v="1563"/>
    <x v="1"/>
  </r>
  <r>
    <x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4-27T08:48:29"/>
    <d v="2015-05-28T20:05:00"/>
    <x v="1564"/>
    <x v="6"/>
  </r>
  <r>
    <x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5-09T17:31:01"/>
    <d v="2011-06-08T17:31:01"/>
    <x v="1565"/>
    <x v="5"/>
  </r>
  <r>
    <x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6-28T22:00:04"/>
    <d v="2016-07-27T22:00:00"/>
    <x v="1566"/>
    <x v="0"/>
  </r>
  <r>
    <x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01T22:29:05"/>
    <d v="2014-02-17T00:00:00"/>
    <x v="1567"/>
    <x v="2"/>
  </r>
  <r>
    <x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1-19T01:29:45"/>
    <d v="2014-12-24T01:29:45"/>
    <x v="1568"/>
    <x v="4"/>
  </r>
  <r>
    <x v="1569"/>
    <s v="to be removed (Canceled)"/>
    <s v="to be removed"/>
    <n v="30000"/>
    <n v="0"/>
    <x v="1"/>
    <s v="US"/>
    <s v="USD"/>
    <n v="1369498714"/>
    <n v="1366906714"/>
    <b v="0"/>
    <n v="0"/>
    <b v="0"/>
    <s v="publishing/art books"/>
    <n v="0"/>
    <e v="#DIV/0!"/>
    <x v="3"/>
    <s v="art books"/>
    <d v="2013-04-25T16:18:34"/>
    <d v="2013-05-25T16:18:34"/>
    <x v="1569"/>
    <x v="6"/>
  </r>
  <r>
    <x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3-09T19:31:22"/>
    <d v="2016-04-08T18:31:22"/>
    <x v="1570"/>
    <x v="7"/>
  </r>
  <r>
    <x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5-20T18:28:03"/>
    <d v="2015-06-19T18:28:03"/>
    <x v="1571"/>
    <x v="5"/>
  </r>
  <r>
    <x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04T00:47:39"/>
    <d v="2016-02-28T23:59:00"/>
    <x v="1572"/>
    <x v="2"/>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2-20T00:00:02"/>
    <d v="2017-04-01T03:59:00"/>
    <x v="1573"/>
    <x v="2"/>
  </r>
  <r>
    <x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1-13T22:15:29"/>
    <d v="2015-02-17T22:15:29"/>
    <x v="1574"/>
    <x v="1"/>
  </r>
  <r>
    <x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6-09T12:34:56"/>
    <d v="2014-07-09T12:34:56"/>
    <x v="1575"/>
    <x v="0"/>
  </r>
  <r>
    <x v="1576"/>
    <s v="The Obsessive Line Collection (Canceled)"/>
    <s v="For the publication of my first 3 books: an Art book, a graphic novel, and a coloring book"/>
    <n v="5000"/>
    <n v="650"/>
    <x v="1"/>
    <s v="US"/>
    <s v="USD"/>
    <n v="1435698368"/>
    <n v="1431810368"/>
    <b v="0"/>
    <n v="10"/>
    <b v="0"/>
    <s v="publishing/art books"/>
    <n v="13"/>
    <n v="65"/>
    <x v="3"/>
    <s v="art books"/>
    <d v="2015-05-16T21:06:08"/>
    <d v="2015-06-30T21:06:08"/>
    <x v="1576"/>
    <x v="5"/>
  </r>
  <r>
    <x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5-25T20:20:48"/>
    <d v="2012-07-24T20:20:48"/>
    <x v="1577"/>
    <x v="5"/>
  </r>
  <r>
    <x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8-09T01:34:51"/>
    <d v="2010-09-02T02:00:00"/>
    <x v="1578"/>
    <x v="10"/>
  </r>
  <r>
    <x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7-26T23:54:51"/>
    <d v="2013-08-28T23:54:51"/>
    <x v="1579"/>
    <x v="3"/>
  </r>
  <r>
    <x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3-22T01:12:06"/>
    <d v="2012-05-21T01:12:06"/>
    <x v="1580"/>
    <x v="7"/>
  </r>
  <r>
    <x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1-17T10:46:30"/>
    <d v="2015-12-19T10:46:30"/>
    <x v="1581"/>
    <x v="4"/>
  </r>
  <r>
    <x v="1582"/>
    <s v="Scenes from New Orleans"/>
    <s v="I create canvas prints of images from in and around New Orleans"/>
    <n v="1000"/>
    <n v="93"/>
    <x v="2"/>
    <s v="US"/>
    <s v="USD"/>
    <n v="1445894400"/>
    <n v="1440961053"/>
    <b v="0"/>
    <n v="3"/>
    <b v="0"/>
    <s v="photography/places"/>
    <n v="9.3000000000000007"/>
    <n v="31"/>
    <x v="8"/>
    <s v="places"/>
    <d v="2015-08-30T18:57:33"/>
    <d v="2015-10-26T21:20:00"/>
    <x v="1582"/>
    <x v="10"/>
  </r>
  <r>
    <x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8-26T21:43:11"/>
    <d v="2014-09-25T21:43:11"/>
    <x v="1583"/>
    <x v="10"/>
  </r>
  <r>
    <x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20T15:35:01"/>
    <d v="2014-05-30T15:35:01"/>
    <x v="1584"/>
    <x v="5"/>
  </r>
  <r>
    <x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03T21:29:28"/>
    <d v="2016-12-25T11:00:00"/>
    <x v="1585"/>
    <x v="11"/>
  </r>
  <r>
    <x v="1586"/>
    <s v="Missouri In Pictures"/>
    <s v="Show the world the beauty that is in all of our back yards!"/>
    <n v="1500"/>
    <n v="0"/>
    <x v="2"/>
    <s v="US"/>
    <s v="USD"/>
    <n v="1428197422"/>
    <n v="1425609022"/>
    <b v="0"/>
    <n v="0"/>
    <b v="0"/>
    <s v="photography/places"/>
    <n v="0"/>
    <e v="#DIV/0!"/>
    <x v="8"/>
    <s v="places"/>
    <d v="2015-03-06T02:30:22"/>
    <d v="2015-04-05T01:30:22"/>
    <x v="1586"/>
    <x v="7"/>
  </r>
  <r>
    <x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1-13T22:49:25"/>
    <d v="2014-12-13T22:49:25"/>
    <x v="1587"/>
    <x v="4"/>
  </r>
  <r>
    <x v="1588"/>
    <s v="The Right Side of Texas"/>
    <s v="Southeast Texas as seen through the lens of a cell phone camera"/>
    <n v="516"/>
    <n v="0"/>
    <x v="2"/>
    <s v="US"/>
    <s v="USD"/>
    <n v="1422735120"/>
    <n v="1420091999"/>
    <b v="0"/>
    <n v="0"/>
    <b v="0"/>
    <s v="photography/places"/>
    <n v="0"/>
    <e v="#DIV/0!"/>
    <x v="8"/>
    <s v="places"/>
    <d v="2015-01-01T05:59:59"/>
    <d v="2015-01-31T20:12:00"/>
    <x v="1588"/>
    <x v="1"/>
  </r>
  <r>
    <x v="1589"/>
    <s v="A Side Of The World In Canvas"/>
    <s v="I want to be able to have my own photography inside a canvas and have it be displayed everywhere."/>
    <n v="1200"/>
    <n v="0"/>
    <x v="2"/>
    <s v="US"/>
    <s v="USD"/>
    <n v="1444433886"/>
    <n v="1441841886"/>
    <b v="0"/>
    <n v="0"/>
    <b v="0"/>
    <s v="photography/places"/>
    <n v="0"/>
    <e v="#DIV/0!"/>
    <x v="8"/>
    <s v="places"/>
    <d v="2015-09-09T23:38:06"/>
    <d v="2015-10-09T23:38:06"/>
    <x v="1589"/>
    <x v="8"/>
  </r>
  <r>
    <x v="1590"/>
    <s v="An Italian Adventure"/>
    <s v="Discover Italy through photography."/>
    <n v="60000"/>
    <n v="1020"/>
    <x v="2"/>
    <s v="IT"/>
    <s v="EUR"/>
    <n v="1443040464"/>
    <n v="1440448464"/>
    <b v="0"/>
    <n v="2"/>
    <b v="0"/>
    <s v="photography/places"/>
    <n v="1.7000000000000002"/>
    <n v="510"/>
    <x v="8"/>
    <s v="places"/>
    <d v="2015-08-24T20:34:24"/>
    <d v="2015-09-23T20:34:24"/>
    <x v="1590"/>
    <x v="10"/>
  </r>
  <r>
    <x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3-04T17:25:41"/>
    <d v="2016-04-03T16:25:41"/>
    <x v="1591"/>
    <x v="7"/>
  </r>
  <r>
    <x v="1592"/>
    <s v="The Views of Pittsburgh"/>
    <s v="A portfolio collage of beautiful pictures of authentic Pittsburgh locations and scenery."/>
    <n v="25"/>
    <n v="0"/>
    <x v="2"/>
    <s v="US"/>
    <s v="USD"/>
    <n v="1427503485"/>
    <n v="1423619085"/>
    <b v="0"/>
    <n v="0"/>
    <b v="0"/>
    <s v="photography/places"/>
    <n v="0"/>
    <e v="#DIV/0!"/>
    <x v="8"/>
    <s v="places"/>
    <d v="2015-02-11T01:44:45"/>
    <d v="2015-03-28T00:44:45"/>
    <x v="1592"/>
    <x v="2"/>
  </r>
  <r>
    <x v="1593"/>
    <s v="Picturing Italy"/>
    <s v="A trip to fulfill a dream of capturing the wonders and history of ancient Italy in person."/>
    <n v="22000"/>
    <n v="3"/>
    <x v="2"/>
    <s v="US"/>
    <s v="USD"/>
    <n v="1425154655"/>
    <n v="1422562655"/>
    <b v="0"/>
    <n v="3"/>
    <b v="0"/>
    <s v="photography/places"/>
    <n v="1.3636363636363637E-2"/>
    <n v="1"/>
    <x v="8"/>
    <s v="places"/>
    <d v="2015-01-29T20:17:35"/>
    <d v="2015-02-28T20:17:35"/>
    <x v="1593"/>
    <x v="1"/>
  </r>
  <r>
    <x v="1594"/>
    <s v="Scenes and Things from New Orleans"/>
    <s v="I photograph my love of New Orleans, create canvases and share those memories with you."/>
    <n v="1000"/>
    <n v="205"/>
    <x v="2"/>
    <s v="US"/>
    <s v="USD"/>
    <n v="1463329260"/>
    <n v="1458147982"/>
    <b v="0"/>
    <n v="10"/>
    <b v="0"/>
    <s v="photography/places"/>
    <n v="20.5"/>
    <n v="20.5"/>
    <x v="8"/>
    <s v="places"/>
    <d v="2016-03-16T17:06:22"/>
    <d v="2016-05-15T16:21:00"/>
    <x v="1594"/>
    <x v="7"/>
  </r>
  <r>
    <x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5-21T01:12:08"/>
    <d v="2014-06-18T20:13:00"/>
    <x v="1595"/>
    <x v="5"/>
  </r>
  <r>
    <x v="1596"/>
    <s v="The Town We Live In"/>
    <s v="London is beautiful. I want to create a book of stunning images from in and around our great city"/>
    <n v="3250"/>
    <n v="75"/>
    <x v="2"/>
    <s v="GB"/>
    <s v="GBP"/>
    <n v="1418469569"/>
    <n v="1414577969"/>
    <b v="0"/>
    <n v="3"/>
    <b v="0"/>
    <s v="photography/places"/>
    <n v="2.3076923076923079"/>
    <n v="25"/>
    <x v="8"/>
    <s v="places"/>
    <d v="2014-10-29T10:19:29"/>
    <d v="2014-12-13T11:19:29"/>
    <x v="1596"/>
    <x v="9"/>
  </r>
  <r>
    <x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8-21T08:29:57"/>
    <d v="2016-09-20T08:29:57"/>
    <x v="1597"/>
    <x v="10"/>
  </r>
  <r>
    <x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5-27T16:00:58"/>
    <d v="2015-07-26T16:00:58"/>
    <x v="1598"/>
    <x v="5"/>
  </r>
  <r>
    <x v="1599"/>
    <s v="The Londoner: Prints &amp; Canvas"/>
    <s v="A London photographer trekking 5,895m up Africa's Mount Kilimanjaro to pursue and enrich a career."/>
    <n v="500"/>
    <n v="0"/>
    <x v="2"/>
    <s v="GB"/>
    <s v="GBP"/>
    <n v="1460116576"/>
    <n v="1457528176"/>
    <b v="0"/>
    <n v="0"/>
    <b v="0"/>
    <s v="photography/places"/>
    <n v="0"/>
    <e v="#DIV/0!"/>
    <x v="8"/>
    <s v="places"/>
    <d v="2016-03-09T12:56:16"/>
    <d v="2016-04-08T11:56:16"/>
    <x v="1599"/>
    <x v="7"/>
  </r>
  <r>
    <x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6-01T01:22:32"/>
    <d v="2014-07-15T05:11:00"/>
    <x v="1600"/>
    <x v="0"/>
  </r>
  <r>
    <x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4-05T02:13:53"/>
    <d v="2011-05-05T02:13:53"/>
    <x v="1601"/>
    <x v="6"/>
  </r>
  <r>
    <x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09-02T07:08:37"/>
    <d v="2011-10-14T23:00:00"/>
    <x v="1602"/>
    <x v="8"/>
  </r>
  <r>
    <x v="1603"/>
    <s v="Max's First Solo Album!"/>
    <s v="An exercise in the wild and dangerous world of solo musicianship by Maxwell D Feinstein."/>
    <n v="2000"/>
    <n v="2000.66"/>
    <x v="0"/>
    <s v="US"/>
    <s v="USD"/>
    <n v="1327723459"/>
    <n v="1322539459"/>
    <b v="0"/>
    <n v="30"/>
    <b v="1"/>
    <s v="music/rock"/>
    <n v="100.03299999999999"/>
    <n v="66.688666666666663"/>
    <x v="4"/>
    <s v="rock"/>
    <d v="2011-11-29T04:04:19"/>
    <d v="2012-01-28T04:04:19"/>
    <x v="1603"/>
    <x v="4"/>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2-06T20:17:15"/>
    <d v="2012-03-17T19:17:15"/>
    <x v="1604"/>
    <x v="2"/>
  </r>
  <r>
    <x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7-23T00:18:33"/>
    <d v="2011-08-01T07:00:00"/>
    <x v="1605"/>
    <x v="3"/>
  </r>
  <r>
    <x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0-12-24T02:40:38"/>
    <d v="2011-03-24T01:40:38"/>
    <x v="1606"/>
    <x v="11"/>
  </r>
  <r>
    <x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5-24T19:24:11"/>
    <d v="2012-06-14T19:24:11"/>
    <x v="1607"/>
    <x v="5"/>
  </r>
  <r>
    <x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1-29T19:56:26"/>
    <d v="2014-01-01T05:26:00"/>
    <x v="1608"/>
    <x v="4"/>
  </r>
  <r>
    <x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09-10T00:01:49"/>
    <d v="2011-11-02T08:00:00"/>
    <x v="1609"/>
    <x v="8"/>
  </r>
  <r>
    <x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1-15T22:11:50"/>
    <d v="2012-12-15T22:11:50"/>
    <x v="1610"/>
    <x v="4"/>
  </r>
  <r>
    <x v="1611"/>
    <s v="Skelton-Luns CD/7&quot;             No Big Deal."/>
    <s v="Skelton-Luns CD/7&quot; No Big Deal."/>
    <n v="800"/>
    <n v="1001"/>
    <x v="0"/>
    <s v="US"/>
    <s v="USD"/>
    <n v="1370390432"/>
    <n v="1368576032"/>
    <b v="0"/>
    <n v="27"/>
    <b v="1"/>
    <s v="music/rock"/>
    <n v="125.125"/>
    <n v="37.074074074074076"/>
    <x v="4"/>
    <s v="rock"/>
    <d v="2013-05-15T00:00:32"/>
    <d v="2013-06-05T00:00:32"/>
    <x v="1611"/>
    <x v="5"/>
  </r>
  <r>
    <x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2-12-03T20:59:44"/>
    <d v="2013-01-02T20:59:44"/>
    <x v="1612"/>
    <x v="11"/>
  </r>
  <r>
    <x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6-22T01:40:02"/>
    <d v="2012-07-22T01:40:02"/>
    <x v="1613"/>
    <x v="0"/>
  </r>
  <r>
    <x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6-04T23:32:49"/>
    <d v="2014-08-03T17:00:00"/>
    <x v="1614"/>
    <x v="0"/>
  </r>
  <r>
    <x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0-29T01:13:16"/>
    <d v="2011-12-13T02:13:16"/>
    <x v="1615"/>
    <x v="9"/>
  </r>
  <r>
    <x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0-12T17:10:21"/>
    <d v="2012-11-22T22:00:00"/>
    <x v="1616"/>
    <x v="9"/>
  </r>
  <r>
    <x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09-29T15:56:28"/>
    <d v="2013-11-01T19:00:00"/>
    <x v="1617"/>
    <x v="8"/>
  </r>
  <r>
    <x v="1618"/>
    <s v="Janus Word Album"/>
    <s v="Janus Word combines hard rock with melodic acoustic music for a unique and awesome sound."/>
    <n v="1500"/>
    <n v="1576"/>
    <x v="0"/>
    <s v="US"/>
    <s v="USD"/>
    <n v="1362757335"/>
    <n v="1359301335"/>
    <b v="0"/>
    <n v="27"/>
    <b v="1"/>
    <s v="music/rock"/>
    <n v="105.06666666666666"/>
    <n v="58.370370370370374"/>
    <x v="4"/>
    <s v="rock"/>
    <d v="2013-01-27T15:42:15"/>
    <d v="2013-03-08T15:42:15"/>
    <x v="1618"/>
    <x v="1"/>
  </r>
  <r>
    <x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8-25T04:28:06"/>
    <d v="2014-09-15T04:28:06"/>
    <x v="1619"/>
    <x v="10"/>
  </r>
  <r>
    <x v="1620"/>
    <s v="Kickstart my music career with 300 CDs"/>
    <s v="Kickstarting my music career with 300 hard copy CDs of my first release."/>
    <n v="1000"/>
    <n v="1130"/>
    <x v="0"/>
    <s v="US"/>
    <s v="USD"/>
    <n v="1361606940"/>
    <n v="1361002140"/>
    <b v="0"/>
    <n v="17"/>
    <b v="1"/>
    <s v="music/rock"/>
    <n v="112.99999999999999"/>
    <n v="66.470588235294116"/>
    <x v="4"/>
    <s v="rock"/>
    <d v="2013-02-16T08:09:00"/>
    <d v="2013-02-23T08:09:00"/>
    <x v="1620"/>
    <x v="2"/>
  </r>
  <r>
    <x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4-04T14:33:35"/>
    <d v="2012-05-28T03:59:00"/>
    <x v="1621"/>
    <x v="6"/>
  </r>
  <r>
    <x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1-07T07:04:34"/>
    <d v="2014-12-17T07:59:00"/>
    <x v="1622"/>
    <x v="4"/>
  </r>
  <r>
    <x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6-28T16:31:29"/>
    <d v="2013-08-27T16:31:29"/>
    <x v="1623"/>
    <x v="0"/>
  </r>
  <r>
    <x v="1624"/>
    <s v="Joey De Noble needs YOUR help!"/>
    <s v="Joey De Noble is raising money to help record his latest music, and he wants YOU to be a part of it!"/>
    <n v="1000"/>
    <n v="1180"/>
    <x v="0"/>
    <s v="US"/>
    <s v="USD"/>
    <n v="1357721335"/>
    <n v="1354265335"/>
    <b v="0"/>
    <n v="25"/>
    <b v="1"/>
    <s v="music/rock"/>
    <n v="118"/>
    <n v="47.2"/>
    <x v="4"/>
    <s v="rock"/>
    <d v="2012-11-30T08:48:55"/>
    <d v="2013-01-09T08:48:55"/>
    <x v="1624"/>
    <x v="4"/>
  </r>
  <r>
    <x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8-14T16:47:33"/>
    <d v="2012-09-11T16:47:33"/>
    <x v="1625"/>
    <x v="10"/>
  </r>
  <r>
    <x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1-01T20:21:07"/>
    <d v="2013-12-01T21:21:07"/>
    <x v="1626"/>
    <x v="4"/>
  </r>
  <r>
    <x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0-23T16:58:09"/>
    <d v="2012-11-26T04:59:00"/>
    <x v="1627"/>
    <x v="9"/>
  </r>
  <r>
    <x v="1628"/>
    <s v="&quot;Songs for Tsippora&quot; Byronâ€™s DEBUT EP"/>
    <s v="Original Jewish rock music on human relationships and identity"/>
    <n v="4000"/>
    <n v="4037"/>
    <x v="0"/>
    <s v="US"/>
    <s v="USD"/>
    <n v="1403026882"/>
    <n v="1400175682"/>
    <b v="0"/>
    <n v="88"/>
    <b v="1"/>
    <s v="music/rock"/>
    <n v="100.925"/>
    <n v="45.875"/>
    <x v="4"/>
    <s v="rock"/>
    <d v="2014-05-15T17:41:22"/>
    <d v="2014-06-17T17:41:22"/>
    <x v="1628"/>
    <x v="5"/>
  </r>
  <r>
    <x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1-06T20:48:53"/>
    <d v="2014-02-20T20:48:53"/>
    <x v="1629"/>
    <x v="1"/>
  </r>
  <r>
    <x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1-31T20:06:15"/>
    <d v="2012-03-02T06:59:00"/>
    <x v="1630"/>
    <x v="1"/>
  </r>
  <r>
    <x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09-12T20:37:41"/>
    <d v="2012-10-12T20:37:41"/>
    <x v="1631"/>
    <x v="8"/>
  </r>
  <r>
    <x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7-26T08:10:54"/>
    <d v="2011-09-24T08:10:54"/>
    <x v="1632"/>
    <x v="3"/>
  </r>
  <r>
    <x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1-12-19T21:12:36"/>
    <d v="2012-01-16T05:00:00"/>
    <x v="1633"/>
    <x v="11"/>
  </r>
  <r>
    <x v="1634"/>
    <s v="RUBEDO: Debut Full Length Album"/>
    <s v="Recording Debut  Album w/ Producer Ikey Owens from Free Moral Agents/ The Mars Volta"/>
    <n v="2000"/>
    <n v="2010"/>
    <x v="0"/>
    <s v="US"/>
    <s v="USD"/>
    <n v="1306994340"/>
    <n v="1303706001"/>
    <b v="0"/>
    <n v="32"/>
    <b v="1"/>
    <s v="music/rock"/>
    <n v="100.49999999999999"/>
    <n v="62.8125"/>
    <x v="4"/>
    <s v="rock"/>
    <d v="2011-04-25T04:33:21"/>
    <d v="2011-06-02T05:59:00"/>
    <x v="1634"/>
    <x v="6"/>
  </r>
  <r>
    <x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5-12T20:51:01"/>
    <d v="2016-07-11T20:51:01"/>
    <x v="1635"/>
    <x v="5"/>
  </r>
  <r>
    <x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4-30T02:04:48"/>
    <d v="2011-06-12T04:00:00"/>
    <x v="1636"/>
    <x v="6"/>
  </r>
  <r>
    <x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1-05T18:02:20"/>
    <d v="2009-12-31T23:39:00"/>
    <x v="1637"/>
    <x v="4"/>
  </r>
  <r>
    <x v="1638"/>
    <s v="Avenues EP 2013"/>
    <s v="Avenues will be going in to the studio to record a new EP with Matt Allison!"/>
    <n v="1000"/>
    <n v="1050"/>
    <x v="0"/>
    <s v="US"/>
    <s v="USD"/>
    <n v="1362086700"/>
    <n v="1358180968"/>
    <b v="0"/>
    <n v="27"/>
    <b v="1"/>
    <s v="music/rock"/>
    <n v="105"/>
    <n v="38.888888888888886"/>
    <x v="4"/>
    <s v="rock"/>
    <d v="2013-01-14T16:29:28"/>
    <d v="2013-02-28T21:25:00"/>
    <x v="1638"/>
    <x v="1"/>
  </r>
  <r>
    <x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2-02T15:39:25"/>
    <d v="2012-03-03T15:39:25"/>
    <x v="1639"/>
    <x v="2"/>
  </r>
  <r>
    <x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7-20T05:32:35"/>
    <d v="2010-08-03T01:59:00"/>
    <x v="1640"/>
    <x v="3"/>
  </r>
  <r>
    <x v="1641"/>
    <s v="Tanya Dartson- Run for Your Life music video"/>
    <s v="Music Video For Upbeat and Inspiring Song - Run For Your Life"/>
    <n v="2500"/>
    <n v="2535"/>
    <x v="0"/>
    <s v="US"/>
    <s v="USD"/>
    <n v="1418998744"/>
    <n v="1416406744"/>
    <b v="0"/>
    <n v="26"/>
    <b v="1"/>
    <s v="music/pop"/>
    <n v="101.4"/>
    <n v="97.5"/>
    <x v="4"/>
    <s v="pop"/>
    <d v="2014-11-19T14:19:04"/>
    <d v="2014-12-19T14:19:04"/>
    <x v="1641"/>
    <x v="4"/>
  </r>
  <r>
    <x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5-25T00:35:27"/>
    <d v="2011-06-14T00:35:27"/>
    <x v="1642"/>
    <x v="5"/>
  </r>
  <r>
    <x v="1643"/>
    <s v="This Is All Now's Brand New Album!!"/>
    <s v="This Is All Now is putting out a brand new record, and we need YOUR help to do it!"/>
    <n v="5000"/>
    <n v="6235"/>
    <x v="0"/>
    <s v="US"/>
    <s v="USD"/>
    <n v="1348516012"/>
    <n v="1345924012"/>
    <b v="0"/>
    <n v="37"/>
    <b v="1"/>
    <s v="music/pop"/>
    <n v="124.70000000000002"/>
    <n v="168.51351351351352"/>
    <x v="4"/>
    <s v="pop"/>
    <d v="2012-08-25T19:46:52"/>
    <d v="2012-09-24T19:46:52"/>
    <x v="1643"/>
    <x v="10"/>
  </r>
  <r>
    <x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09-23T01:26:00"/>
    <d v="2012-11-22T02:26:00"/>
    <x v="1644"/>
    <x v="8"/>
  </r>
  <r>
    <x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04T14:49:00"/>
    <d v="2013-09-18T14:49:00"/>
    <x v="1645"/>
    <x v="8"/>
  </r>
  <r>
    <x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7-13T10:48:23"/>
    <d v="2014-08-14T18:11:00"/>
    <x v="1646"/>
    <x v="3"/>
  </r>
  <r>
    <x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5-10T09:49:37"/>
    <d v="2012-06-09T09:49:37"/>
    <x v="1647"/>
    <x v="5"/>
  </r>
  <r>
    <x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2-18T16:54:42"/>
    <d v="2011-03-20T15:54:42"/>
    <x v="1648"/>
    <x v="2"/>
  </r>
  <r>
    <x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4-08T16:25:55"/>
    <d v="2014-05-23T16:25:55"/>
    <x v="1649"/>
    <x v="6"/>
  </r>
  <r>
    <x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09-09T10:27:17"/>
    <d v="2013-10-09T10:27:17"/>
    <x v="1650"/>
    <x v="8"/>
  </r>
  <r>
    <x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3-23T21:37:00"/>
    <d v="2011-04-26T06:59:00"/>
    <x v="1651"/>
    <x v="7"/>
  </r>
  <r>
    <x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0-25T11:49:53"/>
    <d v="2013-11-24T12:49:53"/>
    <x v="1652"/>
    <x v="9"/>
  </r>
  <r>
    <x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3-24T20:01:36"/>
    <d v="2011-04-24T20:01:36"/>
    <x v="1653"/>
    <x v="7"/>
  </r>
  <r>
    <x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3-19T21:22:40"/>
    <d v="2012-04-18T21:22:40"/>
    <x v="1654"/>
    <x v="7"/>
  </r>
  <r>
    <x v="1655"/>
    <s v="Meg Porter Debut EP!"/>
    <s v="Berklee College of Music student, Meg Porter needs YOUR help to fund her very first EP!"/>
    <n v="1500"/>
    <n v="2143"/>
    <x v="0"/>
    <s v="US"/>
    <s v="USD"/>
    <n v="1333648820"/>
    <n v="1331060420"/>
    <b v="0"/>
    <n v="48"/>
    <b v="1"/>
    <s v="music/pop"/>
    <n v="142.86666666666667"/>
    <n v="44.645833333333336"/>
    <x v="4"/>
    <s v="pop"/>
    <d v="2012-03-06T19:00:20"/>
    <d v="2012-04-05T18:00:20"/>
    <x v="1655"/>
    <x v="7"/>
  </r>
  <r>
    <x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1-13T22:17:32"/>
    <d v="2012-12-13T22:17:32"/>
    <x v="1656"/>
    <x v="4"/>
  </r>
  <r>
    <x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4-24T18:46:08"/>
    <d v="2012-05-24T18:46:08"/>
    <x v="1657"/>
    <x v="6"/>
  </r>
  <r>
    <x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1-10T05:19:27"/>
    <d v="2012-12-18T14:20:00"/>
    <x v="1658"/>
    <x v="4"/>
  </r>
  <r>
    <x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1-18T21:55:21"/>
    <d v="2013-12-17T12:00:00"/>
    <x v="1659"/>
    <x v="4"/>
  </r>
  <r>
    <x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3-30T16:39:10"/>
    <d v="2016-04-30T21:59:00"/>
    <x v="1660"/>
    <x v="7"/>
  </r>
  <r>
    <x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5-12-05T23:57:11"/>
    <d v="2016-01-17T21:00:00"/>
    <x v="1661"/>
    <x v="11"/>
  </r>
  <r>
    <x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1-01T04:45:36"/>
    <d v="2011-12-31T05:45:36"/>
    <x v="1662"/>
    <x v="4"/>
  </r>
  <r>
    <x v="1663"/>
    <s v="ghost -- a music video"/>
    <s v="music is as important to the eyes as it is to the ears. help bring ghost to life in front of your eyes."/>
    <n v="1000"/>
    <n v="1080"/>
    <x v="0"/>
    <s v="US"/>
    <s v="USD"/>
    <n v="1422750707"/>
    <n v="1420158707"/>
    <b v="0"/>
    <n v="32"/>
    <b v="1"/>
    <s v="music/pop"/>
    <n v="108"/>
    <n v="33.75"/>
    <x v="4"/>
    <s v="pop"/>
    <d v="2015-01-02T00:31:47"/>
    <d v="2015-02-01T00:31:47"/>
    <x v="1663"/>
    <x v="1"/>
  </r>
  <r>
    <x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1-31T18:16:58"/>
    <d v="2012-03-16T03:59:00"/>
    <x v="1664"/>
    <x v="1"/>
  </r>
  <r>
    <x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1-21T15:35:13"/>
    <d v="2011-02-22T03:00:00"/>
    <x v="1665"/>
    <x v="1"/>
  </r>
  <r>
    <x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2-26T06:04:33"/>
    <d v="2013-03-28T05:04:33"/>
    <x v="1666"/>
    <x v="2"/>
  </r>
  <r>
    <x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2-12T01:41:38"/>
    <d v="2014-03-11T06:59:00"/>
    <x v="1667"/>
    <x v="2"/>
  </r>
  <r>
    <x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0-29T03:35:39"/>
    <d v="2011-11-28T04:35:39"/>
    <x v="1668"/>
    <x v="9"/>
  </r>
  <r>
    <x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4-01T21:14:36"/>
    <d v="2016-05-31T21:14:36"/>
    <x v="1669"/>
    <x v="6"/>
  </r>
  <r>
    <x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5-15T22:19:59"/>
    <d v="2010-07-05T04:00:00"/>
    <x v="1670"/>
    <x v="5"/>
  </r>
  <r>
    <x v="1671"/>
    <s v="Luke O'Brien's Kickstarter"/>
    <s v="I am seeking funding in order to help take my music from a hobby to a career."/>
    <n v="2000"/>
    <n v="2013.47"/>
    <x v="0"/>
    <s v="US"/>
    <s v="USD"/>
    <n v="1470056614"/>
    <n v="1467464614"/>
    <b v="0"/>
    <n v="77"/>
    <b v="1"/>
    <s v="music/pop"/>
    <n v="100.67349999999999"/>
    <n v="26.148961038961041"/>
    <x v="4"/>
    <s v="pop"/>
    <d v="2016-07-02T13:03:34"/>
    <d v="2016-08-01T13:03:34"/>
    <x v="1671"/>
    <x v="3"/>
  </r>
  <r>
    <x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5-05T15:45:30"/>
    <d v="2012-06-04T15:45:30"/>
    <x v="1672"/>
    <x v="5"/>
  </r>
  <r>
    <x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2-04T21:04:52"/>
    <d v="2015-03-06T21:04:52"/>
    <x v="1673"/>
    <x v="2"/>
  </r>
  <r>
    <x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7-18T14:31:46"/>
    <d v="2016-08-18T06:59:00"/>
    <x v="1674"/>
    <x v="3"/>
  </r>
  <r>
    <x v="1675"/>
    <s v="The Great Party's Debut Album!"/>
    <s v="The Great Party is releasing their debut album. Here's your chance to be a part of it!"/>
    <n v="1000"/>
    <n v="1374.16"/>
    <x v="0"/>
    <s v="US"/>
    <s v="USD"/>
    <n v="1318802580"/>
    <n v="1316194540"/>
    <b v="0"/>
    <n v="34"/>
    <b v="1"/>
    <s v="music/pop"/>
    <n v="137.416"/>
    <n v="40.416470588235299"/>
    <x v="4"/>
    <s v="pop"/>
    <d v="2011-09-16T17:35:40"/>
    <d v="2011-10-16T22:03:00"/>
    <x v="1675"/>
    <x v="8"/>
  </r>
  <r>
    <x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3-05T17:25:47"/>
    <d v="2012-04-21T03:59:00"/>
    <x v="1676"/>
    <x v="7"/>
  </r>
  <r>
    <x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2-16T09:46:16"/>
    <d v="2016-04-16T05:59:00"/>
    <x v="1677"/>
    <x v="2"/>
  </r>
  <r>
    <x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1-23T20:31:11"/>
    <d v="2014-02-06T20:31:11"/>
    <x v="1678"/>
    <x v="1"/>
  </r>
  <r>
    <x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6-29T01:39:05"/>
    <d v="2011-07-22T01:39:05"/>
    <x v="1679"/>
    <x v="0"/>
  </r>
  <r>
    <x v="1680"/>
    <s v="Kick Out a Record"/>
    <s v="Working Musician dilemma #164: how the taxman put Kick the Record 2.0 on hold"/>
    <n v="1000"/>
    <n v="1175"/>
    <x v="0"/>
    <s v="US"/>
    <s v="USD"/>
    <n v="1405188667"/>
    <n v="1402596667"/>
    <b v="0"/>
    <n v="25"/>
    <b v="1"/>
    <s v="music/pop"/>
    <n v="117.5"/>
    <n v="47"/>
    <x v="4"/>
    <s v="pop"/>
    <d v="2014-06-12T18:11:07"/>
    <d v="2014-07-12T18:11:07"/>
    <x v="1680"/>
    <x v="0"/>
  </r>
  <r>
    <x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2-08T02:54:44"/>
    <d v="2017-03-29T02:00:00"/>
    <x v="1681"/>
    <x v="2"/>
  </r>
  <r>
    <x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2-13T05:07:40"/>
    <d v="2017-04-14T04:07:40"/>
    <x v="1682"/>
    <x v="2"/>
  </r>
  <r>
    <x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3-14T18:45:38"/>
    <d v="2017-04-07T18:45:38"/>
    <x v="1683"/>
    <x v="7"/>
  </r>
  <r>
    <x v="1684"/>
    <s v="Goodness &amp; Mercy EP - Marty Mikles"/>
    <s v="New Music from Marty Mikles!  A new EP all about God's Goodness &amp; Mercy."/>
    <n v="8000"/>
    <n v="8730"/>
    <x v="3"/>
    <s v="US"/>
    <s v="USD"/>
    <n v="1489775641"/>
    <n v="1487360041"/>
    <b v="0"/>
    <n v="101"/>
    <b v="0"/>
    <s v="music/faith"/>
    <n v="109.125"/>
    <n v="86.43564356435644"/>
    <x v="4"/>
    <s v="faith"/>
    <d v="2017-02-17T19:34:01"/>
    <d v="2017-03-17T18:34:01"/>
    <x v="1684"/>
    <x v="2"/>
  </r>
  <r>
    <x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2-22T06:00:23"/>
    <d v="2017-03-24T05:00:23"/>
    <x v="1685"/>
    <x v="2"/>
  </r>
  <r>
    <x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2-26T20:15:19"/>
    <d v="2017-04-27T19:15:19"/>
    <x v="1686"/>
    <x v="2"/>
  </r>
  <r>
    <x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3-08T01:07:25"/>
    <d v="2017-04-10T20:15:00"/>
    <x v="1687"/>
    <x v="7"/>
  </r>
  <r>
    <x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3-10T12:49:54"/>
    <d v="2017-04-09T11:49:54"/>
    <x v="1688"/>
    <x v="7"/>
  </r>
  <r>
    <x v="1689"/>
    <s v="Fly Away"/>
    <s v="Praising the Living God in the second half of life."/>
    <n v="2400"/>
    <n v="2400"/>
    <x v="3"/>
    <s v="US"/>
    <s v="USD"/>
    <n v="1489700230"/>
    <n v="1487111830"/>
    <b v="0"/>
    <n v="14"/>
    <b v="0"/>
    <s v="music/faith"/>
    <n v="100"/>
    <n v="171.42857142857142"/>
    <x v="4"/>
    <s v="faith"/>
    <d v="2017-02-14T22:37:10"/>
    <d v="2017-03-16T21:37:10"/>
    <x v="1689"/>
    <x v="2"/>
  </r>
  <r>
    <x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3-07T10:20:42"/>
    <d v="2017-04-06T09:20:42"/>
    <x v="1690"/>
    <x v="7"/>
  </r>
  <r>
    <x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3-01T16:50:08"/>
    <d v="2017-04-03T01:00:00"/>
    <x v="1691"/>
    <x v="7"/>
  </r>
  <r>
    <x v="1692"/>
    <s v="Get Your Hopes Up"/>
    <s v="After 3 years.....It's time for some new music! Album #2 is in motion and I can't wait to share it with all of you!"/>
    <n v="5000"/>
    <n v="2390"/>
    <x v="3"/>
    <s v="US"/>
    <s v="USD"/>
    <n v="1490572740"/>
    <n v="1487734667"/>
    <b v="0"/>
    <n v="15"/>
    <b v="0"/>
    <s v="music/faith"/>
    <n v="47.8"/>
    <n v="159.33333333333334"/>
    <x v="4"/>
    <s v="faith"/>
    <d v="2017-02-22T03:37:47"/>
    <d v="2017-03-26T23:59:00"/>
    <x v="1692"/>
    <x v="2"/>
  </r>
  <r>
    <x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3-09T22:05:12"/>
    <d v="2017-04-09T20:00:00"/>
    <x v="1693"/>
    <x v="7"/>
  </r>
  <r>
    <x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2-25T16:04:34"/>
    <d v="2017-03-27T04:36:00"/>
    <x v="1694"/>
    <x v="2"/>
  </r>
  <r>
    <x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3-07T00:45:14"/>
    <d v="2017-04-10T01:00:00"/>
    <x v="1695"/>
    <x v="7"/>
  </r>
  <r>
    <x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3-02T01:40:11"/>
    <d v="2017-04-01T00:40:11"/>
    <x v="1696"/>
    <x v="7"/>
  </r>
  <r>
    <x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3-11T00:47:28"/>
    <d v="2017-04-09T23:47:28"/>
    <x v="1697"/>
    <x v="7"/>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02T04:59:20"/>
    <d v="2017-03-26T03:33:00"/>
    <x v="1698"/>
    <x v="7"/>
  </r>
  <r>
    <x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3-12T20:44:05"/>
    <d v="2017-04-11T20:44:05"/>
    <x v="1699"/>
    <x v="7"/>
  </r>
  <r>
    <x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02T01:43:10"/>
    <d v="2017-04-01T04:00:00"/>
    <x v="1700"/>
    <x v="7"/>
  </r>
  <r>
    <x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4-12-16T15:56:45"/>
    <d v="2015-01-15T15:56:45"/>
    <x v="1701"/>
    <x v="11"/>
  </r>
  <r>
    <x v="1702"/>
    <s v="lyndale lewis and new vision prosper cd release"/>
    <s v="I can do all things through christ jesus"/>
    <n v="16500"/>
    <n v="1"/>
    <x v="2"/>
    <s v="US"/>
    <s v="USD"/>
    <n v="1427745150"/>
    <n v="1425156750"/>
    <b v="0"/>
    <n v="1"/>
    <b v="0"/>
    <s v="music/faith"/>
    <n v="6.0606060606060606E-3"/>
    <n v="1"/>
    <x v="4"/>
    <s v="faith"/>
    <d v="2015-02-28T20:52:30"/>
    <d v="2015-03-30T19:52:30"/>
    <x v="1702"/>
    <x v="2"/>
  </r>
  <r>
    <x v="1703"/>
    <s v="Joy Full Noise!"/>
    <s v="I would love for you to be a part of helping me raise money for music and video production to launch my first Worship album!"/>
    <n v="5000"/>
    <n v="51"/>
    <x v="2"/>
    <s v="US"/>
    <s v="USD"/>
    <n v="1441003537"/>
    <n v="1435819537"/>
    <b v="0"/>
    <n v="2"/>
    <b v="0"/>
    <s v="music/faith"/>
    <n v="1.02"/>
    <n v="25.5"/>
    <x v="4"/>
    <s v="faith"/>
    <d v="2015-07-02T06:45:37"/>
    <d v="2015-08-31T06:45:37"/>
    <x v="1703"/>
    <x v="3"/>
  </r>
  <r>
    <x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1-17T03:21:13"/>
    <d v="2015-02-16T03:21:13"/>
    <x v="1704"/>
    <x v="1"/>
  </r>
  <r>
    <x v="1705"/>
    <s v="Piano Prayer Album - Russ James"/>
    <s v="An instrumental album that ranges from hymns to contemporary music. All the music is recorded by myself."/>
    <n v="2000"/>
    <n v="0"/>
    <x v="2"/>
    <s v="US"/>
    <s v="USD"/>
    <n v="1441814400"/>
    <n v="1440807846"/>
    <b v="0"/>
    <n v="0"/>
    <b v="0"/>
    <s v="music/faith"/>
    <n v="0"/>
    <e v="#DIV/0!"/>
    <x v="4"/>
    <s v="faith"/>
    <d v="2015-08-29T00:24:06"/>
    <d v="2015-09-09T16:00:00"/>
    <x v="1705"/>
    <x v="10"/>
  </r>
  <r>
    <x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6-24T07:21:12"/>
    <d v="2015-08-23T07:21:12"/>
    <x v="1706"/>
    <x v="0"/>
  </r>
  <r>
    <x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2-27T17:18:15"/>
    <d v="2016-03-28T16:18:15"/>
    <x v="1707"/>
    <x v="2"/>
  </r>
  <r>
    <x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3-22T20:48:26"/>
    <d v="2016-05-01T20:48:26"/>
    <x v="1708"/>
    <x v="7"/>
  </r>
  <r>
    <x v="1709"/>
    <s v="Psalms"/>
    <s v="A project to set psalms to music. The psalms are taken from the English Standard Version (ESV) of the Bible."/>
    <n v="1750"/>
    <n v="85"/>
    <x v="2"/>
    <s v="US"/>
    <s v="USD"/>
    <n v="1409513940"/>
    <n v="1405949514"/>
    <b v="0"/>
    <n v="4"/>
    <b v="0"/>
    <s v="music/faith"/>
    <n v="4.8571428571428568"/>
    <n v="21.25"/>
    <x v="4"/>
    <s v="faith"/>
    <d v="2014-07-21T13:31:54"/>
    <d v="2014-08-31T19:39:00"/>
    <x v="1709"/>
    <x v="3"/>
  </r>
  <r>
    <x v="1710"/>
    <s v="Producing a live album of our upcoming Europe tour"/>
    <s v="We want to create a gospel live album which has never been produced before."/>
    <n v="5000"/>
    <n v="34"/>
    <x v="2"/>
    <s v="DE"/>
    <s v="EUR"/>
    <n v="1453122000"/>
    <n v="1449151888"/>
    <b v="0"/>
    <n v="1"/>
    <b v="0"/>
    <s v="music/faith"/>
    <n v="0.67999999999999994"/>
    <n v="34"/>
    <x v="4"/>
    <s v="faith"/>
    <d v="2015-12-03T14:11:28"/>
    <d v="2016-01-18T13:00:00"/>
    <x v="1710"/>
    <x v="11"/>
  </r>
  <r>
    <x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8-01T15:30:34"/>
    <d v="2014-09-01T15:30:34"/>
    <x v="1711"/>
    <x v="10"/>
  </r>
  <r>
    <x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5-01T21:55:53"/>
    <d v="2015-06-30T21:55:53"/>
    <x v="1712"/>
    <x v="5"/>
  </r>
  <r>
    <x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09-05T19:13:32"/>
    <d v="2014-10-05T19:13:32"/>
    <x v="1713"/>
    <x v="8"/>
  </r>
  <r>
    <x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4-01T22:02:41"/>
    <d v="2015-05-01T22:02:41"/>
    <x v="1714"/>
    <x v="6"/>
  </r>
  <r>
    <x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01T05:13:05"/>
    <d v="2015-03-31T03:22:00"/>
    <x v="1715"/>
    <x v="7"/>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0-30T13:51:39"/>
    <d v="2016-12-09T14:51:39"/>
    <x v="1716"/>
    <x v="9"/>
  </r>
  <r>
    <x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3-31T23:33:58"/>
    <d v="2016-04-21T04:00:00"/>
    <x v="1717"/>
    <x v="7"/>
  </r>
  <r>
    <x v="1718"/>
    <s v="The Prodigal Son"/>
    <s v="A melody for the galaxy."/>
    <n v="35000"/>
    <n v="75"/>
    <x v="2"/>
    <s v="US"/>
    <s v="USD"/>
    <n v="1463201940"/>
    <n v="1459435149"/>
    <b v="0"/>
    <n v="2"/>
    <b v="0"/>
    <s v="music/faith"/>
    <n v="0.2142857142857143"/>
    <n v="37.5"/>
    <x v="4"/>
    <s v="faith"/>
    <d v="2016-03-31T14:39:09"/>
    <d v="2016-05-14T04:59:00"/>
    <x v="1718"/>
    <x v="7"/>
  </r>
  <r>
    <x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8-18T12:49:51"/>
    <d v="2014-09-17T12:49:51"/>
    <x v="1719"/>
    <x v="10"/>
  </r>
  <r>
    <x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0-10T18:47:51"/>
    <d v="2014-11-09T19:47:51"/>
    <x v="1720"/>
    <x v="9"/>
  </r>
  <r>
    <x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1-11T11:04:23"/>
    <d v="2015-12-11T11:04:23"/>
    <x v="1721"/>
    <x v="4"/>
  </r>
  <r>
    <x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2-25T23:03:49"/>
    <d v="2016-04-03T00:10:00"/>
    <x v="1722"/>
    <x v="2"/>
  </r>
  <r>
    <x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5-05T19:48:35"/>
    <d v="2015-07-01T06:00:00"/>
    <x v="1723"/>
    <x v="5"/>
  </r>
  <r>
    <x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09-30T22:22:42"/>
    <d v="2014-10-30T22:22:42"/>
    <x v="1724"/>
    <x v="8"/>
  </r>
  <r>
    <x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7-25T23:14:09"/>
    <d v="2014-08-24T23:14:09"/>
    <x v="1725"/>
    <x v="3"/>
  </r>
  <r>
    <x v="1726"/>
    <s v="&quot;Every Day&quot; CD by Amanda Joy Hall"/>
    <s v="Amanda Joy Hall's sophomore album, &quot;Every Day&quot;. Release expected July 2014"/>
    <n v="6500"/>
    <n v="2196"/>
    <x v="2"/>
    <s v="US"/>
    <s v="USD"/>
    <n v="1403906664"/>
    <n v="1401401064"/>
    <b v="0"/>
    <n v="16"/>
    <b v="0"/>
    <s v="music/faith"/>
    <n v="33.784615384615385"/>
    <n v="137.25"/>
    <x v="4"/>
    <s v="faith"/>
    <d v="2014-05-29T22:04:24"/>
    <d v="2014-06-27T22:04:24"/>
    <x v="1726"/>
    <x v="5"/>
  </r>
  <r>
    <x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2-09T22:16:17"/>
    <d v="2015-04-05T11:00:00"/>
    <x v="1727"/>
    <x v="2"/>
  </r>
  <r>
    <x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09-21T15:01:14"/>
    <d v="2015-10-21T15:01:14"/>
    <x v="1728"/>
    <x v="8"/>
  </r>
  <r>
    <x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4-11T01:15:06"/>
    <d v="2016-06-10T01:15:06"/>
    <x v="1729"/>
    <x v="6"/>
  </r>
  <r>
    <x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09-25T02:06:23"/>
    <d v="2015-10-25T02:06:23"/>
    <x v="1730"/>
    <x v="8"/>
  </r>
  <r>
    <x v="1731"/>
    <s v="Sam Cox Band First Christian Tour"/>
    <s v="We are a Christin Worship band looking to midwest tour. God Bless!"/>
    <n v="1000"/>
    <n v="0"/>
    <x v="2"/>
    <s v="US"/>
    <s v="USD"/>
    <n v="1434034800"/>
    <n v="1432849552"/>
    <b v="0"/>
    <n v="0"/>
    <b v="0"/>
    <s v="music/faith"/>
    <n v="0"/>
    <e v="#DIV/0!"/>
    <x v="4"/>
    <s v="faith"/>
    <d v="2015-05-28T21:45:52"/>
    <d v="2015-06-11T15:00:00"/>
    <x v="1731"/>
    <x v="5"/>
  </r>
  <r>
    <x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5-11-17T16:24:41"/>
    <d v="2016-01-16T05:00:00"/>
    <x v="1732"/>
    <x v="4"/>
  </r>
  <r>
    <x v="1733"/>
    <s v="What Faith Is EP/Album"/>
    <s v="I am trying to share the music I am blessed to have written. https://www.johncox4.com or https://reverbnation.com/johncox4"/>
    <n v="10000"/>
    <n v="0"/>
    <x v="2"/>
    <s v="US"/>
    <s v="USD"/>
    <n v="1473802200"/>
    <n v="1472746374"/>
    <b v="0"/>
    <n v="0"/>
    <b v="0"/>
    <s v="music/faith"/>
    <n v="0"/>
    <e v="#DIV/0!"/>
    <x v="4"/>
    <s v="faith"/>
    <d v="2016-09-01T16:12:54"/>
    <d v="2016-09-13T21:30:00"/>
    <x v="1733"/>
    <x v="8"/>
  </r>
  <r>
    <x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4-08T00:52:36"/>
    <d v="2015-05-08T00:52:36"/>
    <x v="1734"/>
    <x v="6"/>
  </r>
  <r>
    <x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7-08T19:32:25"/>
    <d v="2016-08-07T19:32:25"/>
    <x v="1735"/>
    <x v="3"/>
  </r>
  <r>
    <x v="1736"/>
    <s v="In His Presence"/>
    <s v="A unique meditative album reflecting on the life of Christ, inviting Him into your presence"/>
    <n v="3000"/>
    <n v="22"/>
    <x v="2"/>
    <s v="US"/>
    <s v="USD"/>
    <n v="1447018833"/>
    <n v="1444423233"/>
    <b v="0"/>
    <n v="1"/>
    <b v="0"/>
    <s v="music/faith"/>
    <n v="0.73333333333333328"/>
    <n v="22"/>
    <x v="4"/>
    <s v="faith"/>
    <d v="2015-10-09T20:40:33"/>
    <d v="2015-11-08T21:40:33"/>
    <x v="1736"/>
    <x v="9"/>
  </r>
  <r>
    <x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6-20T22:46:32"/>
    <d v="2015-07-20T22:46:32"/>
    <x v="1737"/>
    <x v="0"/>
  </r>
  <r>
    <x v="1738"/>
    <s v="The Flashing Lights"/>
    <s v="Music that inspires and gives hope for overcoming and change. And it is good music."/>
    <n v="5000"/>
    <n v="20"/>
    <x v="2"/>
    <s v="US"/>
    <s v="USD"/>
    <n v="1412283542"/>
    <n v="1409691542"/>
    <b v="0"/>
    <n v="1"/>
    <b v="0"/>
    <s v="music/faith"/>
    <n v="0.4"/>
    <n v="20"/>
    <x v="4"/>
    <s v="faith"/>
    <d v="2014-09-02T20:59:02"/>
    <d v="2014-10-02T20:59:02"/>
    <x v="1738"/>
    <x v="8"/>
  </r>
  <r>
    <x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3-06T20:58:52"/>
    <d v="2016-05-04T19:58:52"/>
    <x v="1739"/>
    <x v="7"/>
  </r>
  <r>
    <x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6-16T19:37:02"/>
    <d v="2015-07-16T19:37:02"/>
    <x v="1740"/>
    <x v="0"/>
  </r>
  <r>
    <x v="1741"/>
    <s v="Caught off Guard"/>
    <s v="A photo journal documenting my experiences and travels across New Zealand"/>
    <n v="1200"/>
    <n v="1330"/>
    <x v="0"/>
    <s v="GB"/>
    <s v="GBP"/>
    <n v="1433948671"/>
    <n v="1430060671"/>
    <b v="0"/>
    <n v="52"/>
    <b v="1"/>
    <s v="photography/photobooks"/>
    <n v="110.83333333333334"/>
    <n v="25.576923076923077"/>
    <x v="8"/>
    <s v="photobooks"/>
    <d v="2015-04-26T15:04:31"/>
    <d v="2015-06-10T15:04:31"/>
    <x v="1741"/>
    <x v="6"/>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6-12-06T21:02:50"/>
    <d v="2017-01-07T21:00:00"/>
    <x v="1742"/>
    <x v="11"/>
  </r>
  <r>
    <x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04T22:12:55"/>
    <d v="2016-08-27T03:59:00"/>
    <x v="1743"/>
    <x v="10"/>
  </r>
  <r>
    <x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1-22T14:31:17"/>
    <d v="2015-03-08T13:31:17"/>
    <x v="1744"/>
    <x v="1"/>
  </r>
  <r>
    <x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1-16T06:13:58"/>
    <d v="2016-12-22T02:00:00"/>
    <x v="1745"/>
    <x v="4"/>
  </r>
  <r>
    <x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0-25T04:14:27"/>
    <d v="2016-11-24T02:00:00"/>
    <x v="1746"/>
    <x v="9"/>
  </r>
  <r>
    <x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0-15T10:27:10"/>
    <d v="2015-11-13T15:00:00"/>
    <x v="1747"/>
    <x v="9"/>
  </r>
  <r>
    <x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8-03T22:49:03"/>
    <d v="2015-09-02T22:49:03"/>
    <x v="1748"/>
    <x v="10"/>
  </r>
  <r>
    <x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1-23T23:25:21"/>
    <d v="2017-03-01T19:00:00"/>
    <x v="1749"/>
    <x v="1"/>
  </r>
  <r>
    <x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3-25T20:05:04"/>
    <d v="2016-04-19T20:05:04"/>
    <x v="1750"/>
    <x v="7"/>
  </r>
  <r>
    <x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2-17T18:45:23"/>
    <d v="2015-03-19T17:45:23"/>
    <x v="1751"/>
    <x v="2"/>
  </r>
  <r>
    <x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09-14T06:04:42"/>
    <d v="2016-10-14T06:04:42"/>
    <x v="1752"/>
    <x v="8"/>
  </r>
  <r>
    <x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2-20T17:59:28"/>
    <d v="2016-03-21T16:59:28"/>
    <x v="1753"/>
    <x v="2"/>
  </r>
  <r>
    <x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3-04T21:02:33"/>
    <d v="2015-04-03T20:02:33"/>
    <x v="1754"/>
    <x v="7"/>
  </r>
  <r>
    <x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09-05T18:56:01"/>
    <d v="2015-10-05T18:56:01"/>
    <x v="1755"/>
    <x v="8"/>
  </r>
  <r>
    <x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7-20T04:01:09"/>
    <d v="2016-08-29T04:01:09"/>
    <x v="1756"/>
    <x v="3"/>
  </r>
  <r>
    <x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6-12-29T19:51:23"/>
    <d v="2017-01-28T19:29:00"/>
    <x v="1757"/>
    <x v="11"/>
  </r>
  <r>
    <x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5-15T22:56:32"/>
    <d v="2016-07-14T22:56:32"/>
    <x v="1758"/>
    <x v="5"/>
  </r>
  <r>
    <x v="1759"/>
    <s v="Death Valley"/>
    <s v="Death Valley will be the first photo book of Andi State"/>
    <n v="5000"/>
    <n v="5330"/>
    <x v="0"/>
    <s v="US"/>
    <s v="USD"/>
    <n v="1427309629"/>
    <n v="1425585229"/>
    <b v="0"/>
    <n v="49"/>
    <b v="1"/>
    <s v="photography/photobooks"/>
    <n v="106.60000000000001"/>
    <n v="108.77551020408163"/>
    <x v="8"/>
    <s v="photobooks"/>
    <d v="2015-03-05T19:53:49"/>
    <d v="2015-03-25T18:53:49"/>
    <x v="1759"/>
    <x v="7"/>
  </r>
  <r>
    <x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05T16:08:33"/>
    <d v="2016-02-25T16:08:33"/>
    <x v="1760"/>
    <x v="2"/>
  </r>
  <r>
    <x v="1761"/>
    <s v="I Wanted To See Boobs"/>
    <s v="A hardcover photobook telling the naked truth of a young photographers journey."/>
    <n v="100"/>
    <n v="155"/>
    <x v="0"/>
    <s v="GB"/>
    <s v="GBP"/>
    <n v="1442065060"/>
    <n v="1437745060"/>
    <b v="0"/>
    <n v="3"/>
    <b v="1"/>
    <s v="photography/photobooks"/>
    <n v="155"/>
    <n v="51.666666666666664"/>
    <x v="8"/>
    <s v="photobooks"/>
    <d v="2015-07-24T13:37:40"/>
    <d v="2015-09-12T13:37:40"/>
    <x v="1761"/>
    <x v="3"/>
  </r>
  <r>
    <x v="1762"/>
    <s v="&quot;The Naked Pixel&quot; Ali Pakele"/>
    <s v="Project rewards $25 gets you 190+ digital images"/>
    <n v="100"/>
    <n v="885"/>
    <x v="0"/>
    <s v="US"/>
    <s v="USD"/>
    <n v="1457739245"/>
    <n v="1455147245"/>
    <b v="0"/>
    <n v="25"/>
    <b v="1"/>
    <s v="photography/photobooks"/>
    <n v="885"/>
    <n v="35.4"/>
    <x v="8"/>
    <s v="photobooks"/>
    <d v="2016-02-10T23:34:05"/>
    <d v="2016-03-11T23:34:05"/>
    <x v="1762"/>
    <x v="2"/>
  </r>
  <r>
    <x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09-23T20:50:40"/>
    <d v="2016-10-23T20:50:40"/>
    <x v="1763"/>
    <x v="8"/>
  </r>
  <r>
    <x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7-05T11:39:39"/>
    <d v="2014-08-03T11:39:39"/>
    <x v="1764"/>
    <x v="3"/>
  </r>
  <r>
    <x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7-14T23:31:52"/>
    <d v="2014-08-13T23:31:52"/>
    <x v="1765"/>
    <x v="3"/>
  </r>
  <r>
    <x v="1766"/>
    <s v="Photographic book on Melbourne's music scene"/>
    <s v="I want to create a beautiful book which documents the Melbourne music scene."/>
    <n v="1500"/>
    <n v="0"/>
    <x v="2"/>
    <s v="AU"/>
    <s v="AUD"/>
    <n v="1408999088"/>
    <n v="1407184688"/>
    <b v="1"/>
    <n v="0"/>
    <b v="0"/>
    <s v="photography/photobooks"/>
    <n v="0"/>
    <e v="#DIV/0!"/>
    <x v="8"/>
    <s v="photobooks"/>
    <d v="2014-08-04T20:38:08"/>
    <d v="2014-08-25T20:38:08"/>
    <x v="1766"/>
    <x v="10"/>
  </r>
  <r>
    <x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7-04T15:48:04"/>
    <d v="2014-08-03T15:48:04"/>
    <x v="1767"/>
    <x v="3"/>
  </r>
  <r>
    <x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7-29T13:27:24"/>
    <d v="2014-09-27T13:27:24"/>
    <x v="1768"/>
    <x v="3"/>
  </r>
  <r>
    <x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4-12-14T19:39:19"/>
    <d v="2015-01-13T19:39:19"/>
    <x v="1769"/>
    <x v="11"/>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09-09T18:43:14"/>
    <d v="2014-10-14T18:43:14"/>
    <x v="1770"/>
    <x v="8"/>
  </r>
  <r>
    <x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09-23T23:30:40"/>
    <d v="2014-10-23T23:30:40"/>
    <x v="1771"/>
    <x v="8"/>
  </r>
  <r>
    <x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5-07T17:13:56"/>
    <d v="2014-07-06T17:13:56"/>
    <x v="1772"/>
    <x v="5"/>
  </r>
  <r>
    <x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4-12-05T18:14:58"/>
    <d v="2015-01-19T18:14:58"/>
    <x v="1773"/>
    <x v="11"/>
  </r>
  <r>
    <x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0-18T05:14:52"/>
    <d v="2014-11-29T14:59:00"/>
    <x v="1774"/>
    <x v="9"/>
  </r>
  <r>
    <x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09-09T23:26:00"/>
    <d v="2014-10-24T23:26:00"/>
    <x v="1775"/>
    <x v="8"/>
  </r>
  <r>
    <x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09-23T22:57:51"/>
    <d v="2014-10-29T22:57:51"/>
    <x v="1776"/>
    <x v="8"/>
  </r>
  <r>
    <x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1-21T08:34:13"/>
    <d v="2015-02-20T08:34:13"/>
    <x v="1777"/>
    <x v="1"/>
  </r>
  <r>
    <x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2-10T20:43:15"/>
    <d v="2015-03-27T19:43:15"/>
    <x v="1778"/>
    <x v="2"/>
  </r>
  <r>
    <x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8-03T16:36:20"/>
    <d v="2016-09-02T16:36:20"/>
    <x v="1779"/>
    <x v="10"/>
  </r>
  <r>
    <x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5-03T14:25:10"/>
    <d v="2016-07-02T14:25:10"/>
    <x v="1780"/>
    <x v="5"/>
  </r>
  <r>
    <x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8-15T14:49:05"/>
    <d v="2016-09-15T14:49:05"/>
    <x v="1781"/>
    <x v="10"/>
  </r>
  <r>
    <x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1-19T13:48:09"/>
    <d v="2016-02-21T13:48:09"/>
    <x v="1782"/>
    <x v="1"/>
  </r>
  <r>
    <x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4-21T22:47:58"/>
    <d v="2015-05-21T22:47:58"/>
    <x v="1783"/>
    <x v="6"/>
  </r>
  <r>
    <x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4-12-30T15:44:00"/>
    <d v="2015-01-31T03:25:00"/>
    <x v="1784"/>
    <x v="11"/>
  </r>
  <r>
    <x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09-15T03:14:15"/>
    <d v="2014-10-16T00:00:00"/>
    <x v="1785"/>
    <x v="8"/>
  </r>
  <r>
    <x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1-15T13:12:57"/>
    <d v="2014-12-15T13:12:57"/>
    <x v="1786"/>
    <x v="4"/>
  </r>
  <r>
    <x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3-05T15:43:57"/>
    <d v="2015-04-04T14:43:57"/>
    <x v="1787"/>
    <x v="7"/>
  </r>
  <r>
    <x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01T22:45:42"/>
    <d v="2014-10-31T22:45:42"/>
    <x v="1788"/>
    <x v="9"/>
  </r>
  <r>
    <x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4-11-13T06:00:03"/>
    <d v="2015-01-12T06:00:03"/>
    <x v="1789"/>
    <x v="4"/>
  </r>
  <r>
    <x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1-06T16:11:18"/>
    <d v="2015-02-05T16:11:18"/>
    <x v="1790"/>
    <x v="1"/>
  </r>
  <r>
    <x v="1791"/>
    <s v="disCover: Napoli"/>
    <s v="For the love of street photography and the beauty of traditional cultures in southern Italy."/>
    <n v="3000"/>
    <n v="107"/>
    <x v="2"/>
    <s v="GB"/>
    <s v="GBP"/>
    <n v="1422553565"/>
    <n v="1417369565"/>
    <b v="1"/>
    <n v="4"/>
    <b v="0"/>
    <s v="photography/photobooks"/>
    <n v="3.5666666666666664"/>
    <n v="26.75"/>
    <x v="8"/>
    <s v="photobooks"/>
    <d v="2014-11-30T17:46:05"/>
    <d v="2015-01-29T17:46:05"/>
    <x v="1791"/>
    <x v="4"/>
  </r>
  <r>
    <x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7-04T00:44:42"/>
    <d v="2015-08-10T06:59:00"/>
    <x v="1792"/>
    <x v="3"/>
  </r>
  <r>
    <x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0-28T21:24:00"/>
    <d v="2014-11-27T22:24:00"/>
    <x v="1793"/>
    <x v="9"/>
  </r>
  <r>
    <x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1-07T13:13:42"/>
    <d v="2015-02-11T13:13:42"/>
    <x v="1794"/>
    <x v="1"/>
  </r>
  <r>
    <x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09-15T06:55:41"/>
    <d v="2016-10-14T16:00:00"/>
    <x v="1795"/>
    <x v="8"/>
  </r>
  <r>
    <x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5-25T10:32:46"/>
    <d v="2016-07-24T10:32:46"/>
    <x v="1796"/>
    <x v="5"/>
  </r>
  <r>
    <x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1-15T13:39:49"/>
    <d v="2016-12-15T13:39:49"/>
    <x v="1797"/>
    <x v="4"/>
  </r>
  <r>
    <x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5-12-06T07:50:33"/>
    <d v="2016-02-04T07:50:33"/>
    <x v="1798"/>
    <x v="11"/>
  </r>
  <r>
    <x v="1799"/>
    <s v="The UnDiscovered Image"/>
    <s v="The UnDiscovered Image, a monthly publication dedicated to photographers."/>
    <n v="4000"/>
    <n v="69.83"/>
    <x v="2"/>
    <s v="GB"/>
    <s v="GBP"/>
    <n v="1415740408"/>
    <n v="1414008808"/>
    <b v="1"/>
    <n v="6"/>
    <b v="0"/>
    <s v="photography/photobooks"/>
    <n v="1.7457500000000001"/>
    <n v="11.638333333333334"/>
    <x v="8"/>
    <s v="photobooks"/>
    <d v="2014-10-22T20:13:28"/>
    <d v="2014-11-11T21:13:28"/>
    <x v="1799"/>
    <x v="9"/>
  </r>
  <r>
    <x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09-10T14:32:50"/>
    <d v="2016-10-10T14:32:50"/>
    <x v="1800"/>
    <x v="8"/>
  </r>
  <r>
    <x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1-13T15:51:08"/>
    <d v="2015-12-15T12:10:00"/>
    <x v="1801"/>
    <x v="4"/>
  </r>
  <r>
    <x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04T11:20:30"/>
    <d v="2015-06-27T21:59:00"/>
    <x v="1802"/>
    <x v="0"/>
  </r>
  <r>
    <x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1-14T01:43:02"/>
    <d v="2015-02-14T01:43:02"/>
    <x v="1803"/>
    <x v="1"/>
  </r>
  <r>
    <x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0-05T16:16:44"/>
    <d v="2015-11-14T17:16:44"/>
    <x v="1804"/>
    <x v="9"/>
  </r>
  <r>
    <x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08-31T19:17:38"/>
    <d v="2015-10-02T18:00:00"/>
    <x v="1805"/>
    <x v="10"/>
  </r>
  <r>
    <x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8-26T15:19:09"/>
    <d v="2014-09-30T15:19:09"/>
    <x v="1806"/>
    <x v="10"/>
  </r>
  <r>
    <x v="1807"/>
    <s v="Anywhere but Here"/>
    <s v="I want to explore alternative cultures and lifestyles in America."/>
    <n v="5000"/>
    <n v="553"/>
    <x v="2"/>
    <s v="US"/>
    <s v="USD"/>
    <n v="1411868313"/>
    <n v="1409276313"/>
    <b v="1"/>
    <n v="8"/>
    <b v="0"/>
    <s v="photography/photobooks"/>
    <n v="11.06"/>
    <n v="69.125"/>
    <x v="8"/>
    <s v="photobooks"/>
    <d v="2014-08-29T01:38:33"/>
    <d v="2014-09-28T01:38:33"/>
    <x v="1807"/>
    <x v="10"/>
  </r>
  <r>
    <x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1-07T16:20:30"/>
    <d v="2017-02-11T16:20:30"/>
    <x v="1808"/>
    <x v="1"/>
  </r>
  <r>
    <x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1-25T21:47:19"/>
    <d v="2015-03-01T21:47:19"/>
    <x v="1809"/>
    <x v="1"/>
  </r>
  <r>
    <x v="1810"/>
    <s v="Film Speed"/>
    <s v="Film Speed is a series of Zines focusing on architecture shot completely on 35 and 120mm film."/>
    <n v="450"/>
    <n v="15"/>
    <x v="2"/>
    <s v="US"/>
    <s v="USD"/>
    <n v="1408657826"/>
    <n v="1407621026"/>
    <b v="0"/>
    <n v="2"/>
    <b v="0"/>
    <s v="photography/photobooks"/>
    <n v="3.3333333333333335"/>
    <n v="7.5"/>
    <x v="8"/>
    <s v="photobooks"/>
    <d v="2014-08-09T21:50:26"/>
    <d v="2014-08-21T21:50:26"/>
    <x v="1810"/>
    <x v="10"/>
  </r>
  <r>
    <x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08-25T10:24:30"/>
    <d v="2014-10-24T04:00:00"/>
    <x v="1811"/>
    <x v="10"/>
  </r>
  <r>
    <x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6-03T07:38:56"/>
    <d v="2016-07-03T07:38:56"/>
    <x v="1812"/>
    <x v="0"/>
  </r>
  <r>
    <x v="1813"/>
    <s v="Libya : The Lost Days"/>
    <s v="This project aims to document, Libyan photographic history; through both print and artisan mediums ."/>
    <n v="8750"/>
    <n v="0"/>
    <x v="2"/>
    <s v="GB"/>
    <s v="GBP"/>
    <n v="1407532812"/>
    <n v="1404940812"/>
    <b v="0"/>
    <n v="0"/>
    <b v="0"/>
    <s v="photography/photobooks"/>
    <n v="0"/>
    <e v="#DIV/0!"/>
    <x v="8"/>
    <s v="photobooks"/>
    <d v="2014-07-09T21:20:12"/>
    <d v="2014-08-08T21:20:12"/>
    <x v="1813"/>
    <x v="3"/>
  </r>
  <r>
    <x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1-29T07:32:16"/>
    <d v="2015-02-28T07:32:16"/>
    <x v="1814"/>
    <x v="1"/>
  </r>
  <r>
    <x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6-17T21:45:37"/>
    <d v="2015-07-01T21:45:37"/>
    <x v="1815"/>
    <x v="0"/>
  </r>
  <r>
    <x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6-27T21:01:43"/>
    <d v="2016-07-25T19:00:00"/>
    <x v="1816"/>
    <x v="0"/>
  </r>
  <r>
    <x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6-12-01T15:53:27"/>
    <d v="2017-01-30T06:59:00"/>
    <x v="1817"/>
    <x v="11"/>
  </r>
  <r>
    <x v="1818"/>
    <s v="Give Me Your Goofy-ist"/>
    <s v="We are all different, this is a way to honor and celebrate the authenticity in being different."/>
    <n v="15000"/>
    <n v="0"/>
    <x v="2"/>
    <s v="US"/>
    <s v="USD"/>
    <n v="1428035850"/>
    <n v="1425447450"/>
    <b v="0"/>
    <n v="0"/>
    <b v="0"/>
    <s v="photography/photobooks"/>
    <n v="0"/>
    <e v="#DIV/0!"/>
    <x v="8"/>
    <s v="photobooks"/>
    <d v="2015-03-04T05:37:30"/>
    <d v="2015-04-03T04:37:30"/>
    <x v="1818"/>
    <x v="7"/>
  </r>
  <r>
    <x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6-30T18:03:16"/>
    <d v="2014-07-30T18:03:16"/>
    <x v="1819"/>
    <x v="0"/>
  </r>
  <r>
    <x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3-02T02:01:30"/>
    <d v="2015-04-01T01:01:30"/>
    <x v="1820"/>
    <x v="7"/>
  </r>
  <r>
    <x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1-18T07:39:27"/>
    <d v="2012-03-03T07:39:27"/>
    <x v="1821"/>
    <x v="1"/>
  </r>
  <r>
    <x v="1822"/>
    <s v="Wood Butcher's new music video- I Don't Wanna Party"/>
    <s v="Wood Butcher needs your help to make this happen. Buy a CD, support local music!"/>
    <n v="300"/>
    <n v="300"/>
    <x v="0"/>
    <s v="CA"/>
    <s v="CAD"/>
    <n v="1391194860"/>
    <n v="1388084862"/>
    <b v="0"/>
    <n v="11"/>
    <b v="1"/>
    <s v="music/rock"/>
    <n v="100"/>
    <n v="27.272727272727273"/>
    <x v="4"/>
    <s v="rock"/>
    <d v="2013-12-26T19:07:42"/>
    <d v="2014-01-31T19:01:00"/>
    <x v="1822"/>
    <x v="11"/>
  </r>
  <r>
    <x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09-24T16:26:16"/>
    <d v="2012-10-24T16:26:16"/>
    <x v="1823"/>
    <x v="8"/>
  </r>
  <r>
    <x v="1824"/>
    <s v="Tin Man's Broken Wisdom Fund"/>
    <s v="cd fund raiser"/>
    <n v="3000"/>
    <n v="3002"/>
    <x v="0"/>
    <s v="US"/>
    <s v="USD"/>
    <n v="1389146880"/>
    <n v="1387403967"/>
    <b v="0"/>
    <n v="40"/>
    <b v="1"/>
    <s v="music/rock"/>
    <n v="100.06666666666666"/>
    <n v="75.05"/>
    <x v="4"/>
    <s v="rock"/>
    <d v="2013-12-18T21:59:27"/>
    <d v="2014-01-08T02:08:00"/>
    <x v="1824"/>
    <x v="11"/>
  </r>
  <r>
    <x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6-18T20:01:43"/>
    <d v="2013-07-11T20:01:43"/>
    <x v="1825"/>
    <x v="0"/>
  </r>
  <r>
    <x v="1826"/>
    <s v="BEAR GHOST! Professional Recording! Yay!"/>
    <s v="Hear your favorite Bear Ghost in eargasmic quality!"/>
    <n v="2000"/>
    <n v="2020"/>
    <x v="0"/>
    <s v="US"/>
    <s v="USD"/>
    <n v="1392675017"/>
    <n v="1390083017"/>
    <b v="0"/>
    <n v="38"/>
    <b v="1"/>
    <s v="music/rock"/>
    <n v="101"/>
    <n v="53.157894736842103"/>
    <x v="4"/>
    <s v="rock"/>
    <d v="2014-01-18T22:10:17"/>
    <d v="2014-02-17T22:10:17"/>
    <x v="1826"/>
    <x v="1"/>
  </r>
  <r>
    <x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1-12T07:49:21"/>
    <d v="2011-03-03T07:49:21"/>
    <x v="1827"/>
    <x v="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d v="2014-04-07T21:35:30"/>
    <d v="2014-05-09T22:00:00"/>
    <x v="1828"/>
    <x v="6"/>
  </r>
  <r>
    <x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0-12-04T02:06:11"/>
    <d v="2011-01-21T22:00:00"/>
    <x v="1829"/>
    <x v="11"/>
  </r>
  <r>
    <x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d v="2014-01-25T16:25:07"/>
    <d v="2014-02-24T16:25:07"/>
    <x v="1830"/>
    <x v="1"/>
  </r>
  <r>
    <x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4-27T23:54:23"/>
    <d v="2012-05-12T23:54:23"/>
    <x v="1831"/>
    <x v="6"/>
  </r>
  <r>
    <x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2-02T12:57:07"/>
    <d v="2011-03-04T12:57:07"/>
    <x v="1832"/>
    <x v="2"/>
  </r>
  <r>
    <x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1-29T01:03:23"/>
    <d v="2013-03-02T07:59:00"/>
    <x v="1833"/>
    <x v="1"/>
  </r>
  <r>
    <x v="1834"/>
    <s v="TDJ - All Part of the Plan EP/Tour"/>
    <s v="Help us fund our first tour and promote our new EP!"/>
    <n v="10000"/>
    <n v="11805"/>
    <x v="0"/>
    <s v="US"/>
    <s v="USD"/>
    <n v="1422140895"/>
    <n v="1418684895"/>
    <b v="0"/>
    <n v="90"/>
    <b v="1"/>
    <s v="music/rock"/>
    <n v="118.05000000000001"/>
    <n v="131.16666666666666"/>
    <x v="4"/>
    <s v="rock"/>
    <d v="2014-12-15T23:08:15"/>
    <d v="2015-01-24T23:08:15"/>
    <x v="1834"/>
    <x v="11"/>
  </r>
  <r>
    <x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01T16:51:11"/>
    <d v="2016-03-31T15:51:11"/>
    <x v="1835"/>
    <x v="7"/>
  </r>
  <r>
    <x v="1836"/>
    <s v="KICKSTART OUR &lt;+3"/>
    <s v="Help fund our 2013 Sound &amp; Lighting Touring rig!"/>
    <n v="5000"/>
    <n v="10017"/>
    <x v="0"/>
    <s v="US"/>
    <s v="USD"/>
    <n v="1361129129"/>
    <n v="1359660329"/>
    <b v="0"/>
    <n v="55"/>
    <b v="1"/>
    <s v="music/rock"/>
    <n v="200.34"/>
    <n v="182.12727272727273"/>
    <x v="4"/>
    <s v="rock"/>
    <d v="2013-01-31T19:25:29"/>
    <d v="2013-02-17T19:25:29"/>
    <x v="1836"/>
    <x v="1"/>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1-18T01:08:55"/>
    <d v="2012-03-18T00:08:55"/>
    <x v="1837"/>
    <x v="1"/>
  </r>
  <r>
    <x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02T18:52:37"/>
    <d v="2011-10-01T03:00:00"/>
    <x v="1838"/>
    <x v="8"/>
  </r>
  <r>
    <x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d v="2016-09-01T17:19:42"/>
    <d v="2016-10-01T17:19:42"/>
    <x v="1839"/>
    <x v="8"/>
  </r>
  <r>
    <x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4-18T02:18:30"/>
    <d v="2013-05-07T04:59:00"/>
    <x v="1840"/>
    <x v="6"/>
  </r>
  <r>
    <x v="1841"/>
    <s v="Hydra Effect Debut EP"/>
    <s v="Hard Rock with a Positive Message. Help us fund, release and promote our debut EP!"/>
    <n v="2000"/>
    <n v="2035"/>
    <x v="0"/>
    <s v="US"/>
    <s v="USD"/>
    <n v="1400561940"/>
    <n v="1397679445"/>
    <b v="0"/>
    <n v="40"/>
    <b v="1"/>
    <s v="music/rock"/>
    <n v="101.75"/>
    <n v="50.875"/>
    <x v="4"/>
    <s v="rock"/>
    <d v="2014-04-16T20:17:25"/>
    <d v="2014-05-20T04:59:00"/>
    <x v="1841"/>
    <x v="6"/>
  </r>
  <r>
    <x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1-27T15:09:41"/>
    <d v="2015-03-02T05:59:00"/>
    <x v="1842"/>
    <x v="1"/>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1-21T23:52:34"/>
    <d v="2011-02-20T23:52:34"/>
    <x v="1843"/>
    <x v="1"/>
  </r>
  <r>
    <x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5-03T23:21:54"/>
    <d v="2011-06-11T03:00:00"/>
    <x v="1844"/>
    <x v="5"/>
  </r>
  <r>
    <x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02T07:59:58"/>
    <d v="2016-06-17T04:55:00"/>
    <x v="1845"/>
    <x v="0"/>
  </r>
  <r>
    <x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1-15T15:36:17"/>
    <d v="2012-12-15T15:36:17"/>
    <x v="1846"/>
    <x v="4"/>
  </r>
  <r>
    <x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3-31T05:40:32"/>
    <d v="2015-04-21T05:40:32"/>
    <x v="1847"/>
    <x v="7"/>
  </r>
  <r>
    <x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d v="2011-05-28T18:54:48"/>
    <d v="2011-07-31T06:59:00"/>
    <x v="1848"/>
    <x v="5"/>
  </r>
  <r>
    <x v="1849"/>
    <s v="Release the Skyline Album"/>
    <s v="Release the Skylines is a small, local Cleveland metal band looking to record an album."/>
    <n v="300"/>
    <n v="301"/>
    <x v="0"/>
    <s v="US"/>
    <s v="USD"/>
    <n v="1350505059"/>
    <n v="1347913059"/>
    <b v="0"/>
    <n v="8"/>
    <b v="1"/>
    <s v="music/rock"/>
    <n v="100.33333333333334"/>
    <n v="37.625"/>
    <x v="4"/>
    <s v="rock"/>
    <d v="2012-09-17T20:17:39"/>
    <d v="2012-10-17T20:17:39"/>
    <x v="1849"/>
    <x v="8"/>
  </r>
  <r>
    <x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6-10T23:01:40"/>
    <d v="2014-07-10T23:01:40"/>
    <x v="1850"/>
    <x v="0"/>
  </r>
  <r>
    <x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07T21:45:38"/>
    <d v="2014-07-28T01:00:00"/>
    <x v="1851"/>
    <x v="3"/>
  </r>
  <r>
    <x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3-18T18:30:52"/>
    <d v="2015-04-25T00:00:00"/>
    <x v="1852"/>
    <x v="7"/>
  </r>
  <r>
    <x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09-25T01:26:57"/>
    <d v="2012-11-14T02:26:57"/>
    <x v="1853"/>
    <x v="8"/>
  </r>
  <r>
    <x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d v="2013-04-24T00:30:37"/>
    <d v="2013-05-24T00:30:37"/>
    <x v="1854"/>
    <x v="6"/>
  </r>
  <r>
    <x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3-11-22T12:55:40"/>
    <d v="2014-01-06T12:55:40"/>
    <x v="1855"/>
    <x v="4"/>
  </r>
  <r>
    <x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6-27T20:31:12"/>
    <d v="2014-07-18T20:31:12"/>
    <x v="1856"/>
    <x v="0"/>
  </r>
  <r>
    <x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8-13T18:26:53"/>
    <d v="2014-09-12T18:26:53"/>
    <x v="1857"/>
    <x v="10"/>
  </r>
  <r>
    <x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0-17T04:48:41"/>
    <d v="2011-12-16T05:48:41"/>
    <x v="1858"/>
    <x v="9"/>
  </r>
  <r>
    <x v="1859"/>
    <s v="Queen Kwong Tour to London and Paris"/>
    <s v="Queen Kwong is going ON TOUR to London and Paris!"/>
    <n v="3000"/>
    <n v="3955"/>
    <x v="0"/>
    <s v="US"/>
    <s v="USD"/>
    <n v="1316716129"/>
    <n v="1314124129"/>
    <b v="0"/>
    <n v="56"/>
    <b v="1"/>
    <s v="music/rock"/>
    <n v="131.83333333333334"/>
    <n v="70.625"/>
    <x v="4"/>
    <s v="rock"/>
    <d v="2011-08-23T18:28:49"/>
    <d v="2011-09-22T18:28:49"/>
    <x v="1859"/>
    <x v="10"/>
  </r>
  <r>
    <x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1-16T17:01:24"/>
    <d v="2014-02-06T17:01:24"/>
    <x v="1860"/>
    <x v="1"/>
  </r>
  <r>
    <x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4-12-27T07:12:21"/>
    <d v="2015-01-26T07:12:21"/>
    <x v="1861"/>
    <x v="11"/>
  </r>
  <r>
    <x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d v="2017-01-20T11:49:34"/>
    <d v="2017-03-08T07:30:00"/>
    <x v="1862"/>
    <x v="1"/>
  </r>
  <r>
    <x v="1863"/>
    <s v="Project: 20M813"/>
    <s v="This is an Android game where you take control of the zombies and try to eat your way to world domination!"/>
    <n v="2500"/>
    <n v="10"/>
    <x v="2"/>
    <s v="US"/>
    <s v="USD"/>
    <n v="1402600085"/>
    <n v="1400008085"/>
    <b v="0"/>
    <n v="2"/>
    <b v="0"/>
    <s v="games/mobile games"/>
    <n v="0.4"/>
    <n v="5"/>
    <x v="6"/>
    <s v="mobile games"/>
    <d v="2014-05-13T19:08:05"/>
    <d v="2014-06-12T19:08:05"/>
    <x v="1863"/>
    <x v="5"/>
  </r>
  <r>
    <x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4-04T17:11:40"/>
    <d v="2014-05-04T17:11:40"/>
    <x v="1864"/>
    <x v="6"/>
  </r>
  <r>
    <x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0-02T08:49:07"/>
    <d v="2016-11-06T09:49:07"/>
    <x v="1865"/>
    <x v="9"/>
  </r>
  <r>
    <x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1-07T05:54:57"/>
    <d v="2017-03-01T04:00:00"/>
    <x v="1866"/>
    <x v="1"/>
  </r>
  <r>
    <x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0-06T22:11:52"/>
    <d v="2016-11-05T22:11:52"/>
    <x v="1867"/>
    <x v="9"/>
  </r>
  <r>
    <x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1-20T18:42:05"/>
    <d v="2015-12-15T07:59:00"/>
    <x v="1868"/>
    <x v="4"/>
  </r>
  <r>
    <x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6-12-05T00:04:09"/>
    <d v="2017-01-04T00:04:09"/>
    <x v="1869"/>
    <x v="11"/>
  </r>
  <r>
    <x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02T08:32:15"/>
    <d v="2016-01-31T04:17:00"/>
    <x v="1870"/>
    <x v="1"/>
  </r>
  <r>
    <x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0-11T18:48:21"/>
    <d v="2014-11-20T19:48:21"/>
    <x v="1871"/>
    <x v="9"/>
  </r>
  <r>
    <x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5-31T03:06:42"/>
    <d v="2015-06-30T03:06:42"/>
    <x v="1872"/>
    <x v="5"/>
  </r>
  <r>
    <x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d v="2015-06-09T14:46:50"/>
    <d v="2015-07-08T16:45:00"/>
    <x v="1873"/>
    <x v="0"/>
  </r>
  <r>
    <x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08T23:15:33"/>
    <d v="2016-06-28T23:15:33"/>
    <x v="1874"/>
    <x v="0"/>
  </r>
  <r>
    <x v="1875"/>
    <s v="Claws &amp; Fins"/>
    <s v="Sea opposition of Crab's family and angry fishes. Who is going to win, and who is going to loose ?!"/>
    <n v="10000"/>
    <n v="51"/>
    <x v="2"/>
    <s v="US"/>
    <s v="USD"/>
    <n v="1470519308"/>
    <n v="1465335308"/>
    <b v="0"/>
    <n v="3"/>
    <b v="0"/>
    <s v="games/mobile games"/>
    <n v="0.51"/>
    <n v="17"/>
    <x v="6"/>
    <s v="mobile games"/>
    <d v="2016-06-07T21:35:08"/>
    <d v="2016-08-06T21:35:08"/>
    <x v="1875"/>
    <x v="0"/>
  </r>
  <r>
    <x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5-17T06:50:05"/>
    <d v="2014-06-16T06:50:05"/>
    <x v="1876"/>
    <x v="5"/>
  </r>
  <r>
    <x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1-31T00:42:05"/>
    <d v="2015-03-01T00:42:05"/>
    <x v="1877"/>
    <x v="1"/>
  </r>
  <r>
    <x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5-14T00:12:35"/>
    <d v="2014-06-13T00:12:35"/>
    <x v="1878"/>
    <x v="5"/>
  </r>
  <r>
    <x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2-13T15:35:29"/>
    <d v="2016-03-14T14:35:29"/>
    <x v="1879"/>
    <x v="2"/>
  </r>
  <r>
    <x v="1880"/>
    <s v="Sim Betting Football"/>
    <s v="Sim Betting Football is the only football (soccer) betting simulation  game."/>
    <n v="5000"/>
    <n v="1004"/>
    <x v="2"/>
    <s v="GB"/>
    <s v="GBP"/>
    <n v="1459341380"/>
    <n v="1456839380"/>
    <b v="0"/>
    <n v="24"/>
    <b v="0"/>
    <s v="games/mobile games"/>
    <n v="20.080000000000002"/>
    <n v="41.833333333333336"/>
    <x v="6"/>
    <s v="mobile games"/>
    <d v="2016-03-01T13:36:20"/>
    <d v="2016-03-30T12:36:20"/>
    <x v="1880"/>
    <x v="7"/>
  </r>
  <r>
    <x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d v="2015-02-08T03:39:49"/>
    <d v="2015-03-10T02:39:49"/>
    <x v="1881"/>
    <x v="2"/>
  </r>
  <r>
    <x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6-07T22:46:52"/>
    <d v="2012-07-10T23:48:00"/>
    <x v="1882"/>
    <x v="0"/>
  </r>
  <r>
    <x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3-09T22:45:08"/>
    <d v="2012-04-08T21:45:08"/>
    <x v="1883"/>
    <x v="7"/>
  </r>
  <r>
    <x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0-23T04:45:35"/>
    <d v="2012-11-27T12:00:00"/>
    <x v="1884"/>
    <x v="9"/>
  </r>
  <r>
    <x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7-09T02:15:10"/>
    <d v="2012-08-10T22:00:00"/>
    <x v="1885"/>
    <x v="3"/>
  </r>
  <r>
    <x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0-13T21:45:38"/>
    <d v="2014-11-12T22:45:38"/>
    <x v="1886"/>
    <x v="9"/>
  </r>
  <r>
    <x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1-15T19:12:12"/>
    <d v="2015-12-03T21:30:00"/>
    <x v="1887"/>
    <x v="4"/>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5-01T05:45:32"/>
    <d v="2010-06-01T04:59:00"/>
    <x v="1888"/>
    <x v="5"/>
  </r>
  <r>
    <x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1-25T19:02:26"/>
    <d v="2013-03-11T18:02:26"/>
    <x v="1889"/>
    <x v="1"/>
  </r>
  <r>
    <x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1-15T18:52:08"/>
    <d v="2012-12-15T18:52:08"/>
    <x v="1890"/>
    <x v="4"/>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6-06T19:09:14"/>
    <d v="2010-07-22T06:00:00"/>
    <x v="1891"/>
    <x v="0"/>
  </r>
  <r>
    <x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d v="2011-05-08T15:18:01"/>
    <d v="2011-06-07T15:18:01"/>
    <x v="1892"/>
    <x v="5"/>
  </r>
  <r>
    <x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3-30T22:36:25"/>
    <d v="2011-04-16T03:59:00"/>
    <x v="1893"/>
    <x v="7"/>
  </r>
  <r>
    <x v="1894"/>
    <s v="Help me release my first 3 song EP!!"/>
    <s v="Im trying to raise $1000 for a 3 song EP in a studio!"/>
    <n v="1000"/>
    <n v="1145"/>
    <x v="0"/>
    <s v="US"/>
    <s v="USD"/>
    <n v="1329082983"/>
    <n v="1326404583"/>
    <b v="0"/>
    <n v="20"/>
    <b v="1"/>
    <s v="music/indie rock"/>
    <n v="114.5"/>
    <n v="57.25"/>
    <x v="4"/>
    <s v="indie rock"/>
    <d v="2012-01-12T21:43:03"/>
    <d v="2012-02-12T21:43:03"/>
    <x v="1894"/>
    <x v="1"/>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09-20T17:55:22"/>
    <d v="2015-10-20T17:55:22"/>
    <x v="1895"/>
    <x v="8"/>
  </r>
  <r>
    <x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3-13T17:02:45"/>
    <d v="2012-04-12T17:02:45"/>
    <x v="1896"/>
    <x v="7"/>
  </r>
  <r>
    <x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2-10T14:00:06"/>
    <d v="2014-03-04T21:00:00"/>
    <x v="1897"/>
    <x v="2"/>
  </r>
  <r>
    <x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5-12-28T04:37:53"/>
    <d v="2016-02-01T18:00:00"/>
    <x v="1898"/>
    <x v="11"/>
  </r>
  <r>
    <x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d v="2015-02-23T22:36:06"/>
    <d v="2015-03-25T21:36:06"/>
    <x v="1899"/>
    <x v="2"/>
  </r>
  <r>
    <x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09-08T20:55:31"/>
    <d v="2012-10-06T09:59:00"/>
    <x v="1900"/>
    <x v="8"/>
  </r>
  <r>
    <x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4-22T13:02:09"/>
    <d v="2015-05-22T13:00:00"/>
    <x v="1901"/>
    <x v="6"/>
  </r>
  <r>
    <x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2-02T18:57:27"/>
    <d v="2015-03-04T18:57:27"/>
    <x v="1902"/>
    <x v="2"/>
  </r>
  <r>
    <x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6-11-28T18:29:51"/>
    <d v="2017-01-27T18:29:51"/>
    <x v="1903"/>
    <x v="4"/>
  </r>
  <r>
    <x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5-11-18T16:27:01"/>
    <d v="2016-01-02T16:27:01"/>
    <x v="1904"/>
    <x v="4"/>
  </r>
  <r>
    <x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8-08T22:13:14"/>
    <d v="2014-09-07T22:13:14"/>
    <x v="1905"/>
    <x v="10"/>
  </r>
  <r>
    <x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5-24T16:06:23"/>
    <d v="2016-06-23T16:06:23"/>
    <x v="1906"/>
    <x v="5"/>
  </r>
  <r>
    <x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08T14:05:25"/>
    <d v="2014-05-23T14:05:25"/>
    <x v="1907"/>
    <x v="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d v="2016-11-29T22:01:40"/>
    <d v="2016-12-29T22:01:40"/>
    <x v="1908"/>
    <x v="4"/>
  </r>
  <r>
    <x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09-23T10:17:59"/>
    <d v="2014-10-23T10:17:59"/>
    <x v="1909"/>
    <x v="8"/>
  </r>
  <r>
    <x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d v="2015-09-17T23:06:57"/>
    <d v="2015-10-31T22:45:00"/>
    <x v="1910"/>
    <x v="8"/>
  </r>
  <r>
    <x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7-10T00:48:54"/>
    <d v="2014-08-09T00:48:54"/>
    <x v="1911"/>
    <x v="3"/>
  </r>
  <r>
    <x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5-05T05:26:00"/>
    <d v="2015-06-04T05:26:00"/>
    <x v="1912"/>
    <x v="5"/>
  </r>
  <r>
    <x v="1913"/>
    <s v="Tibio - Spreading warmth in everyones home"/>
    <s v="Tibio is a revolutionary new product designed to solve an age old problem."/>
    <n v="48000"/>
    <n v="637"/>
    <x v="2"/>
    <s v="GB"/>
    <s v="GBP"/>
    <n v="1412770578"/>
    <n v="1410178578"/>
    <b v="0"/>
    <n v="26"/>
    <b v="0"/>
    <s v="technology/gadgets"/>
    <n v="1.3270833333333334"/>
    <n v="24.5"/>
    <x v="2"/>
    <s v="gadgets"/>
    <d v="2014-09-08T12:16:18"/>
    <d v="2014-10-08T12:16:18"/>
    <x v="1913"/>
    <x v="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0-17T04:11:13"/>
    <d v="2014-11-01T03:59:00"/>
    <x v="1914"/>
    <x v="9"/>
  </r>
  <r>
    <x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8-13T01:10:22"/>
    <d v="2014-09-02T01:10:22"/>
    <x v="1915"/>
    <x v="10"/>
  </r>
  <r>
    <x v="1916"/>
    <s v="The Paint Can Holder by U.S. Green Products"/>
    <s v="The Paint Can Holder Makes Painting Easier and Safer on Extension Ladders."/>
    <n v="20000"/>
    <n v="102"/>
    <x v="2"/>
    <s v="US"/>
    <s v="USD"/>
    <n v="1478542375"/>
    <n v="1476378775"/>
    <b v="0"/>
    <n v="6"/>
    <b v="0"/>
    <s v="technology/gadgets"/>
    <n v="0.51"/>
    <n v="17"/>
    <x v="2"/>
    <s v="gadgets"/>
    <d v="2016-10-13T17:12:55"/>
    <d v="2016-11-07T18:12:55"/>
    <x v="1916"/>
    <x v="9"/>
  </r>
  <r>
    <x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1-11T06:28:53"/>
    <d v="2017-02-10T06:28:53"/>
    <x v="1917"/>
    <x v="1"/>
  </r>
  <r>
    <x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7-08T18:57:31"/>
    <d v="2014-08-12T18:57:31"/>
    <x v="1918"/>
    <x v="3"/>
  </r>
  <r>
    <x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4-19T21:00:49"/>
    <d v="2015-05-19T21:00:49"/>
    <x v="1919"/>
    <x v="6"/>
  </r>
  <r>
    <x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09-23T21:01:01"/>
    <d v="2015-10-21T23:00:00"/>
    <x v="1920"/>
    <x v="8"/>
  </r>
  <r>
    <x v="1921"/>
    <s v="The Fine Spirits are making an album!"/>
    <s v="The Fine Spirits are making an album, but we need your help!"/>
    <n v="1500"/>
    <n v="2052"/>
    <x v="0"/>
    <s v="US"/>
    <s v="USD"/>
    <n v="1342243143"/>
    <n v="1339651143"/>
    <b v="0"/>
    <n v="38"/>
    <b v="1"/>
    <s v="music/indie rock"/>
    <n v="136.80000000000001"/>
    <n v="54"/>
    <x v="4"/>
    <s v="indie rock"/>
    <d v="2012-06-14T05:19:03"/>
    <d v="2012-07-14T05:19:03"/>
    <x v="1921"/>
    <x v="0"/>
  </r>
  <r>
    <x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1-12T06:08:27"/>
    <d v="2013-12-12T06:08:27"/>
    <x v="1922"/>
    <x v="4"/>
  </r>
  <r>
    <x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d v="2011-08-17T20:22:12"/>
    <d v="2011-09-27T04:59:00"/>
    <x v="1923"/>
    <x v="10"/>
  </r>
  <r>
    <x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3-12-18T18:15:55"/>
    <d v="2014-01-15T19:33:00"/>
    <x v="1924"/>
    <x v="11"/>
  </r>
  <r>
    <x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09-18T21:38:08"/>
    <d v="2013-10-11T00:00:00"/>
    <x v="1925"/>
    <x v="8"/>
  </r>
  <r>
    <x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0-05T22:54:16"/>
    <d v="2010-11-02T00:26:00"/>
    <x v="1926"/>
    <x v="9"/>
  </r>
  <r>
    <x v="1927"/>
    <s v="GBS Detroit Presents Hampshire"/>
    <s v="Hampshire is headed to GBS Detroit."/>
    <n v="600"/>
    <n v="620"/>
    <x v="0"/>
    <s v="US"/>
    <s v="USD"/>
    <n v="1331182740"/>
    <n v="1329856839"/>
    <b v="0"/>
    <n v="11"/>
    <b v="1"/>
    <s v="music/indie rock"/>
    <n v="103.33333333333334"/>
    <n v="56.363636363636367"/>
    <x v="4"/>
    <s v="indie rock"/>
    <d v="2012-02-21T20:40:39"/>
    <d v="2012-03-08T04:59:00"/>
    <x v="1927"/>
    <x v="2"/>
  </r>
  <r>
    <x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4-07T15:33:14"/>
    <d v="2013-05-07T15:33:14"/>
    <x v="1928"/>
    <x v="6"/>
  </r>
  <r>
    <x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5-24T00:31:06"/>
    <d v="2011-07-05T00:31:06"/>
    <x v="1929"/>
    <x v="5"/>
  </r>
  <r>
    <x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5-08T13:24:42"/>
    <d v="2013-07-07T13:24:42"/>
    <x v="1930"/>
    <x v="5"/>
  </r>
  <r>
    <x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08T21:25:09"/>
    <d v="2012-05-22T03:30:00"/>
    <x v="1931"/>
    <x v="5"/>
  </r>
  <r>
    <x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03T19:26:13"/>
    <d v="2012-01-24T19:26:13"/>
    <x v="1932"/>
    <x v="1"/>
  </r>
  <r>
    <x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8-28T03:08:27"/>
    <d v="2014-09-27T03:08:27"/>
    <x v="1933"/>
    <x v="10"/>
  </r>
  <r>
    <x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d v="2011-11-18T20:48:41"/>
    <d v="2011-12-25T05:00:00"/>
    <x v="1934"/>
    <x v="4"/>
  </r>
  <r>
    <x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5-14T22:22:51"/>
    <d v="2014-06-21T04:59:00"/>
    <x v="1935"/>
    <x v="5"/>
  </r>
  <r>
    <x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1-05T21:21:10"/>
    <d v="2011-12-06T05:59:00"/>
    <x v="1936"/>
    <x v="4"/>
  </r>
  <r>
    <x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5-30T02:51:21"/>
    <d v="2012-06-15T03:59:00"/>
    <x v="1937"/>
    <x v="5"/>
  </r>
  <r>
    <x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6-01T06:13:51"/>
    <d v="2013-07-02T05:00:00"/>
    <x v="1938"/>
    <x v="0"/>
  </r>
  <r>
    <x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2-08T23:38:28"/>
    <d v="2013-03-10T22:38:28"/>
    <x v="1939"/>
    <x v="2"/>
  </r>
  <r>
    <x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5-07T12:10:33"/>
    <d v="2011-06-15T03:59:00"/>
    <x v="1940"/>
    <x v="5"/>
  </r>
  <r>
    <x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4-15T06:58:51"/>
    <d v="2014-05-15T06:58:51"/>
    <x v="1941"/>
    <x v="6"/>
  </r>
  <r>
    <x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4-05T19:52:20"/>
    <d v="2011-07-04T19:52:20"/>
    <x v="1942"/>
    <x v="6"/>
  </r>
  <r>
    <x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6-27T06:28:36"/>
    <d v="2016-08-11T06:28:36"/>
    <x v="1943"/>
    <x v="0"/>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4-01T14:01:30"/>
    <d v="2014-05-01T14:01:30"/>
    <x v="1944"/>
    <x v="6"/>
  </r>
  <r>
    <x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6-02T06:02:38"/>
    <d v="2015-07-12T06:02:38"/>
    <x v="1945"/>
    <x v="0"/>
  </r>
  <r>
    <x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2-19T03:36:01"/>
    <d v="2014-04-20T02:36:01"/>
    <x v="1946"/>
    <x v="2"/>
  </r>
  <r>
    <x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0-16T22:02:00"/>
    <d v="2009-11-23T05:59:00"/>
    <x v="1947"/>
    <x v="9"/>
  </r>
  <r>
    <x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4-13T14:30:09"/>
    <d v="2016-06-06T17:02:00"/>
    <x v="1948"/>
    <x v="6"/>
  </r>
  <r>
    <x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d v="2014-06-10T10:09:11"/>
    <d v="2014-07-10T10:09:11"/>
    <x v="1949"/>
    <x v="0"/>
  </r>
  <r>
    <x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3-22T04:21:13"/>
    <d v="2011-04-22T04:21:13"/>
    <x v="1950"/>
    <x v="7"/>
  </r>
  <r>
    <x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0-08T10:05:37"/>
    <d v="2016-11-07T11:05:37"/>
    <x v="1951"/>
    <x v="9"/>
  </r>
  <r>
    <x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d v="2013-09-09T14:33:35"/>
    <d v="2013-10-16T14:33:35"/>
    <x v="1952"/>
    <x v="8"/>
  </r>
  <r>
    <x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2-02T04:47:45"/>
    <d v="2012-03-02T03:00:00"/>
    <x v="1953"/>
    <x v="2"/>
  </r>
  <r>
    <x v="1954"/>
    <s v="Orison â€“ Rethink the Power of Energy"/>
    <s v="The First Home Battery System You Simply Plug in to Install"/>
    <n v="50000"/>
    <n v="349474"/>
    <x v="0"/>
    <s v="US"/>
    <s v="USD"/>
    <n v="1457758800"/>
    <n v="1453730176"/>
    <b v="1"/>
    <n v="415"/>
    <b v="1"/>
    <s v="technology/hardware"/>
    <n v="698.94800000000009"/>
    <n v="842.10602409638557"/>
    <x v="2"/>
    <s v="hardware"/>
    <d v="2016-01-25T13:56:16"/>
    <d v="2016-03-12T05:00:00"/>
    <x v="1954"/>
    <x v="1"/>
  </r>
  <r>
    <x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4-21T06:31:21"/>
    <d v="2012-05-23T19:00:00"/>
    <x v="1955"/>
    <x v="6"/>
  </r>
  <r>
    <x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d v="2015-03-04T22:10:05"/>
    <d v="2015-04-18T21:10:05"/>
    <x v="1956"/>
    <x v="7"/>
  </r>
  <r>
    <x v="1957"/>
    <s v="freeSoC and freeSoC Mini"/>
    <s v="An open hardware platform for the best microcontroller in the world."/>
    <n v="30000"/>
    <n v="50251.41"/>
    <x v="0"/>
    <s v="US"/>
    <s v="USD"/>
    <n v="1351304513"/>
    <n v="1348712513"/>
    <b v="1"/>
    <n v="660"/>
    <b v="1"/>
    <s v="technology/hardware"/>
    <n v="167.50470000000001"/>
    <n v="76.138500000000008"/>
    <x v="2"/>
    <s v="hardware"/>
    <d v="2012-09-27T02:21:53"/>
    <d v="2012-10-27T02:21:53"/>
    <x v="1957"/>
    <x v="8"/>
  </r>
  <r>
    <x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2-21T23:42:41"/>
    <d v="2013-03-23T22:42:41"/>
    <x v="1958"/>
    <x v="2"/>
  </r>
  <r>
    <x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08-20T20:17:40"/>
    <d v="2014-10-01T00:00:00"/>
    <x v="1959"/>
    <x v="10"/>
  </r>
  <r>
    <x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d v="2014-11-21T08:42:21"/>
    <d v="2014-12-21T08:42:21"/>
    <x v="1960"/>
    <x v="4"/>
  </r>
  <r>
    <x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d v="2012-08-27T04:40:17"/>
    <d v="2012-10-06T03:59:00"/>
    <x v="1961"/>
    <x v="10"/>
  </r>
  <r>
    <x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d v="2014-04-13T18:43:56"/>
    <d v="2014-05-13T18:43:56"/>
    <x v="1962"/>
    <x v="6"/>
  </r>
  <r>
    <x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8-12T10:18:54"/>
    <d v="2014-09-16T10:18:54"/>
    <x v="1963"/>
    <x v="10"/>
  </r>
  <r>
    <x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d v="2016-03-23T06:32:52"/>
    <d v="2016-04-22T06:32:52"/>
    <x v="1964"/>
    <x v="7"/>
  </r>
  <r>
    <x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1-12-21T02:08:30"/>
    <d v="2012-01-12T01:00:00"/>
    <x v="1965"/>
    <x v="11"/>
  </r>
  <r>
    <x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7-15T12:58:18"/>
    <d v="2014-08-14T12:58:18"/>
    <x v="1966"/>
    <x v="3"/>
  </r>
  <r>
    <x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4-01T15:55:29"/>
    <d v="2014-05-01T15:55:29"/>
    <x v="1967"/>
    <x v="6"/>
  </r>
  <r>
    <x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1-02T14:05:15"/>
    <d v="2016-12-03T15:05:15"/>
    <x v="1968"/>
    <x v="4"/>
  </r>
  <r>
    <x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7-06T19:01:08"/>
    <d v="2016-08-05T19:01:08"/>
    <x v="1969"/>
    <x v="3"/>
  </r>
  <r>
    <x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2-19T04:38:21"/>
    <d v="2013-04-20T03:38:21"/>
    <x v="1970"/>
    <x v="2"/>
  </r>
  <r>
    <x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0-14T12:01:01"/>
    <d v="2013-11-15T04:00:00"/>
    <x v="1971"/>
    <x v="9"/>
  </r>
  <r>
    <x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0-19T00:17:24"/>
    <d v="2012-11-18T01:17:24"/>
    <x v="1972"/>
    <x v="9"/>
  </r>
  <r>
    <x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d v="2016-06-28T17:21:04"/>
    <d v="2016-08-06T07:00:00"/>
    <x v="1973"/>
    <x v="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6-20T08:01:09"/>
    <d v="2013-08-19T08:01:09"/>
    <x v="1974"/>
    <x v="0"/>
  </r>
  <r>
    <x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2-08T18:07:31"/>
    <d v="2013-03-10T18:07:31"/>
    <x v="1975"/>
    <x v="2"/>
  </r>
  <r>
    <x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6-13T21:35:25"/>
    <d v="2013-07-13T21:35:25"/>
    <x v="1976"/>
    <x v="0"/>
  </r>
  <r>
    <x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1-03T05:12:20"/>
    <d v="2015-12-19T07:59:00"/>
    <x v="1977"/>
    <x v="4"/>
  </r>
  <r>
    <x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5-10T05:24:52"/>
    <d v="2012-06-12T07:00:00"/>
    <x v="1978"/>
    <x v="5"/>
  </r>
  <r>
    <x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0-13T11:02:26"/>
    <d v="2015-11-19T04:59:00"/>
    <x v="1979"/>
    <x v="9"/>
  </r>
  <r>
    <x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2-23T13:01:02"/>
    <d v="2016-04-03T12:01:02"/>
    <x v="1980"/>
    <x v="2"/>
  </r>
  <r>
    <x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6-09T17:24:25"/>
    <d v="2014-07-09T17:24:25"/>
    <x v="1981"/>
    <x v="0"/>
  </r>
  <r>
    <x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1-04T14:04:47"/>
    <d v="2016-12-04T15:04:47"/>
    <x v="1982"/>
    <x v="4"/>
  </r>
  <r>
    <x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8-11T00:16:58"/>
    <d v="2016-09-02T07:00:00"/>
    <x v="1983"/>
    <x v="10"/>
  </r>
  <r>
    <x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d v="2014-10-01T18:58:01"/>
    <d v="2014-11-30T19:58:01"/>
    <x v="1984"/>
    <x v="9"/>
  </r>
  <r>
    <x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7-04T16:46:11"/>
    <d v="2016-08-02T23:00:00"/>
    <x v="1985"/>
    <x v="3"/>
  </r>
  <r>
    <x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2-13T10:24:43"/>
    <d v="2016-03-14T09:24:43"/>
    <x v="1986"/>
    <x v="2"/>
  </r>
  <r>
    <x v="1987"/>
    <s v="Ethiopia: Beheld"/>
    <s v="A collection of images that depicts the beauty and diversity within Ethiopia"/>
    <n v="5500"/>
    <n v="2336"/>
    <x v="2"/>
    <s v="GB"/>
    <s v="GBP"/>
    <n v="1425223276"/>
    <n v="1422631276"/>
    <b v="0"/>
    <n v="28"/>
    <b v="0"/>
    <s v="photography/people"/>
    <n v="42.472727272727276"/>
    <n v="83.428571428571431"/>
    <x v="8"/>
    <s v="people"/>
    <d v="2015-01-30T15:21:16"/>
    <d v="2015-03-01T15:21:16"/>
    <x v="1987"/>
    <x v="1"/>
  </r>
  <r>
    <x v="1988"/>
    <s v="Phillip Michael Photography"/>
    <s v="Expressing art in an image!"/>
    <n v="6000"/>
    <n v="25"/>
    <x v="2"/>
    <s v="US"/>
    <s v="USD"/>
    <n v="1440094742"/>
    <n v="1437502742"/>
    <b v="0"/>
    <n v="1"/>
    <b v="0"/>
    <s v="photography/people"/>
    <n v="0.41666666666666669"/>
    <n v="25"/>
    <x v="8"/>
    <s v="people"/>
    <d v="2015-07-21T18:19:02"/>
    <d v="2015-08-20T18:19:02"/>
    <x v="1988"/>
    <x v="3"/>
  </r>
  <r>
    <x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1-11T16:20:08"/>
    <d v="2016-12-11T16:20:08"/>
    <x v="1989"/>
    <x v="4"/>
  </r>
  <r>
    <x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1-29T04:42:12"/>
    <d v="2016-02-13T04:42:12"/>
    <x v="1990"/>
    <x v="1"/>
  </r>
  <r>
    <x v="1991"/>
    <s v="Portraits of Resilience"/>
    <s v="Taking (and giving) professional portraits of survivors of human trafficking in Myanmar."/>
    <n v="2000"/>
    <n v="140"/>
    <x v="2"/>
    <s v="US"/>
    <s v="USD"/>
    <n v="1435958786"/>
    <n v="1434144386"/>
    <b v="0"/>
    <n v="3"/>
    <b v="0"/>
    <s v="photography/people"/>
    <n v="7.0000000000000009"/>
    <n v="46.666666666666664"/>
    <x v="8"/>
    <s v="people"/>
    <d v="2015-06-12T21:26:26"/>
    <d v="2015-07-03T21:26:26"/>
    <x v="1991"/>
    <x v="0"/>
  </r>
  <r>
    <x v="1992"/>
    <s v="The Wonderful World of Princes &amp; Princesses"/>
    <s v="A complete revamp of all the Disney Princes &amp; Princesses!"/>
    <n v="1500"/>
    <n v="2"/>
    <x v="2"/>
    <s v="US"/>
    <s v="USD"/>
    <n v="1424229991"/>
    <n v="1421637991"/>
    <b v="0"/>
    <n v="2"/>
    <b v="0"/>
    <s v="photography/people"/>
    <n v="0.13333333333333333"/>
    <n v="1"/>
    <x v="8"/>
    <s v="people"/>
    <d v="2015-01-19T03:26:31"/>
    <d v="2015-02-18T03:26:31"/>
    <x v="1992"/>
    <x v="1"/>
  </r>
  <r>
    <x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1-21T14:07:17"/>
    <d v="2015-12-21T14:07:17"/>
    <x v="1993"/>
    <x v="4"/>
  </r>
  <r>
    <x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0-08T00:09:02"/>
    <d v="2016-12-07T01:09:02"/>
    <x v="1994"/>
    <x v="9"/>
  </r>
  <r>
    <x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6-26T21:38:56"/>
    <d v="2015-07-16T21:38:56"/>
    <x v="1995"/>
    <x v="0"/>
  </r>
  <r>
    <x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6-10T19:40:11"/>
    <d v="2014-07-10T19:40:11"/>
    <x v="1996"/>
    <x v="0"/>
  </r>
  <r>
    <x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7-27T22:20:12"/>
    <d v="2014-08-26T22:20:12"/>
    <x v="1997"/>
    <x v="3"/>
  </r>
  <r>
    <x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d v="2014-06-17T02:50:38"/>
    <d v="2014-08-01T02:50:38"/>
    <x v="1998"/>
    <x v="0"/>
  </r>
  <r>
    <x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0-14T11:35:08"/>
    <d v="2014-11-13T12:35:08"/>
    <x v="1999"/>
    <x v="9"/>
  </r>
  <r>
    <x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5-12-07T22:50:13"/>
    <d v="2016-01-06T22:50:13"/>
    <x v="2000"/>
    <x v="11"/>
  </r>
  <r>
    <x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5-12T05:01:56"/>
    <d v="2015-06-12T20:00:00"/>
    <x v="2001"/>
    <x v="5"/>
  </r>
  <r>
    <x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6-12-24T17:05:43"/>
    <d v="2017-01-23T17:05:43"/>
    <x v="2002"/>
    <x v="11"/>
  </r>
  <r>
    <x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6-18T03:00:52"/>
    <d v="2010-07-02T23:00:00"/>
    <x v="2003"/>
    <x v="0"/>
  </r>
  <r>
    <x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6-10T14:31:03"/>
    <d v="2014-07-10T14:31:03"/>
    <x v="2004"/>
    <x v="0"/>
  </r>
  <r>
    <x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d v="2013-09-18T19:30:18"/>
    <d v="2013-10-16T03:59:00"/>
    <x v="2005"/>
    <x v="8"/>
  </r>
  <r>
    <x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0-29T12:00:45"/>
    <d v="2014-12-03T13:00:45"/>
    <x v="2006"/>
    <x v="9"/>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6-18T20:06:26"/>
    <d v="2010-08-24T04:00:00"/>
    <x v="2007"/>
    <x v="0"/>
  </r>
  <r>
    <x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8-06T14:30:22"/>
    <d v="2011-09-19T14:30:22"/>
    <x v="2008"/>
    <x v="10"/>
  </r>
  <r>
    <x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0-18T07:45:43"/>
    <d v="2016-11-23T08:45:43"/>
    <x v="2009"/>
    <x v="9"/>
  </r>
  <r>
    <x v="2010"/>
    <s v="Weighitz: Weigh Smarter"/>
    <s v="Weighitz are miniature smart scales designed to weigh anything in the home."/>
    <n v="30000"/>
    <n v="96015.9"/>
    <x v="0"/>
    <s v="US"/>
    <s v="USD"/>
    <n v="1471564491"/>
    <n v="1468972491"/>
    <b v="1"/>
    <n v="1737"/>
    <b v="1"/>
    <s v="technology/hardware"/>
    <n v="320.05299999999994"/>
    <n v="55.276856649395505"/>
    <x v="2"/>
    <s v="hardware"/>
    <d v="2016-07-19T23:54:51"/>
    <d v="2016-08-18T23:54:51"/>
    <x v="2010"/>
    <x v="3"/>
  </r>
  <r>
    <x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5-12-09T08:36:13"/>
    <d v="2016-01-11T23:00:00"/>
    <x v="2011"/>
    <x v="11"/>
  </r>
  <r>
    <x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d v="2015-01-06T19:44:01"/>
    <d v="2015-02-05T19:44:01"/>
    <x v="2012"/>
    <x v="1"/>
  </r>
  <r>
    <x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5-09T23:03:34"/>
    <d v="2016-07-08T23:03:34"/>
    <x v="2013"/>
    <x v="5"/>
  </r>
  <r>
    <x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2-19T05:08:59"/>
    <d v="2013-03-25T04:08:59"/>
    <x v="2014"/>
    <x v="2"/>
  </r>
  <r>
    <x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8-10T21:02:43"/>
    <d v="2011-09-09T21:02:43"/>
    <x v="2015"/>
    <x v="10"/>
  </r>
  <r>
    <x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2-07T21:08:19"/>
    <d v="2013-03-09T21:08:19"/>
    <x v="2016"/>
    <x v="2"/>
  </r>
  <r>
    <x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2-22T01:22:35"/>
    <d v="2012-03-24T04:00:00"/>
    <x v="2017"/>
    <x v="2"/>
  </r>
  <r>
    <x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7-14T08:46:49"/>
    <d v="2015-08-13T08:46:49"/>
    <x v="2018"/>
    <x v="3"/>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d v="2016-08-23T17:00:21"/>
    <d v="2016-09-22T17:00:21"/>
    <x v="2019"/>
    <x v="10"/>
  </r>
  <r>
    <x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4-08T02:20:24"/>
    <d v="2014-05-14T23:04:00"/>
    <x v="2020"/>
    <x v="6"/>
  </r>
  <r>
    <x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8-10T01:41:37"/>
    <d v="2014-09-24T01:41:37"/>
    <x v="2021"/>
    <x v="10"/>
  </r>
  <r>
    <x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5-12T13:39:32"/>
    <d v="2016-06-11T13:39:32"/>
    <x v="2022"/>
    <x v="5"/>
  </r>
  <r>
    <x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5-12T10:05:53"/>
    <d v="2015-06-11T10:05:53"/>
    <x v="2023"/>
    <x v="5"/>
  </r>
  <r>
    <x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7-09T23:12:24"/>
    <d v="2012-08-13T03:00:00"/>
    <x v="2024"/>
    <x v="3"/>
  </r>
  <r>
    <x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5-12T04:25:46"/>
    <d v="2015-06-11T04:25:46"/>
    <x v="2025"/>
    <x v="5"/>
  </r>
  <r>
    <x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3-06T17:39:45"/>
    <d v="2014-04-21T03:59:00"/>
    <x v="2026"/>
    <x v="7"/>
  </r>
  <r>
    <x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2-13T19:31:59"/>
    <d v="2015-03-30T18:31:59"/>
    <x v="2027"/>
    <x v="2"/>
  </r>
  <r>
    <x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2-06T22:03:26"/>
    <d v="2010-03-15T21:55:00"/>
    <x v="2028"/>
    <x v="2"/>
  </r>
  <r>
    <x v="2029"/>
    <s v="Lumin8 Pro"/>
    <s v="Lumin8 Pro is a fun and easy to use light controller that makes light dance to your favorite music."/>
    <n v="2500"/>
    <n v="9030"/>
    <x v="0"/>
    <s v="US"/>
    <s v="USD"/>
    <n v="1409099481"/>
    <n v="1406507481"/>
    <b v="1"/>
    <n v="94"/>
    <b v="1"/>
    <s v="technology/hardware"/>
    <n v="361.2"/>
    <n v="96.063829787234042"/>
    <x v="2"/>
    <s v="hardware"/>
    <d v="2014-07-28T00:31:21"/>
    <d v="2014-08-27T00:31:21"/>
    <x v="2029"/>
    <x v="3"/>
  </r>
  <r>
    <x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0-30T23:54:56"/>
    <d v="2012-11-29T23:54:56"/>
    <x v="2030"/>
    <x v="9"/>
  </r>
  <r>
    <x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4-12-02T07:54:13"/>
    <d v="2015-01-09T01:00:00"/>
    <x v="2031"/>
    <x v="11"/>
  </r>
  <r>
    <x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1-15T13:34:34"/>
    <d v="2016-12-15T05:00:00"/>
    <x v="2032"/>
    <x v="4"/>
  </r>
  <r>
    <x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3-27T01:58:38"/>
    <d v="2014-04-26T01:58:38"/>
    <x v="2033"/>
    <x v="7"/>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3-13T03:07:13"/>
    <d v="2015-05-07T06:58:00"/>
    <x v="2034"/>
    <x v="7"/>
  </r>
  <r>
    <x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1-03T15:00:07"/>
    <d v="2015-12-19T01:00:00"/>
    <x v="2035"/>
    <x v="4"/>
  </r>
  <r>
    <x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d v="2014-04-09T20:45:19"/>
    <d v="2014-05-09T20:45:19"/>
    <x v="2036"/>
    <x v="6"/>
  </r>
  <r>
    <x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d v="2013-10-31T05:02:33"/>
    <d v="2013-12-30T06:02:33"/>
    <x v="2037"/>
    <x v="9"/>
  </r>
  <r>
    <x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5-30T06:30:21"/>
    <d v="2013-07-01T18:00:00"/>
    <x v="2038"/>
    <x v="5"/>
  </r>
  <r>
    <x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1-01T10:32:05"/>
    <d v="2016-12-01T04:59:00"/>
    <x v="2039"/>
    <x v="4"/>
  </r>
  <r>
    <x v="2040"/>
    <s v="Programmable Capacitor"/>
    <s v="4.29 Billion+ Capacitor Combinations._x000a_No Coding Required."/>
    <n v="3000"/>
    <n v="7445.14"/>
    <x v="0"/>
    <s v="US"/>
    <s v="USD"/>
    <n v="1384557303"/>
    <n v="1383257703"/>
    <b v="1"/>
    <n v="271"/>
    <b v="1"/>
    <s v="technology/hardware"/>
    <n v="248.17133333333334"/>
    <n v="27.472841328413285"/>
    <x v="2"/>
    <s v="hardware"/>
    <d v="2013-10-31T22:15:03"/>
    <d v="2013-11-15T23:15:03"/>
    <x v="2040"/>
    <x v="9"/>
  </r>
  <r>
    <x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0-11T12:37:07"/>
    <d v="2016-11-10T13:37:07"/>
    <x v="2041"/>
    <x v="9"/>
  </r>
  <r>
    <x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5-11-23T16:59:34"/>
    <d v="2016-01-22T16:59:34"/>
    <x v="2042"/>
    <x v="4"/>
  </r>
  <r>
    <x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0-18T04:14:37"/>
    <d v="2016-12-11T04:59:00"/>
    <x v="2043"/>
    <x v="9"/>
  </r>
  <r>
    <x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5-14T16:25:14"/>
    <d v="2015-06-13T16:25:14"/>
    <x v="2044"/>
    <x v="5"/>
  </r>
  <r>
    <x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6-09T02:07:27"/>
    <d v="2012-07-09T02:07:27"/>
    <x v="2045"/>
    <x v="0"/>
  </r>
  <r>
    <x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4-23T04:07:24"/>
    <d v="2013-05-23T04:07:24"/>
    <x v="2046"/>
    <x v="6"/>
  </r>
  <r>
    <x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3-18T21:41:10"/>
    <d v="2015-04-17T00:00:00"/>
    <x v="2047"/>
    <x v="7"/>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4-23T15:38:11"/>
    <d v="2013-05-23T15:38:11"/>
    <x v="2048"/>
    <x v="6"/>
  </r>
  <r>
    <x v="2049"/>
    <s v="LOCK8 - the World's First Smart Bike Lock"/>
    <s v="Keyless. Alarm secured. GPS tracking."/>
    <n v="50000"/>
    <n v="60095.35"/>
    <x v="0"/>
    <s v="GB"/>
    <s v="GBP"/>
    <n v="1386025140"/>
    <n v="1382963963"/>
    <b v="0"/>
    <n v="742"/>
    <b v="1"/>
    <s v="technology/hardware"/>
    <n v="120.19070000000001"/>
    <n v="80.991037735849048"/>
    <x v="2"/>
    <s v="hardware"/>
    <d v="2013-10-28T12:39:23"/>
    <d v="2013-12-02T22:59:00"/>
    <x v="2049"/>
    <x v="9"/>
  </r>
  <r>
    <x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4-21T01:42:58"/>
    <d v="2015-05-31T01:42:58"/>
    <x v="2050"/>
    <x v="6"/>
  </r>
  <r>
    <x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1-26T00:32:17"/>
    <d v="2013-12-26T00:32:17"/>
    <x v="2051"/>
    <x v="4"/>
  </r>
  <r>
    <x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1-06T02:00:53"/>
    <d v="2016-02-20T02:00:53"/>
    <x v="2052"/>
    <x v="1"/>
  </r>
  <r>
    <x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0-26T14:49:11"/>
    <d v="2015-11-25T15:49:11"/>
    <x v="2053"/>
    <x v="9"/>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4-02T12:30:10"/>
    <d v="2014-05-02T12:30:10"/>
    <x v="2054"/>
    <x v="6"/>
  </r>
  <r>
    <x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1-03T16:10:43"/>
    <d v="2014-12-03T04:00:00"/>
    <x v="2055"/>
    <x v="4"/>
  </r>
  <r>
    <x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3-18T18:15:42"/>
    <d v="2013-04-17T18:15:42"/>
    <x v="2056"/>
    <x v="7"/>
  </r>
  <r>
    <x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1-27T11:52:12"/>
    <d v="2016-02-26T11:52:12"/>
    <x v="2057"/>
    <x v="1"/>
  </r>
  <r>
    <x v="2058"/>
    <s v="Raspberry Pi Debug Clip"/>
    <s v="Making using the serial terminal on the Raspberry Pi as easy as Pi!"/>
    <n v="2560"/>
    <n v="4308"/>
    <x v="0"/>
    <s v="GB"/>
    <s v="GBP"/>
    <n v="1425326400"/>
    <n v="1421916830"/>
    <b v="0"/>
    <n v="410"/>
    <b v="1"/>
    <s v="technology/hardware"/>
    <n v="168.28125"/>
    <n v="10.507317073170732"/>
    <x v="2"/>
    <s v="hardware"/>
    <d v="2015-01-22T08:53:50"/>
    <d v="2015-03-02T20:00:00"/>
    <x v="2058"/>
    <x v="1"/>
  </r>
  <r>
    <x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5-12-23T14:27:34"/>
    <d v="2016-01-31T21:59:00"/>
    <x v="2059"/>
    <x v="11"/>
  </r>
  <r>
    <x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5-24T15:25:50"/>
    <d v="2014-07-23T15:25:50"/>
    <x v="2060"/>
    <x v="5"/>
  </r>
  <r>
    <x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01T18:20:54"/>
    <d v="2016-12-31T18:20:54"/>
    <x v="2061"/>
    <x v="11"/>
  </r>
  <r>
    <x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d v="2016-02-23T09:11:38"/>
    <d v="2016-03-24T08:11:38"/>
    <x v="2062"/>
    <x v="2"/>
  </r>
  <r>
    <x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d v="2016-04-12T17:35:01"/>
    <d v="2016-05-15T17:35:01"/>
    <x v="2063"/>
    <x v="6"/>
  </r>
  <r>
    <x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4-25T08:45:23"/>
    <d v="2013-05-31T12:00:00"/>
    <x v="2064"/>
    <x v="6"/>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1-25T08:00:29"/>
    <d v="2013-12-25T08:00:29"/>
    <x v="2065"/>
    <x v="4"/>
  </r>
  <r>
    <x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7-24T18:31:23"/>
    <d v="2014-08-23T18:31:23"/>
    <x v="2066"/>
    <x v="3"/>
  </r>
  <r>
    <x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4-21T20:29:36"/>
    <d v="2015-05-24T20:29:36"/>
    <x v="2067"/>
    <x v="6"/>
  </r>
  <r>
    <x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d v="2016-09-20T20:11:55"/>
    <d v="2016-10-20T20:11:55"/>
    <x v="2068"/>
    <x v="8"/>
  </r>
  <r>
    <x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d v="2015-12-02T23:19:51"/>
    <d v="2016-01-02T23:19:51"/>
    <x v="2069"/>
    <x v="11"/>
  </r>
  <r>
    <x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5-29T15:45:23"/>
    <d v="2016-06-28T15:45:23"/>
    <x v="2070"/>
    <x v="5"/>
  </r>
  <r>
    <x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08-18T06:41:24"/>
    <d v="2016-10-02T06:41:24"/>
    <x v="2071"/>
    <x v="10"/>
  </r>
  <r>
    <x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4-07T13:57:12"/>
    <d v="2016-05-07T13:57:12"/>
    <x v="2072"/>
    <x v="6"/>
  </r>
  <r>
    <x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3-24T16:01:58"/>
    <d v="2015-05-08T16:01:58"/>
    <x v="2073"/>
    <x v="7"/>
  </r>
  <r>
    <x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4-06T19:49:42"/>
    <d v="2016-05-06T19:49:42"/>
    <x v="2074"/>
    <x v="6"/>
  </r>
  <r>
    <x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6-25T16:21:28"/>
    <d v="2013-07-25T16:21:28"/>
    <x v="2075"/>
    <x v="0"/>
  </r>
  <r>
    <x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6-13T21:08:09"/>
    <d v="2014-07-23T21:08:09"/>
    <x v="2076"/>
    <x v="0"/>
  </r>
  <r>
    <x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4-09T01:01:16"/>
    <d v="2015-06-05T21:00:00"/>
    <x v="2077"/>
    <x v="6"/>
  </r>
  <r>
    <x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d v="2016-11-18T18:30:57"/>
    <d v="2016-12-18T18:30:57"/>
    <x v="2078"/>
    <x v="4"/>
  </r>
  <r>
    <x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5-26T17:03:13"/>
    <d v="2015-06-25T19:00:00"/>
    <x v="2079"/>
    <x v="5"/>
  </r>
  <r>
    <x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0-12T22:58:20"/>
    <d v="2015-11-11T23:58:20"/>
    <x v="2080"/>
    <x v="9"/>
  </r>
  <r>
    <x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4-05T03:45:55"/>
    <d v="2012-05-16T04:59:00"/>
    <x v="2081"/>
    <x v="6"/>
  </r>
  <r>
    <x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09-25T02:53:16"/>
    <d v="2011-11-24T03:53:16"/>
    <x v="2082"/>
    <x v="8"/>
  </r>
  <r>
    <x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5-05T17:19:55"/>
    <d v="2012-06-04T17:19:55"/>
    <x v="2083"/>
    <x v="5"/>
  </r>
  <r>
    <x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4-02T19:59:42"/>
    <d v="2014-05-04T06:59:00"/>
    <x v="2084"/>
    <x v="6"/>
  </r>
  <r>
    <x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d v="2012-06-15T20:03:07"/>
    <d v="2012-07-15T20:03:07"/>
    <x v="2085"/>
    <x v="0"/>
  </r>
  <r>
    <x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1-13T16:05:32"/>
    <d v="2011-12-14T04:59:00"/>
    <x v="2086"/>
    <x v="4"/>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d v="2011-08-09T04:54:18"/>
    <d v="2011-09-08T04:54:18"/>
    <x v="2087"/>
    <x v="10"/>
  </r>
  <r>
    <x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d v="2010-08-05T17:09:12"/>
    <d v="2010-09-11T03:59:00"/>
    <x v="2088"/>
    <x v="10"/>
  </r>
  <r>
    <x v="2089"/>
    <s v="Little Moses EP"/>
    <s v="Little Moses is trying to record their first EP, and we can't do it without your help!"/>
    <n v="2500"/>
    <n v="3010.01"/>
    <x v="0"/>
    <s v="US"/>
    <s v="USD"/>
    <n v="1375408194"/>
    <n v="1372384194"/>
    <b v="0"/>
    <n v="62"/>
    <b v="1"/>
    <s v="music/indie rock"/>
    <n v="120.4004"/>
    <n v="48.54854838709678"/>
    <x v="4"/>
    <s v="indie rock"/>
    <d v="2013-06-28T01:49:54"/>
    <d v="2013-08-02T01:49:54"/>
    <x v="2089"/>
    <x v="0"/>
  </r>
  <r>
    <x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1-25T09:09:15"/>
    <d v="2013-02-24T09:09:15"/>
    <x v="2090"/>
    <x v="1"/>
  </r>
  <r>
    <x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1-12T07:44:38"/>
    <d v="2011-03-01T20:00:00"/>
    <x v="2091"/>
    <x v="1"/>
  </r>
  <r>
    <x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08-08T16:58:52"/>
    <d v="2011-10-07T16:58:52"/>
    <x v="2092"/>
    <x v="10"/>
  </r>
  <r>
    <x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0-23T20:30:32"/>
    <d v="2012-12-22T21:30:32"/>
    <x v="2093"/>
    <x v="9"/>
  </r>
  <r>
    <x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1-31T00:28:50"/>
    <d v="2012-03-05T03:00:00"/>
    <x v="2094"/>
    <x v="1"/>
  </r>
  <r>
    <x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08-03T17:36:13"/>
    <d v="2011-10-02T17:36:13"/>
    <x v="2095"/>
    <x v="10"/>
  </r>
  <r>
    <x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10T18:12:15"/>
    <d v="2012-10-26T03:59:00"/>
    <x v="2096"/>
    <x v="9"/>
  </r>
  <r>
    <x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0-02T14:02:15"/>
    <d v="2011-12-01T15:02:15"/>
    <x v="2097"/>
    <x v="9"/>
  </r>
  <r>
    <x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2-07T02:43:55"/>
    <d v="2012-03-08T02:43:55"/>
    <x v="2098"/>
    <x v="2"/>
  </r>
  <r>
    <x v="2099"/>
    <s v="Roosevelt Died."/>
    <s v="Our tour van died, we need help!"/>
    <n v="3000"/>
    <n v="3971"/>
    <x v="0"/>
    <s v="US"/>
    <s v="USD"/>
    <n v="1435808400"/>
    <n v="1434650084"/>
    <b v="0"/>
    <n v="63"/>
    <b v="1"/>
    <s v="music/indie rock"/>
    <n v="132.36666666666667"/>
    <n v="63.031746031746032"/>
    <x v="4"/>
    <s v="indie rock"/>
    <d v="2015-06-18T17:54:44"/>
    <d v="2015-07-02T03:40:00"/>
    <x v="2099"/>
    <x v="0"/>
  </r>
  <r>
    <x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14T20:02:21"/>
    <d v="2012-06-30T03:59:00"/>
    <x v="2100"/>
    <x v="0"/>
  </r>
  <r>
    <x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1-12-15T03:35:14"/>
    <d v="2012-02-13T03:35:14"/>
    <x v="2101"/>
    <x v="11"/>
  </r>
  <r>
    <x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4-05T20:50:48"/>
    <d v="2011-05-05T20:50:48"/>
    <x v="2102"/>
    <x v="6"/>
  </r>
  <r>
    <x v="2103"/>
    <s v="Matthew Moon's New Album"/>
    <s v="Indie rocker, Matthew Moon, has something to share with you..."/>
    <n v="7777"/>
    <n v="11364"/>
    <x v="0"/>
    <s v="US"/>
    <s v="USD"/>
    <n v="1352488027"/>
    <n v="1349892427"/>
    <b v="0"/>
    <n v="115"/>
    <b v="1"/>
    <s v="music/indie rock"/>
    <n v="146.12318374694613"/>
    <n v="98.817391304347822"/>
    <x v="4"/>
    <s v="indie rock"/>
    <d v="2012-10-10T18:07:07"/>
    <d v="2012-11-09T19:07:07"/>
    <x v="2103"/>
    <x v="9"/>
  </r>
  <r>
    <x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4-30T01:47:14"/>
    <d v="2013-05-31T00:00:00"/>
    <x v="2104"/>
    <x v="6"/>
  </r>
  <r>
    <x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08T18:55:53"/>
    <d v="2014-11-21T04:00:00"/>
    <x v="2105"/>
    <x v="4"/>
  </r>
  <r>
    <x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d v="2012-12-27T05:09:34"/>
    <d v="2013-01-26T05:09:34"/>
    <x v="2106"/>
    <x v="11"/>
  </r>
  <r>
    <x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0-22T17:03:13"/>
    <d v="2014-11-12T18:03:13"/>
    <x v="2107"/>
    <x v="9"/>
  </r>
  <r>
    <x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8-14T04:13:00"/>
    <d v="2012-09-10T03:55:00"/>
    <x v="2108"/>
    <x v="10"/>
  </r>
  <r>
    <x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6-05T17:00:17"/>
    <d v="2015-07-05T17:00:17"/>
    <x v="2109"/>
    <x v="0"/>
  </r>
  <r>
    <x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4-30T16:06:09"/>
    <d v="2014-05-28T04:59:00"/>
    <x v="2110"/>
    <x v="6"/>
  </r>
  <r>
    <x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6-09T04:43:45"/>
    <d v="2011-08-15T01:00:00"/>
    <x v="2111"/>
    <x v="0"/>
  </r>
  <r>
    <x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01T22:16:33"/>
    <d v="2013-04-15T22:16:33"/>
    <x v="2112"/>
    <x v="6"/>
  </r>
  <r>
    <x v="2113"/>
    <s v="Summer Underground // Honeycomb LP"/>
    <s v="Help us fund our second full-length album Honeycomb!"/>
    <n v="7000"/>
    <n v="7340"/>
    <x v="0"/>
    <s v="US"/>
    <s v="USD"/>
    <n v="1411505176"/>
    <n v="1408481176"/>
    <b v="0"/>
    <n v="107"/>
    <b v="1"/>
    <s v="music/indie rock"/>
    <n v="104.85714285714285"/>
    <n v="68.598130841121488"/>
    <x v="4"/>
    <s v="indie rock"/>
    <d v="2014-08-19T20:46:16"/>
    <d v="2014-09-23T20:46:16"/>
    <x v="2113"/>
    <x v="10"/>
  </r>
  <r>
    <x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0-07T19:34:30"/>
    <d v="2010-12-09T04:59:00"/>
    <x v="2114"/>
    <x v="9"/>
  </r>
  <r>
    <x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d v="2011-01-21T01:56:41"/>
    <d v="2011-02-20T01:56:41"/>
    <x v="2115"/>
    <x v="1"/>
  </r>
  <r>
    <x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08-15T18:40:03"/>
    <d v="2012-10-02T18:40:03"/>
    <x v="2116"/>
    <x v="10"/>
  </r>
  <r>
    <x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13T01:25:49"/>
    <d v="2015-10-27T04:59:00"/>
    <x v="2117"/>
    <x v="9"/>
  </r>
  <r>
    <x v="2118"/>
    <s v="PORCHES. vs. THE U.S.A."/>
    <s v="PORCHES.  and Documentarians tour from New York to San Francisco and back."/>
    <n v="1000"/>
    <n v="1346.11"/>
    <x v="0"/>
    <s v="US"/>
    <s v="USD"/>
    <n v="1311538136"/>
    <n v="1308946136"/>
    <b v="0"/>
    <n v="17"/>
    <b v="1"/>
    <s v="music/indie rock"/>
    <n v="134.61099999999999"/>
    <n v="79.182941176470578"/>
    <x v="4"/>
    <s v="indie rock"/>
    <d v="2011-06-24T20:08:56"/>
    <d v="2011-07-24T20:08:56"/>
    <x v="2118"/>
    <x v="0"/>
  </r>
  <r>
    <x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7-17T03:07:25"/>
    <d v="2012-08-16T03:07:25"/>
    <x v="2119"/>
    <x v="3"/>
  </r>
  <r>
    <x v="2120"/>
    <s v="Hearty Har Full Length Album"/>
    <s v="&lt;3_x000a_Coming in from outer space. Help Hearty Har record their 1st album!!"/>
    <n v="8000"/>
    <n v="8070.43"/>
    <x v="0"/>
    <s v="US"/>
    <s v="USD"/>
    <n v="1388617736"/>
    <n v="1384384136"/>
    <b v="0"/>
    <n v="69"/>
    <b v="1"/>
    <s v="music/indie rock"/>
    <n v="100.880375"/>
    <n v="116.96275362318841"/>
    <x v="4"/>
    <s v="indie rock"/>
    <d v="2013-11-13T23:08:56"/>
    <d v="2014-01-01T23:08:56"/>
    <x v="2120"/>
    <x v="4"/>
  </r>
  <r>
    <x v="2121"/>
    <s v="Legend of Decay"/>
    <s v="Join us on an epic journey to discover a millennia old secret which will change the world forever."/>
    <n v="50000"/>
    <n v="284"/>
    <x v="2"/>
    <s v="CH"/>
    <s v="CHF"/>
    <n v="1484156948"/>
    <n v="1481564948"/>
    <b v="0"/>
    <n v="10"/>
    <b v="0"/>
    <s v="games/video games"/>
    <n v="0.56800000000000006"/>
    <n v="28.4"/>
    <x v="6"/>
    <s v="video games"/>
    <d v="2016-12-12T17:49:08"/>
    <d v="2017-01-11T17:49:08"/>
    <x v="2121"/>
    <x v="11"/>
  </r>
  <r>
    <x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6-12-08T07:12:49"/>
    <d v="2017-01-07T07:12:49"/>
    <x v="2122"/>
    <x v="11"/>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1-20T10:11:47"/>
    <d v="2010-03-15T06:59:00"/>
    <x v="2123"/>
    <x v="1"/>
  </r>
  <r>
    <x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d v="2010-10-13T00:40:35"/>
    <d v="2010-11-30T05:00:00"/>
    <x v="2124"/>
    <x v="9"/>
  </r>
  <r>
    <x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d v="2015-07-06T00:33:53"/>
    <d v="2015-08-05T00:33:53"/>
    <x v="2125"/>
    <x v="3"/>
  </r>
  <r>
    <x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1-08T23:21:27"/>
    <d v="2014-12-08T23:21:27"/>
    <x v="2126"/>
    <x v="4"/>
  </r>
  <r>
    <x v="2127"/>
    <s v="Three Monkeys - Part 1: Into the Abyss"/>
    <s v="Three Monkeys is an audio adventure game for PC."/>
    <n v="28000"/>
    <n v="8076"/>
    <x v="2"/>
    <s v="GB"/>
    <s v="GBP"/>
    <n v="1426158463"/>
    <n v="1423570063"/>
    <b v="0"/>
    <n v="236"/>
    <b v="0"/>
    <s v="games/video games"/>
    <n v="28.842857142857142"/>
    <n v="34.220338983050844"/>
    <x v="6"/>
    <s v="video games"/>
    <d v="2015-02-10T12:07:43"/>
    <d v="2015-03-12T11:07:43"/>
    <x v="2127"/>
    <x v="2"/>
  </r>
  <r>
    <x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d v="2014-07-23T18:32:49"/>
    <d v="2014-09-21T18:32:49"/>
    <x v="2128"/>
    <x v="3"/>
  </r>
  <r>
    <x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d v="2016-02-09T00:35:00"/>
    <d v="2016-03-10T00:35:00"/>
    <x v="2129"/>
    <x v="2"/>
  </r>
  <r>
    <x v="2130"/>
    <s v="Wondrous Adventures: A Kid's Game"/>
    <s v="You are the hero tasked to save your home from the villainous Sanword."/>
    <n v="42000"/>
    <n v="85"/>
    <x v="2"/>
    <s v="US"/>
    <s v="USD"/>
    <n v="1408154663"/>
    <n v="1405130663"/>
    <b v="0"/>
    <n v="4"/>
    <b v="0"/>
    <s v="games/video games"/>
    <n v="0.20238095238095236"/>
    <n v="21.25"/>
    <x v="6"/>
    <s v="video games"/>
    <d v="2014-07-12T02:04:23"/>
    <d v="2014-08-16T02:04:23"/>
    <x v="2130"/>
    <x v="3"/>
  </r>
  <r>
    <x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6-12T04:58:11"/>
    <d v="2015-07-12T04:58:11"/>
    <x v="2131"/>
    <x v="0"/>
  </r>
  <r>
    <x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d v="2014-01-04T11:41:32"/>
    <d v="2014-02-03T11:41:32"/>
    <x v="2132"/>
    <x v="1"/>
  </r>
  <r>
    <x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3-17T02:19:59"/>
    <d v="2011-04-24T06:59:00"/>
    <x v="2133"/>
    <x v="7"/>
  </r>
  <r>
    <x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d v="2013-03-28T21:16:31"/>
    <d v="2013-04-27T21:16:31"/>
    <x v="2134"/>
    <x v="7"/>
  </r>
  <r>
    <x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09-04T23:07:13"/>
    <d v="2012-10-04T23:07:13"/>
    <x v="2135"/>
    <x v="8"/>
  </r>
  <r>
    <x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09-19T12:13:06"/>
    <d v="2013-10-19T12:13:06"/>
    <x v="2136"/>
    <x v="8"/>
  </r>
  <r>
    <x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1-05T18:30:29"/>
    <d v="2014-12-05T18:30:29"/>
    <x v="2137"/>
    <x v="4"/>
  </r>
  <r>
    <x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0-10T00:18:59"/>
    <d v="2013-11-09T01:18:59"/>
    <x v="2138"/>
    <x v="9"/>
  </r>
  <r>
    <x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0-04T18:00:08"/>
    <d v="2016-11-03T18:00:08"/>
    <x v="2139"/>
    <x v="9"/>
  </r>
  <r>
    <x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d v="2012-12-12T20:00:24"/>
    <d v="2013-01-11T20:00:24"/>
    <x v="2140"/>
    <x v="11"/>
  </r>
  <r>
    <x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0-15T05:39:19"/>
    <d v="2014-11-14T06:39:19"/>
    <x v="2141"/>
    <x v="9"/>
  </r>
  <r>
    <x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02T16:50:10"/>
    <d v="2015-12-30T16:50:10"/>
    <x v="2142"/>
    <x v="11"/>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6-03T21:16:52"/>
    <d v="2010-07-21T19:00:00"/>
    <x v="2143"/>
    <x v="0"/>
  </r>
  <r>
    <x v="2144"/>
    <s v="Project Starborn"/>
    <s v="A thousand community-built sandbox games (and more!) with a fully-customizable game engine."/>
    <n v="35500"/>
    <n v="607"/>
    <x v="2"/>
    <s v="US"/>
    <s v="USD"/>
    <n v="1379164040"/>
    <n v="1376399240"/>
    <b v="0"/>
    <n v="24"/>
    <b v="0"/>
    <s v="games/video games"/>
    <n v="1.7098591549295776"/>
    <n v="25.291666666666668"/>
    <x v="6"/>
    <s v="video games"/>
    <d v="2013-08-13T13:07:20"/>
    <d v="2013-09-14T13:07:20"/>
    <x v="2144"/>
    <x v="10"/>
  </r>
  <r>
    <x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0-28T05:41:54"/>
    <d v="2013-11-27T06:41:54"/>
    <x v="2145"/>
    <x v="9"/>
  </r>
  <r>
    <x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1-28T16:18:30"/>
    <d v="2016-02-11T16:18:30"/>
    <x v="2146"/>
    <x v="1"/>
  </r>
  <r>
    <x v="2147"/>
    <s v="Johnny Rocketfingers 3"/>
    <s v="A Point and Click Adventure on Steroids."/>
    <n v="390000"/>
    <n v="2716"/>
    <x v="2"/>
    <s v="US"/>
    <s v="USD"/>
    <n v="1416125148"/>
    <n v="1413356748"/>
    <b v="0"/>
    <n v="55"/>
    <b v="0"/>
    <s v="games/video games"/>
    <n v="0.69641025641025645"/>
    <n v="49.381818181818183"/>
    <x v="6"/>
    <s v="video games"/>
    <d v="2014-10-15T07:05:48"/>
    <d v="2014-11-16T08:05:48"/>
    <x v="2147"/>
    <x v="9"/>
  </r>
  <r>
    <x v="2148"/>
    <s v="ZomBlock's"/>
    <s v="zomblock's is a online zombie survival game where you can craft new weapons,find food and water to keep yourself alive."/>
    <n v="100"/>
    <n v="2"/>
    <x v="2"/>
    <s v="GB"/>
    <s v="GBP"/>
    <n v="1427992582"/>
    <n v="1425404182"/>
    <b v="0"/>
    <n v="2"/>
    <b v="0"/>
    <s v="games/video games"/>
    <n v="2"/>
    <n v="1"/>
    <x v="6"/>
    <s v="video games"/>
    <d v="2015-03-03T17:36:22"/>
    <d v="2015-04-02T16:36:22"/>
    <x v="2148"/>
    <x v="7"/>
  </r>
  <r>
    <x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6-26T00:35:56"/>
    <d v="2010-07-31T00:00:00"/>
    <x v="2149"/>
    <x v="0"/>
  </r>
  <r>
    <x v="2150"/>
    <s v="The Unknown Door"/>
    <s v="A pixel styled open world detective game."/>
    <n v="50000"/>
    <n v="405"/>
    <x v="2"/>
    <s v="NO"/>
    <s v="NOK"/>
    <n v="1468392599"/>
    <n v="1465800599"/>
    <b v="0"/>
    <n v="4"/>
    <b v="0"/>
    <s v="games/video games"/>
    <n v="0.80999999999999994"/>
    <n v="101.25"/>
    <x v="6"/>
    <s v="video games"/>
    <d v="2016-06-13T06:49:59"/>
    <d v="2016-07-13T06:49:59"/>
    <x v="2150"/>
    <x v="0"/>
  </r>
  <r>
    <x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5-30T20:20:14"/>
    <d v="2016-06-29T20:20:14"/>
    <x v="2151"/>
    <x v="5"/>
  </r>
  <r>
    <x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d v="2014-02-13T19:58:29"/>
    <d v="2014-03-15T18:58:29"/>
    <x v="2152"/>
    <x v="2"/>
  </r>
  <r>
    <x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4-12-01T21:51:58"/>
    <d v="2015-01-10T07:59:00"/>
    <x v="2153"/>
    <x v="11"/>
  </r>
  <r>
    <x v="2154"/>
    <s v="Demigods - Rise of the Children - Part 1 (Design)"/>
    <s v="A Real Time Strategy game based on Greek mythology in a fictional world."/>
    <n v="250"/>
    <n v="2"/>
    <x v="2"/>
    <s v="US"/>
    <s v="USD"/>
    <n v="1390921827"/>
    <n v="1389193827"/>
    <b v="0"/>
    <n v="2"/>
    <b v="0"/>
    <s v="games/video games"/>
    <n v="0.8"/>
    <n v="1"/>
    <x v="6"/>
    <s v="video games"/>
    <d v="2014-01-08T15:10:27"/>
    <d v="2014-01-28T15:10:27"/>
    <x v="2154"/>
    <x v="1"/>
  </r>
  <r>
    <x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01T17:56:25"/>
    <d v="2016-03-31T16:56:25"/>
    <x v="2155"/>
    <x v="7"/>
  </r>
  <r>
    <x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d v="2013-08-02T20:30:06"/>
    <d v="2013-09-16T20:30:06"/>
    <x v="2156"/>
    <x v="10"/>
  </r>
  <r>
    <x v="2157"/>
    <s v="Nin"/>
    <s v="Gamers and 90's fans unite in this small tale of epic proportions!"/>
    <n v="75000"/>
    <n v="21144"/>
    <x v="2"/>
    <s v="US"/>
    <s v="USD"/>
    <n v="1482479940"/>
    <n v="1479684783"/>
    <b v="0"/>
    <n v="57"/>
    <b v="0"/>
    <s v="games/video games"/>
    <n v="28.192"/>
    <n v="370.94736842105266"/>
    <x v="6"/>
    <s v="video games"/>
    <d v="2016-11-20T23:33:03"/>
    <d v="2016-12-23T07:59:00"/>
    <x v="2157"/>
    <x v="4"/>
  </r>
  <r>
    <x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d v="2012-12-21T20:29:34"/>
    <d v="2013-02-04T20:29:34"/>
    <x v="2158"/>
    <x v="11"/>
  </r>
  <r>
    <x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6-16T17:32:54"/>
    <d v="2011-07-16T17:32:54"/>
    <x v="2159"/>
    <x v="0"/>
  </r>
  <r>
    <x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d v="2012-04-19T17:05:05"/>
    <d v="2012-05-19T17:05:05"/>
    <x v="2160"/>
    <x v="6"/>
  </r>
  <r>
    <x v="2161"/>
    <s v="CallMeGhost DEBUT ALBUM preorder!"/>
    <s v="We're trying to fund hard copies of our debut album!"/>
    <n v="400"/>
    <n v="463"/>
    <x v="0"/>
    <s v="US"/>
    <s v="USD"/>
    <n v="1443040059"/>
    <n v="1440448059"/>
    <b v="0"/>
    <n v="13"/>
    <b v="1"/>
    <s v="music/rock"/>
    <n v="115.75"/>
    <n v="35.615384615384613"/>
    <x v="4"/>
    <s v="rock"/>
    <d v="2015-08-24T20:27:39"/>
    <d v="2015-09-23T20:27:39"/>
    <x v="2161"/>
    <x v="10"/>
  </r>
  <r>
    <x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6-23T18:23:11"/>
    <d v="2014-07-24T18:23:11"/>
    <x v="2162"/>
    <x v="0"/>
  </r>
  <r>
    <x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d v="2015-04-17T21:35:20"/>
    <d v="2015-06-08T03:50:00"/>
    <x v="2163"/>
    <x v="6"/>
  </r>
  <r>
    <x v="2164"/>
    <s v="Rosaline debut record"/>
    <s v="South Florida roots country/rock outfit's long awaited debut record"/>
    <n v="5500"/>
    <n v="5645"/>
    <x v="0"/>
    <s v="US"/>
    <s v="USD"/>
    <n v="1466827140"/>
    <n v="1464196414"/>
    <b v="0"/>
    <n v="83"/>
    <b v="1"/>
    <s v="music/rock"/>
    <n v="102.63636363636364"/>
    <n v="68.01204819277109"/>
    <x v="4"/>
    <s v="rock"/>
    <d v="2016-05-25T17:13:34"/>
    <d v="2016-06-25T03:59:00"/>
    <x v="2164"/>
    <x v="5"/>
  </r>
  <r>
    <x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3-09T16:00:35"/>
    <d v="2016-04-08T15:00:35"/>
    <x v="2165"/>
    <x v="7"/>
  </r>
  <r>
    <x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0-21T20:06:58"/>
    <d v="2014-12-05T21:06:58"/>
    <x v="2166"/>
    <x v="9"/>
  </r>
  <r>
    <x v="2167"/>
    <s v="Planes and Planets needs to get their EP finished!!"/>
    <s v="We need YOUR HELP to take one more step to this make release sound amazing!"/>
    <n v="150"/>
    <n v="180"/>
    <x v="0"/>
    <s v="US"/>
    <s v="USD"/>
    <n v="1347672937"/>
    <n v="1346463337"/>
    <b v="0"/>
    <n v="8"/>
    <b v="1"/>
    <s v="music/rock"/>
    <n v="120"/>
    <n v="22.5"/>
    <x v="4"/>
    <s v="rock"/>
    <d v="2012-09-01T01:35:37"/>
    <d v="2012-09-15T01:35:37"/>
    <x v="2167"/>
    <x v="8"/>
  </r>
  <r>
    <x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1-10T14:24:21"/>
    <d v="2017-02-10T05:00:00"/>
    <x v="2168"/>
    <x v="1"/>
  </r>
  <r>
    <x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2-27T16:49:11"/>
    <d v="2017-03-02T16:49:11"/>
    <x v="2169"/>
    <x v="2"/>
  </r>
  <r>
    <x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7-13T18:00:22"/>
    <d v="2015-08-22T18:00:22"/>
    <x v="2170"/>
    <x v="3"/>
  </r>
  <r>
    <x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5-17T22:58:15"/>
    <d v="2015-06-22T05:00:00"/>
    <x v="2171"/>
    <x v="5"/>
  </r>
  <r>
    <x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3-19T13:55:20"/>
    <d v="2015-04-18T13:55:20"/>
    <x v="2172"/>
    <x v="7"/>
  </r>
  <r>
    <x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8-09T16:37:23"/>
    <d v="2013-09-10T03:59:00"/>
    <x v="2173"/>
    <x v="10"/>
  </r>
  <r>
    <x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4-05T13:01:47"/>
    <d v="2016-05-05T13:01:47"/>
    <x v="2174"/>
    <x v="6"/>
  </r>
  <r>
    <x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14T00:13:06"/>
    <d v="2016-07-21T00:13:06"/>
    <x v="2175"/>
    <x v="3"/>
  </r>
  <r>
    <x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4-02T15:11:49"/>
    <d v="2015-05-02T15:11:49"/>
    <x v="2176"/>
    <x v="6"/>
  </r>
  <r>
    <x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5-12T06:01:07"/>
    <d v="2016-06-06T06:01:07"/>
    <x v="2177"/>
    <x v="5"/>
  </r>
  <r>
    <x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6-12-19T15:16:37"/>
    <d v="2017-01-18T15:16:37"/>
    <x v="2178"/>
    <x v="11"/>
  </r>
  <r>
    <x v="2179"/>
    <s v="Woodhouse EP"/>
    <s v="Woodhouse is making an EP!  If you are a fan of whiskey and loud guitars, contribute to the cause!"/>
    <n v="1000"/>
    <n v="1614"/>
    <x v="0"/>
    <s v="US"/>
    <s v="USD"/>
    <n v="1428725192"/>
    <n v="1426133192"/>
    <b v="0"/>
    <n v="21"/>
    <b v="1"/>
    <s v="music/rock"/>
    <n v="161.4"/>
    <n v="76.857142857142861"/>
    <x v="4"/>
    <s v="rock"/>
    <d v="2015-03-12T04:06:32"/>
    <d v="2015-04-11T04:06:32"/>
    <x v="2179"/>
    <x v="7"/>
  </r>
  <r>
    <x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d v="2015-10-02T16:04:28"/>
    <d v="2015-11-13T17:04:28"/>
    <x v="2180"/>
    <x v="9"/>
  </r>
  <r>
    <x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07T00:07:33"/>
    <d v="2017-02-21T00:07:33"/>
    <x v="2181"/>
    <x v="2"/>
  </r>
  <r>
    <x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08-28T21:37:05"/>
    <d v="2014-10-02T21:37:05"/>
    <x v="2182"/>
    <x v="10"/>
  </r>
  <r>
    <x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1-10T08:46:17"/>
    <d v="2017-02-09T05:00:00"/>
    <x v="2183"/>
    <x v="1"/>
  </r>
  <r>
    <x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11T16:34:01"/>
    <d v="2016-01-25T16:00:00"/>
    <x v="2184"/>
    <x v="1"/>
  </r>
  <r>
    <x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2-14T08:23:59"/>
    <d v="2013-03-26T08:23:59"/>
    <x v="2185"/>
    <x v="2"/>
  </r>
  <r>
    <x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d v="2016-08-01T14:45:43"/>
    <d v="2016-09-07T02:00:00"/>
    <x v="2186"/>
    <x v="10"/>
  </r>
  <r>
    <x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3-05T05:01:06"/>
    <d v="2015-04-03T03:59:00"/>
    <x v="2187"/>
    <x v="7"/>
  </r>
  <r>
    <x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09-20T14:04:01"/>
    <d v="2016-10-25T17:00:00"/>
    <x v="2188"/>
    <x v="8"/>
  </r>
  <r>
    <x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07T18:55:00"/>
    <d v="2016-04-21T22:00:00"/>
    <x v="2189"/>
    <x v="6"/>
  </r>
  <r>
    <x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d v="2016-02-17T15:00:04"/>
    <d v="2016-03-23T06:59:00"/>
    <x v="2190"/>
    <x v="2"/>
  </r>
  <r>
    <x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02T20:00:27"/>
    <d v="2017-02-14T20:00:27"/>
    <x v="2191"/>
    <x v="2"/>
  </r>
  <r>
    <x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1-17T20:25:44"/>
    <d v="2016-12-15T23:00:00"/>
    <x v="2192"/>
    <x v="4"/>
  </r>
  <r>
    <x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0-21T09:44:32"/>
    <d v="2016-11-21T04:59:00"/>
    <x v="2193"/>
    <x v="9"/>
  </r>
  <r>
    <x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2-25T18:11:30"/>
    <d v="2016-03-26T17:11:30"/>
    <x v="2194"/>
    <x v="2"/>
  </r>
  <r>
    <x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7-12T18:31:40"/>
    <d v="2015-08-11T18:31:40"/>
    <x v="2195"/>
    <x v="3"/>
  </r>
  <r>
    <x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1-01T11:41:42"/>
    <d v="2016-12-02T07:00:00"/>
    <x v="2196"/>
    <x v="4"/>
  </r>
  <r>
    <x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d v="2015-01-29T14:00:59"/>
    <d v="2015-02-28T14:00:59"/>
    <x v="2197"/>
    <x v="1"/>
  </r>
  <r>
    <x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d v="2015-10-15T12:20:00"/>
    <d v="2015-11-14T13:20:00"/>
    <x v="2198"/>
    <x v="9"/>
  </r>
  <r>
    <x v="2199"/>
    <s v="Decadolo. Flip it!"/>
    <s v="A new strategic board game designed to flip out your opponent."/>
    <n v="9000"/>
    <n v="13228"/>
    <x v="0"/>
    <s v="IE"/>
    <s v="EUR"/>
    <n v="1444903198"/>
    <n v="1442311198"/>
    <b v="1"/>
    <n v="251"/>
    <b v="1"/>
    <s v="games/tabletop games"/>
    <n v="146.97777777777779"/>
    <n v="52.701195219123505"/>
    <x v="6"/>
    <s v="tabletop games"/>
    <d v="2015-09-15T09:59:58"/>
    <d v="2015-10-15T09:59:58"/>
    <x v="2199"/>
    <x v="8"/>
  </r>
  <r>
    <x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6-08T15:01:08"/>
    <d v="2015-07-06T03:00:00"/>
    <x v="2200"/>
    <x v="0"/>
  </r>
  <r>
    <x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d v="2013-01-02T20:19:25"/>
    <d v="2013-01-16T20:19:25"/>
    <x v="2201"/>
    <x v="1"/>
  </r>
  <r>
    <x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0-02T20:22:48"/>
    <d v="2012-11-01T20:22:48"/>
    <x v="2202"/>
    <x v="9"/>
  </r>
  <r>
    <x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8-25T20:38:02"/>
    <d v="2015-09-24T20:38:02"/>
    <x v="2203"/>
    <x v="10"/>
  </r>
  <r>
    <x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2-07T07:28:39"/>
    <d v="2013-03-09T07:28:39"/>
    <x v="2204"/>
    <x v="2"/>
  </r>
  <r>
    <x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5-02T19:43:09"/>
    <d v="2012-06-01T19:43:09"/>
    <x v="2205"/>
    <x v="5"/>
  </r>
  <r>
    <x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3-29T06:10:24"/>
    <d v="2012-04-16T06:10:24"/>
    <x v="2206"/>
    <x v="7"/>
  </r>
  <r>
    <x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0-17T04:39:33"/>
    <d v="2013-11-16T05:39:33"/>
    <x v="2207"/>
    <x v="9"/>
  </r>
  <r>
    <x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2-07T21:10:26"/>
    <d v="2012-04-07T04:00:00"/>
    <x v="2208"/>
    <x v="2"/>
  </r>
  <r>
    <x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03T11:30:44"/>
    <d v="2014-04-14T23:00:00"/>
    <x v="2209"/>
    <x v="6"/>
  </r>
  <r>
    <x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2-17T01:35:10"/>
    <d v="2012-04-14T17:36:00"/>
    <x v="2210"/>
    <x v="2"/>
  </r>
  <r>
    <x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3-18T18:50:25"/>
    <d v="2014-04-10T06:59:00"/>
    <x v="2211"/>
    <x v="7"/>
  </r>
  <r>
    <x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0-01T17:56:17"/>
    <d v="2013-11-04T01:00:00"/>
    <x v="2212"/>
    <x v="9"/>
  </r>
  <r>
    <x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4-15T19:49:39"/>
    <d v="2015-05-15T19:49:39"/>
    <x v="2213"/>
    <x v="6"/>
  </r>
  <r>
    <x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1-07T19:00:48"/>
    <d v="2014-02-06T19:00:48"/>
    <x v="2214"/>
    <x v="1"/>
  </r>
  <r>
    <x v="2215"/>
    <s v="&quot;Something to See, Not to Say&quot; - Anemometer's First EP Album"/>
    <s v="Ambient Electro Grind-fest!"/>
    <n v="550"/>
    <n v="860"/>
    <x v="0"/>
    <s v="US"/>
    <s v="USD"/>
    <n v="1331621940"/>
    <n v="1329671572"/>
    <b v="0"/>
    <n v="33"/>
    <b v="1"/>
    <s v="music/electronic music"/>
    <n v="156.36363636363637"/>
    <n v="26.060606060606062"/>
    <x v="4"/>
    <s v="electronic music"/>
    <d v="2012-02-19T17:12:52"/>
    <d v="2012-03-13T06:59:00"/>
    <x v="2215"/>
    <x v="2"/>
  </r>
  <r>
    <x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09T18:02:25"/>
    <d v="2015-07-23T18:02:25"/>
    <x v="2216"/>
    <x v="3"/>
  </r>
  <r>
    <x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0-22T18:38:33"/>
    <d v="2015-11-02T08:00:00"/>
    <x v="2217"/>
    <x v="9"/>
  </r>
  <r>
    <x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06T19:29:43"/>
    <d v="2012-08-29T00:00:00"/>
    <x v="2218"/>
    <x v="10"/>
  </r>
  <r>
    <x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7-20T17:15:12"/>
    <d v="2015-08-19T17:15:12"/>
    <x v="2219"/>
    <x v="3"/>
  </r>
  <r>
    <x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6-27T01:27:16"/>
    <d v="2013-07-27T01:27:16"/>
    <x v="2220"/>
    <x v="0"/>
  </r>
  <r>
    <x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3-23T16:00:09"/>
    <d v="2016-04-23T00:00:00"/>
    <x v="2221"/>
    <x v="7"/>
  </r>
  <r>
    <x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1-12-29T18:54:07"/>
    <d v="2012-01-28T18:54:07"/>
    <x v="2222"/>
    <x v="11"/>
  </r>
  <r>
    <x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5-28T15:22:48"/>
    <d v="2015-06-27T15:22:48"/>
    <x v="2223"/>
    <x v="5"/>
  </r>
  <r>
    <x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d v="2016-10-01T16:01:15"/>
    <d v="2016-10-29T19:00:00"/>
    <x v="2224"/>
    <x v="9"/>
  </r>
  <r>
    <x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8-22T19:00:15"/>
    <d v="2014-09-21T19:00:15"/>
    <x v="2225"/>
    <x v="10"/>
  </r>
  <r>
    <x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d v="2016-01-12T19:10:22"/>
    <d v="2016-02-12T04:59:00"/>
    <x v="2226"/>
    <x v="1"/>
  </r>
  <r>
    <x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0-14T19:22:35"/>
    <d v="2013-11-13T20:22:35"/>
    <x v="2227"/>
    <x v="9"/>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7-17T06:40:36"/>
    <d v="2015-08-16T06:40:36"/>
    <x v="2228"/>
    <x v="3"/>
  </r>
  <r>
    <x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7-29T15:56:31"/>
    <d v="2013-09-03T04:00:00"/>
    <x v="2229"/>
    <x v="3"/>
  </r>
  <r>
    <x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d v="2014-03-26T21:08:47"/>
    <d v="2014-04-25T21:08:47"/>
    <x v="2230"/>
    <x v="7"/>
  </r>
  <r>
    <x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d v="2013-05-29T21:51:41"/>
    <d v="2013-06-25T05:00:00"/>
    <x v="2231"/>
    <x v="5"/>
  </r>
  <r>
    <x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6-16T19:03:28"/>
    <d v="2014-07-19T03:00:00"/>
    <x v="2232"/>
    <x v="0"/>
  </r>
  <r>
    <x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d v="2015-11-23T09:05:39"/>
    <d v="2015-12-14T00:00:00"/>
    <x v="2233"/>
    <x v="4"/>
  </r>
  <r>
    <x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6-12-06T19:47:27"/>
    <d v="2017-01-05T19:47:27"/>
    <x v="2234"/>
    <x v="11"/>
  </r>
  <r>
    <x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2-27T00:31:51"/>
    <d v="2015-03-28T23:31:51"/>
    <x v="2235"/>
    <x v="2"/>
  </r>
  <r>
    <x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1-02T14:48:43"/>
    <d v="2016-02-01T14:48:43"/>
    <x v="2236"/>
    <x v="1"/>
  </r>
  <r>
    <x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d v="2014-10-03T00:04:43"/>
    <d v="2014-11-12T07:59:00"/>
    <x v="2237"/>
    <x v="9"/>
  </r>
  <r>
    <x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2-08T14:55:16"/>
    <d v="2017-03-10T14:55:16"/>
    <x v="2238"/>
    <x v="2"/>
  </r>
  <r>
    <x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0-25T23:00:14"/>
    <d v="2013-12-01T04:02:00"/>
    <x v="2239"/>
    <x v="9"/>
  </r>
  <r>
    <x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3-23T19:49:04"/>
    <d v="2016-04-22T19:49:04"/>
    <x v="2240"/>
    <x v="7"/>
  </r>
  <r>
    <x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1-31T19:51:40"/>
    <d v="2017-03-02T19:51:40"/>
    <x v="2241"/>
    <x v="1"/>
  </r>
  <r>
    <x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0-22T13:48:53"/>
    <d v="2013-11-27T03:02:00"/>
    <x v="2242"/>
    <x v="9"/>
  </r>
  <r>
    <x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06T18:01:30"/>
    <d v="2017-03-13T03:00:00"/>
    <x v="2243"/>
    <x v="7"/>
  </r>
  <r>
    <x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04T19:39:06"/>
    <d v="2016-10-16T20:30:00"/>
    <x v="2244"/>
    <x v="9"/>
  </r>
  <r>
    <x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1-21T17:00:17"/>
    <d v="2014-02-21T18:00:00"/>
    <x v="2245"/>
    <x v="1"/>
  </r>
  <r>
    <x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8-05T19:00:10"/>
    <d v="2015-09-04T19:00:10"/>
    <x v="2246"/>
    <x v="10"/>
  </r>
  <r>
    <x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15T15:59:25"/>
    <d v="2015-07-29T15:59:25"/>
    <x v="2247"/>
    <x v="3"/>
  </r>
  <r>
    <x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1-14T21:01:18"/>
    <d v="2016-12-14T21:01:18"/>
    <x v="2248"/>
    <x v="4"/>
  </r>
  <r>
    <x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3-03T16:52:45"/>
    <d v="2013-04-02T15:52:45"/>
    <x v="2249"/>
    <x v="7"/>
  </r>
  <r>
    <x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d v="2016-11-03T00:07:53"/>
    <d v="2016-12-03T01:07:53"/>
    <x v="2250"/>
    <x v="4"/>
  </r>
  <r>
    <x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d v="2014-07-26T08:17:57"/>
    <d v="2014-08-16T08:17:57"/>
    <x v="2251"/>
    <x v="3"/>
  </r>
  <r>
    <x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7-22T07:52:18"/>
    <d v="2016-08-06T07:52:18"/>
    <x v="2252"/>
    <x v="3"/>
  </r>
  <r>
    <x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0-19T15:09:07"/>
    <d v="2015-11-18T16:09:07"/>
    <x v="2253"/>
    <x v="9"/>
  </r>
  <r>
    <x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17T15:32:48"/>
    <d v="2017-01-24T15:32:48"/>
    <x v="2254"/>
    <x v="1"/>
  </r>
  <r>
    <x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4-07T22:50:51"/>
    <d v="2016-05-07T22:50:51"/>
    <x v="2255"/>
    <x v="6"/>
  </r>
  <r>
    <x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08T10:50:46"/>
    <d v="2016-11-22T10:50:46"/>
    <x v="2256"/>
    <x v="4"/>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5-15T22:28:49"/>
    <d v="2016-06-19T23:00:00"/>
    <x v="2257"/>
    <x v="5"/>
  </r>
  <r>
    <x v="2258"/>
    <s v="A Sundered World"/>
    <s v="A Dungeon World campaign setting that takes place after the end of the worlds."/>
    <n v="2200"/>
    <n v="3223"/>
    <x v="0"/>
    <s v="US"/>
    <s v="USD"/>
    <n v="1434045687"/>
    <n v="1431453687"/>
    <b v="0"/>
    <n v="205"/>
    <b v="1"/>
    <s v="games/tabletop games"/>
    <n v="146.5"/>
    <n v="15.721951219512196"/>
    <x v="6"/>
    <s v="tabletop games"/>
    <d v="2015-05-12T18:01:27"/>
    <d v="2015-06-11T18:01:27"/>
    <x v="2258"/>
    <x v="5"/>
  </r>
  <r>
    <x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1-28T19:18:56"/>
    <d v="2016-12-08T19:18:56"/>
    <x v="2259"/>
    <x v="4"/>
  </r>
  <r>
    <x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2-25T00:24:10"/>
    <d v="2014-03-26T23:24:10"/>
    <x v="2260"/>
    <x v="2"/>
  </r>
  <r>
    <x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1-24T17:23:40"/>
    <d v="2017-02-14T17:23:40"/>
    <x v="2261"/>
    <x v="1"/>
  </r>
  <r>
    <x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0-14T14:02:38"/>
    <d v="2014-11-18T00:00:00"/>
    <x v="2262"/>
    <x v="9"/>
  </r>
  <r>
    <x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10T19:58:33"/>
    <d v="2015-01-31T19:58:33"/>
    <x v="2263"/>
    <x v="1"/>
  </r>
  <r>
    <x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06T13:58:34"/>
    <d v="2016-05-23T03:00:00"/>
    <x v="2264"/>
    <x v="5"/>
  </r>
  <r>
    <x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15T20:28:27"/>
    <d v="2016-11-22T20:28:27"/>
    <x v="2265"/>
    <x v="4"/>
  </r>
  <r>
    <x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09T20:59:52"/>
    <d v="2016-04-27T02:00:00"/>
    <x v="2266"/>
    <x v="6"/>
  </r>
  <r>
    <x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1-25T19:54:57"/>
    <d v="2014-12-21T01:00:00"/>
    <x v="2267"/>
    <x v="4"/>
  </r>
  <r>
    <x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d v="2017-02-10T01:58:35"/>
    <d v="2017-03-12T01:58:35"/>
    <x v="2268"/>
    <x v="2"/>
  </r>
  <r>
    <x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2-10T16:54:23"/>
    <d v="2017-03-07T05:00:00"/>
    <x v="2269"/>
    <x v="2"/>
  </r>
  <r>
    <x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6-12-21T20:51:53"/>
    <d v="2017-01-10T21:59:00"/>
    <x v="2270"/>
    <x v="11"/>
  </r>
  <r>
    <x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d v="2016-11-10T00:00:04"/>
    <d v="2016-12-10T00:00:04"/>
    <x v="2271"/>
    <x v="4"/>
  </r>
  <r>
    <x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1-07T16:47:16"/>
    <d v="2015-12-07T16:47:16"/>
    <x v="2272"/>
    <x v="4"/>
  </r>
  <r>
    <x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d v="2017-02-15T13:10:42"/>
    <d v="2017-03-12T12:10:42"/>
    <x v="2273"/>
    <x v="2"/>
  </r>
  <r>
    <x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1-24T12:00:57"/>
    <d v="2014-02-23T12:00:57"/>
    <x v="2274"/>
    <x v="1"/>
  </r>
  <r>
    <x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1-22T14:47:59"/>
    <d v="2014-12-22T14:47:59"/>
    <x v="2275"/>
    <x v="4"/>
  </r>
  <r>
    <x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3-12-06T15:38:09"/>
    <d v="2014-01-05T15:38:09"/>
    <x v="2276"/>
    <x v="11"/>
  </r>
  <r>
    <x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1-28T16:17:03"/>
    <d v="2012-02-27T16:17:03"/>
    <x v="2277"/>
    <x v="1"/>
  </r>
  <r>
    <x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5-11-30T17:01:07"/>
    <d v="2016-01-03T22:59:00"/>
    <x v="2278"/>
    <x v="4"/>
  </r>
  <r>
    <x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1-16T19:21:39"/>
    <d v="2015-02-04T04:00:00"/>
    <x v="2279"/>
    <x v="1"/>
  </r>
  <r>
    <x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8-18T14:59:51"/>
    <d v="2015-09-17T14:59:51"/>
    <x v="2280"/>
    <x v="10"/>
  </r>
  <r>
    <x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5-24T06:51:37"/>
    <d v="2011-07-25T06:50:00"/>
    <x v="2281"/>
    <x v="5"/>
  </r>
  <r>
    <x v="2282"/>
    <s v="Sage King's Debut Album"/>
    <s v="Sage King is recording his debut album and wants YOU to be a part of the creation process"/>
    <n v="750"/>
    <n v="1390"/>
    <x v="0"/>
    <s v="US"/>
    <s v="USD"/>
    <n v="1452744686"/>
    <n v="1447560686"/>
    <b v="0"/>
    <n v="12"/>
    <b v="1"/>
    <s v="music/rock"/>
    <n v="185.33333333333331"/>
    <n v="115.83333333333333"/>
    <x v="4"/>
    <s v="rock"/>
    <d v="2015-11-15T04:11:26"/>
    <d v="2016-01-14T04:11:26"/>
    <x v="2282"/>
    <x v="4"/>
  </r>
  <r>
    <x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3-10T03:00:04"/>
    <d v="2012-05-09T02:00:04"/>
    <x v="2283"/>
    <x v="7"/>
  </r>
  <r>
    <x v="2284"/>
    <s v="Make a record, write a song, take the Vinyl Skyway. "/>
    <s v="The Vinyl Skyway reunite to make a third album. "/>
    <n v="6000"/>
    <n v="6373.27"/>
    <x v="0"/>
    <s v="US"/>
    <s v="USD"/>
    <n v="1299902400"/>
    <n v="1297451245"/>
    <b v="0"/>
    <n v="59"/>
    <b v="1"/>
    <s v="music/rock"/>
    <n v="106.22116666666668"/>
    <n v="108.02152542372882"/>
    <x v="4"/>
    <s v="rock"/>
    <d v="2011-02-11T19:07:25"/>
    <d v="2011-03-12T04:00:00"/>
    <x v="2284"/>
    <x v="2"/>
  </r>
  <r>
    <x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5-30T04:27:23"/>
    <d v="2012-06-29T04:27:23"/>
    <x v="2285"/>
    <x v="5"/>
  </r>
  <r>
    <x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8-08T23:07:34"/>
    <d v="2013-09-06T03:59:00"/>
    <x v="2286"/>
    <x v="10"/>
  </r>
  <r>
    <x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02T16:01:00"/>
    <d v="2014-06-23T16:01:00"/>
    <x v="2287"/>
    <x v="0"/>
  </r>
  <r>
    <x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07T19:51:29"/>
    <d v="2012-06-26T18:00:00"/>
    <x v="2288"/>
    <x v="0"/>
  </r>
  <r>
    <x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0-24T23:57:40"/>
    <d v="2013-12-06T23:22:00"/>
    <x v="2289"/>
    <x v="9"/>
  </r>
  <r>
    <x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09-14T06:05:30"/>
    <d v="2009-12-01T17:00:00"/>
    <x v="2290"/>
    <x v="8"/>
  </r>
  <r>
    <x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3-19T23:26:58"/>
    <d v="2012-04-23T04:00:00"/>
    <x v="2291"/>
    <x v="7"/>
  </r>
  <r>
    <x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3-19T16:44:36"/>
    <d v="2012-04-18T16:44:36"/>
    <x v="2292"/>
    <x v="7"/>
  </r>
  <r>
    <x v="2293"/>
    <s v="&quot;Hurt N' Wrong&quot; New Album Fundraiser!"/>
    <s v="Donate here to be a part of the upcoming album. Every little bit helps!"/>
    <n v="850"/>
    <n v="920"/>
    <x v="0"/>
    <s v="US"/>
    <s v="USD"/>
    <n v="1348545540"/>
    <n v="1346345999"/>
    <b v="0"/>
    <n v="27"/>
    <b v="1"/>
    <s v="music/rock"/>
    <n v="108.23529411764706"/>
    <n v="34.074074074074076"/>
    <x v="4"/>
    <s v="rock"/>
    <d v="2012-08-30T16:59:59"/>
    <d v="2012-09-25T03:59:00"/>
    <x v="2293"/>
    <x v="10"/>
  </r>
  <r>
    <x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d v="2012-12-21T17:21:20"/>
    <d v="2013-01-20T17:21:20"/>
    <x v="2294"/>
    <x v="11"/>
  </r>
  <r>
    <x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2-12-27T22:54:16"/>
    <d v="2013-01-26T22:54:16"/>
    <x v="2295"/>
    <x v="11"/>
  </r>
  <r>
    <x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d v="2012-01-19T17:33:46"/>
    <d v="2012-02-23T17:33:46"/>
    <x v="2296"/>
    <x v="1"/>
  </r>
  <r>
    <x v="2297"/>
    <s v="Company Company: Debut EP"/>
    <s v="New Jersey Alternative Rock band COCO needs YOUR help self-releasing debut EP!"/>
    <n v="1000"/>
    <n v="1006"/>
    <x v="0"/>
    <s v="US"/>
    <s v="USD"/>
    <n v="1331697540"/>
    <n v="1328749249"/>
    <b v="0"/>
    <n v="19"/>
    <b v="1"/>
    <s v="music/rock"/>
    <n v="100.6"/>
    <n v="52.94736842105263"/>
    <x v="4"/>
    <s v="rock"/>
    <d v="2012-02-09T01:00:49"/>
    <d v="2012-03-14T03:59:00"/>
    <x v="2297"/>
    <x v="2"/>
  </r>
  <r>
    <x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d v="2014-02-24T20:10:33"/>
    <d v="2014-03-26T19:10:33"/>
    <x v="2298"/>
    <x v="2"/>
  </r>
  <r>
    <x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d v="2011-01-22T00:46:49"/>
    <d v="2011-02-06T00:46:49"/>
    <x v="2299"/>
    <x v="1"/>
  </r>
  <r>
    <x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14T17:26:56"/>
    <d v="2012-06-28T17:26:56"/>
    <x v="2300"/>
    <x v="0"/>
  </r>
  <r>
    <x v="2301"/>
    <s v="Time Crash"/>
    <s v="We are America's first trock band, and we're ready to bring you our first album!"/>
    <n v="5000"/>
    <n v="6680.22"/>
    <x v="0"/>
    <s v="US"/>
    <s v="USD"/>
    <n v="1371785496"/>
    <n v="1369193496"/>
    <b v="1"/>
    <n v="211"/>
    <b v="1"/>
    <s v="music/indie rock"/>
    <n v="133.6044"/>
    <n v="31.659810426540286"/>
    <x v="4"/>
    <s v="indie rock"/>
    <d v="2013-05-22T03:31:36"/>
    <d v="2013-06-21T03:31:36"/>
    <x v="2301"/>
    <x v="5"/>
  </r>
  <r>
    <x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1-27T20:50:34"/>
    <d v="2013-12-31T07:00:00"/>
    <x v="2302"/>
    <x v="4"/>
  </r>
  <r>
    <x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1-03T02:39:56"/>
    <d v="2011-12-13T03:39:56"/>
    <x v="2303"/>
    <x v="4"/>
  </r>
  <r>
    <x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1-20T19:34:51"/>
    <d v="2011-01-01T04:59:00"/>
    <x v="2304"/>
    <x v="4"/>
  </r>
  <r>
    <x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d v="2014-07-14T16:41:12"/>
    <d v="2014-08-08T18:00:00"/>
    <x v="2305"/>
    <x v="3"/>
  </r>
  <r>
    <x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2-09T04:02:09"/>
    <d v="2012-03-10T04:02:09"/>
    <x v="2306"/>
    <x v="2"/>
  </r>
  <r>
    <x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4-05T19:15:33"/>
    <d v="2012-05-05T19:15:28"/>
    <x v="2307"/>
    <x v="6"/>
  </r>
  <r>
    <x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7-31T23:06:36"/>
    <d v="2014-08-29T01:00:00"/>
    <x v="2308"/>
    <x v="3"/>
  </r>
  <r>
    <x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2-02T23:42:17"/>
    <d v="2013-03-09T23:42:17"/>
    <x v="2309"/>
    <x v="2"/>
  </r>
  <r>
    <x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2-19T19:03:35"/>
    <d v="2013-03-21T18:03:35"/>
    <x v="2310"/>
    <x v="2"/>
  </r>
  <r>
    <x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4-07T00:06:29"/>
    <d v="2014-05-07T00:06:29"/>
    <x v="2311"/>
    <x v="6"/>
  </r>
  <r>
    <x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3-18T15:11:18"/>
    <d v="2014-04-18T23:00:00"/>
    <x v="2312"/>
    <x v="7"/>
  </r>
  <r>
    <x v="2313"/>
    <s v="A SUNNY DAY IN GLASGOW"/>
    <s v="A Sunny Day in Glasgow are recording a new album and we need your help!"/>
    <n v="5000"/>
    <n v="8792.02"/>
    <x v="0"/>
    <s v="US"/>
    <s v="USD"/>
    <n v="1336086026"/>
    <n v="1333494026"/>
    <b v="1"/>
    <n v="157"/>
    <b v="1"/>
    <s v="music/indie rock"/>
    <n v="175.84040000000002"/>
    <n v="56.000127388535034"/>
    <x v="4"/>
    <s v="indie rock"/>
    <d v="2012-04-03T23:00:26"/>
    <d v="2012-05-03T23:00:26"/>
    <x v="2313"/>
    <x v="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5-08T13:14:17"/>
    <d v="2012-06-07T13:14:17"/>
    <x v="2314"/>
    <x v="5"/>
  </r>
  <r>
    <x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d v="2012-04-05T17:25:43"/>
    <d v="2012-05-05T17:25:43"/>
    <x v="2315"/>
    <x v="6"/>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09-23T17:24:10"/>
    <d v="2009-12-09T18:24:00"/>
    <x v="2316"/>
    <x v="8"/>
  </r>
  <r>
    <x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1-14T13:00:49"/>
    <d v="2010-02-15T05:00:00"/>
    <x v="2317"/>
    <x v="1"/>
  </r>
  <r>
    <x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8-25T15:26:54"/>
    <d v="2009-09-26T03:59:00"/>
    <x v="2318"/>
    <x v="10"/>
  </r>
  <r>
    <x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d v="2013-11-15T01:58:05"/>
    <d v="2013-12-15T01:58:05"/>
    <x v="2319"/>
    <x v="4"/>
  </r>
  <r>
    <x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2-26T19:36:40"/>
    <d v="2014-04-02T18:36:40"/>
    <x v="2320"/>
    <x v="2"/>
  </r>
  <r>
    <x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3-05T06:15:01"/>
    <d v="2017-04-04T05:15:01"/>
    <x v="2321"/>
    <x v="7"/>
  </r>
  <r>
    <x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3-10T21:29:29"/>
    <d v="2017-04-09T20:29:29"/>
    <x v="2322"/>
    <x v="7"/>
  </r>
  <r>
    <x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13T18:07:27"/>
    <d v="2017-03-20T18:07:27"/>
    <x v="2323"/>
    <x v="7"/>
  </r>
  <r>
    <x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2-24T21:14:45"/>
    <d v="2017-03-26T20:14:45"/>
    <x v="2324"/>
    <x v="2"/>
  </r>
  <r>
    <x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2-28T00:32:11"/>
    <d v="2017-03-29T23:32:11"/>
    <x v="2325"/>
    <x v="2"/>
  </r>
  <r>
    <x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3-10T00:49:08"/>
    <d v="2017-04-30T17:00:00"/>
    <x v="2326"/>
    <x v="7"/>
  </r>
  <r>
    <x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7-22T22:00:40"/>
    <d v="2014-08-26T22:00:40"/>
    <x v="2327"/>
    <x v="3"/>
  </r>
  <r>
    <x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5-15T18:45:37"/>
    <d v="2015-06-14T18:45:37"/>
    <x v="2328"/>
    <x v="5"/>
  </r>
  <r>
    <x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6-17T14:59:06"/>
    <d v="2014-07-17T14:59:06"/>
    <x v="2329"/>
    <x v="0"/>
  </r>
  <r>
    <x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1-24T21:35:43"/>
    <d v="2015-12-25T00:00:00"/>
    <x v="2330"/>
    <x v="4"/>
  </r>
  <r>
    <x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7-19T00:08:10"/>
    <d v="2014-08-18T00:08:10"/>
    <x v="2331"/>
    <x v="3"/>
  </r>
  <r>
    <x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1-07T15:04:31"/>
    <d v="2015-02-06T15:04:31"/>
    <x v="2332"/>
    <x v="1"/>
  </r>
  <r>
    <x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08T15:36:30"/>
    <d v="2014-05-29T17:50:00"/>
    <x v="2333"/>
    <x v="5"/>
  </r>
  <r>
    <x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0-06T16:04:58"/>
    <d v="2014-11-05T17:34:00"/>
    <x v="2334"/>
    <x v="9"/>
  </r>
  <r>
    <x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5-12T13:44:03"/>
    <d v="2014-06-11T13:44:03"/>
    <x v="2335"/>
    <x v="5"/>
  </r>
  <r>
    <x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1-27T22:11:35"/>
    <d v="2014-03-08T22:11:35"/>
    <x v="2336"/>
    <x v="1"/>
  </r>
  <r>
    <x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5-27T15:22:23"/>
    <d v="2014-06-26T15:22:23"/>
    <x v="2337"/>
    <x v="5"/>
  </r>
  <r>
    <x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5-30T21:31:24"/>
    <d v="2014-06-29T21:31:24"/>
    <x v="2338"/>
    <x v="5"/>
  </r>
  <r>
    <x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1-18T19:11:49"/>
    <d v="2016-12-19T07:59:00"/>
    <x v="2339"/>
    <x v="4"/>
  </r>
  <r>
    <x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09-30T15:25:38"/>
    <d v="2016-10-30T15:25:38"/>
    <x v="2340"/>
    <x v="8"/>
  </r>
  <r>
    <x v="2341"/>
    <s v="Cutting Edge Fitness Website (Canceled)"/>
    <s v="This website will serve as an interface to change lives and have a community routing for your success!"/>
    <n v="5000"/>
    <n v="0"/>
    <x v="1"/>
    <s v="US"/>
    <s v="USD"/>
    <n v="1436729504"/>
    <n v="1434137504"/>
    <b v="0"/>
    <n v="0"/>
    <b v="0"/>
    <s v="technology/web"/>
    <n v="0"/>
    <e v="#DIV/0!"/>
    <x v="2"/>
    <s v="web"/>
    <d v="2015-06-12T19:31:44"/>
    <d v="2015-07-12T19:31:44"/>
    <x v="2341"/>
    <x v="0"/>
  </r>
  <r>
    <x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09-15T16:51:10"/>
    <d v="2014-10-06T05:00:00"/>
    <x v="2342"/>
    <x v="8"/>
  </r>
  <r>
    <x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5-11-19T19:48:25"/>
    <d v="2016-01-08T19:47:00"/>
    <x v="2343"/>
    <x v="4"/>
  </r>
  <r>
    <x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5-25T17:27:49"/>
    <d v="2016-06-24T17:27:49"/>
    <x v="2344"/>
    <x v="5"/>
  </r>
  <r>
    <x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2-25T00:02:36"/>
    <d v="2015-03-31T23:39:00"/>
    <x v="2345"/>
    <x v="2"/>
  </r>
  <r>
    <x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09-02T19:10:31"/>
    <d v="2016-10-17T19:10:31"/>
    <x v="2346"/>
    <x v="8"/>
  </r>
  <r>
    <x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7-26T14:34:36"/>
    <d v="2016-08-25T14:34:36"/>
    <x v="2347"/>
    <x v="3"/>
  </r>
  <r>
    <x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5-12-22T22:22:18"/>
    <d v="2016-02-20T22:22:18"/>
    <x v="2348"/>
    <x v="11"/>
  </r>
  <r>
    <x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7-13T18:37:08"/>
    <d v="2015-08-11T18:37:08"/>
    <x v="2349"/>
    <x v="3"/>
  </r>
  <r>
    <x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6-12-04T20:12:50"/>
    <d v="2017-01-03T20:12:50"/>
    <x v="2350"/>
    <x v="11"/>
  </r>
  <r>
    <x v="2351"/>
    <s v="NZ Auction site.  No listing or success fees. Only $2 p/m"/>
    <s v="Donate $30 or more and receive a free selfie stick."/>
    <n v="18900"/>
    <n v="108"/>
    <x v="1"/>
    <s v="NZ"/>
    <s v="NZD"/>
    <n v="1430360739"/>
    <n v="1427768739"/>
    <b v="0"/>
    <n v="7"/>
    <b v="0"/>
    <s v="technology/web"/>
    <n v="5.7142857142857143E-3"/>
    <n v="15.428571428571429"/>
    <x v="2"/>
    <s v="web"/>
    <d v="2015-03-31T02:25:39"/>
    <d v="2015-04-30T02:25:39"/>
    <x v="2351"/>
    <x v="7"/>
  </r>
  <r>
    <x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4-07T15:12:32"/>
    <d v="2015-06-06T15:12:32"/>
    <x v="2352"/>
    <x v="6"/>
  </r>
  <r>
    <x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09T16:13:42"/>
    <d v="2015-04-21T16:13:42"/>
    <x v="2353"/>
    <x v="6"/>
  </r>
  <r>
    <x v="2354"/>
    <s v="Dissertation (Canceled)"/>
    <s v="Almost done with doctorate degree but need funding of $35,000 to complete research of project."/>
    <n v="35000"/>
    <n v="25"/>
    <x v="1"/>
    <s v="US"/>
    <s v="USD"/>
    <n v="1420910460"/>
    <n v="1415726460"/>
    <b v="0"/>
    <n v="1"/>
    <b v="0"/>
    <s v="technology/web"/>
    <n v="7.1428571428571429E-4"/>
    <n v="25"/>
    <x v="2"/>
    <s v="web"/>
    <d v="2014-11-11T17:21:00"/>
    <d v="2015-01-10T17:21:00"/>
    <x v="2354"/>
    <x v="4"/>
  </r>
  <r>
    <x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4-02T22:02:16"/>
    <d v="2015-05-02T22:02:16"/>
    <x v="2355"/>
    <x v="6"/>
  </r>
  <r>
    <x v="2356"/>
    <s v="HardstyleUnited.com (Canceled)"/>
    <s v="HardstyleUnited.com The Global Hardstyle community. Your Hardstyle community."/>
    <n v="10000"/>
    <n v="0"/>
    <x v="1"/>
    <s v="NL"/>
    <s v="EUR"/>
    <n v="1433530104"/>
    <n v="1430938104"/>
    <b v="0"/>
    <n v="0"/>
    <b v="0"/>
    <s v="technology/web"/>
    <n v="0"/>
    <e v="#DIV/0!"/>
    <x v="2"/>
    <s v="web"/>
    <d v="2015-05-06T18:48:24"/>
    <d v="2015-06-05T18:48:24"/>
    <x v="2356"/>
    <x v="5"/>
  </r>
  <r>
    <x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09-17T14:52:58"/>
    <d v="2015-10-17T14:52:58"/>
    <x v="2357"/>
    <x v="8"/>
  </r>
  <r>
    <x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4-12-05T22:20:36"/>
    <d v="2015-01-31T00:39:00"/>
    <x v="2358"/>
    <x v="11"/>
  </r>
  <r>
    <x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6-04T15:35:24"/>
    <d v="2015-08-03T15:35:24"/>
    <x v="2359"/>
    <x v="0"/>
  </r>
  <r>
    <x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1-08T16:58:00"/>
    <d v="2016-02-07T16:58:00"/>
    <x v="2360"/>
    <x v="1"/>
  </r>
  <r>
    <x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06T20:36:48"/>
    <d v="2016-04-30T22:00:00"/>
    <x v="2361"/>
    <x v="6"/>
  </r>
  <r>
    <x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1-11T16:31:10"/>
    <d v="2014-12-11T16:31:10"/>
    <x v="2362"/>
    <x v="4"/>
  </r>
  <r>
    <x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1-14T00:16:40"/>
    <d v="2015-12-29T00:16:40"/>
    <x v="2363"/>
    <x v="4"/>
  </r>
  <r>
    <x v="2364"/>
    <s v="Minecraft Server and Website Help (Name: Forge Realms)"/>
    <s v="Making a Minecraft server and Website and I need your help to fund it. Thanks in Advance!"/>
    <n v="128"/>
    <n v="0"/>
    <x v="1"/>
    <s v="US"/>
    <s v="USD"/>
    <n v="1445898356"/>
    <n v="1441146356"/>
    <b v="0"/>
    <n v="0"/>
    <b v="0"/>
    <s v="technology/web"/>
    <n v="0"/>
    <e v="#DIV/0!"/>
    <x v="2"/>
    <s v="web"/>
    <d v="2015-09-01T22:25:56"/>
    <d v="2015-10-26T22:25:56"/>
    <x v="2364"/>
    <x v="8"/>
  </r>
  <r>
    <x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5-12-08T17:40:25"/>
    <d v="2016-01-17T23:00:00"/>
    <x v="2365"/>
    <x v="11"/>
  </r>
  <r>
    <x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09-21T12:45:33"/>
    <d v="2015-10-21T12:45:33"/>
    <x v="2366"/>
    <x v="8"/>
  </r>
  <r>
    <x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2-25T23:16:56"/>
    <d v="2016-04-25T22:16:56"/>
    <x v="2367"/>
    <x v="2"/>
  </r>
  <r>
    <x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2-28T17:19:25"/>
    <d v="2015-04-14T16:19:25"/>
    <x v="2368"/>
    <x v="2"/>
  </r>
  <r>
    <x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1-11T19:30:11"/>
    <d v="2016-02-10T19:30:11"/>
    <x v="2369"/>
    <x v="1"/>
  </r>
  <r>
    <x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1-18T04:32:21"/>
    <d v="2014-12-18T04:32:21"/>
    <x v="2370"/>
    <x v="4"/>
  </r>
  <r>
    <x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5-26T18:39:56"/>
    <d v="2015-06-25T18:39:56"/>
    <x v="2371"/>
    <x v="5"/>
  </r>
  <r>
    <x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3-25T01:39:31"/>
    <d v="2015-04-24T01:39:31"/>
    <x v="2372"/>
    <x v="7"/>
  </r>
  <r>
    <x v="2373"/>
    <s v="Cykelauktion.com (Canceled)"/>
    <s v="We want to create a safe marketplace for buying and selling bicycles."/>
    <n v="850000"/>
    <n v="50"/>
    <x v="1"/>
    <s v="SE"/>
    <s v="SEK"/>
    <n v="1440863624"/>
    <n v="1438271624"/>
    <b v="0"/>
    <n v="1"/>
    <b v="0"/>
    <s v="technology/web"/>
    <n v="5.8823529411764708E-5"/>
    <n v="50"/>
    <x v="2"/>
    <s v="web"/>
    <d v="2015-07-30T15:53:44"/>
    <d v="2015-08-29T15:53:44"/>
    <x v="2373"/>
    <x v="3"/>
  </r>
  <r>
    <x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1-13T20:14:20"/>
    <d v="2015-02-12T20:14:20"/>
    <x v="2374"/>
    <x v="1"/>
  </r>
  <r>
    <x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8-10T20:03:57"/>
    <d v="2016-09-09T20:03:57"/>
    <x v="2375"/>
    <x v="10"/>
  </r>
  <r>
    <x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1-10T22:12:46"/>
    <d v="2015-12-10T22:12:46"/>
    <x v="2376"/>
    <x v="4"/>
  </r>
  <r>
    <x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0-26T20:53:03"/>
    <d v="2016-11-25T21:53:03"/>
    <x v="2377"/>
    <x v="9"/>
  </r>
  <r>
    <x v="2378"/>
    <s v="KEEPUP INC (Canceled)"/>
    <s v="KEEPUP allows you to extend your social circle by introducing you to new people via your friends."/>
    <n v="110000"/>
    <n v="0"/>
    <x v="1"/>
    <s v="US"/>
    <s v="USD"/>
    <n v="1440548330"/>
    <n v="1438042730"/>
    <b v="0"/>
    <n v="0"/>
    <b v="0"/>
    <s v="technology/web"/>
    <n v="0"/>
    <e v="#DIV/0!"/>
    <x v="2"/>
    <s v="web"/>
    <d v="2015-07-28T00:18:50"/>
    <d v="2015-08-26T00:18:50"/>
    <x v="2378"/>
    <x v="3"/>
  </r>
  <r>
    <x v="2379"/>
    <s v="SelectCooks.com (Canceled)"/>
    <s v="Selectcooks.com is a community marketplace for people to list, find and hire chefs."/>
    <n v="30000"/>
    <n v="0"/>
    <x v="1"/>
    <s v="US"/>
    <s v="USD"/>
    <n v="1444004616"/>
    <n v="1440116616"/>
    <b v="0"/>
    <n v="0"/>
    <b v="0"/>
    <s v="technology/web"/>
    <n v="0"/>
    <e v="#DIV/0!"/>
    <x v="2"/>
    <s v="web"/>
    <d v="2015-08-21T00:23:36"/>
    <d v="2015-10-05T00:23:36"/>
    <x v="2379"/>
    <x v="10"/>
  </r>
  <r>
    <x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09-01T19:02:22"/>
    <d v="2015-10-01T19:02:22"/>
    <x v="2380"/>
    <x v="8"/>
  </r>
  <r>
    <x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3-11T22:27:28"/>
    <d v="2015-04-10T22:27:28"/>
    <x v="2381"/>
    <x v="7"/>
  </r>
  <r>
    <x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7-10T04:30:03"/>
    <d v="2015-08-04T04:30:03"/>
    <x v="2382"/>
    <x v="3"/>
  </r>
  <r>
    <x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1-23T01:21:47"/>
    <d v="2015-02-22T01:21:47"/>
    <x v="2383"/>
    <x v="1"/>
  </r>
  <r>
    <x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0-15T01:37:23"/>
    <d v="2014-11-14T02:37:23"/>
    <x v="2384"/>
    <x v="9"/>
  </r>
  <r>
    <x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7-06T16:50:32"/>
    <d v="2015-08-05T16:50:32"/>
    <x v="2385"/>
    <x v="3"/>
  </r>
  <r>
    <x v="2386"/>
    <s v="Realjobmatch.com (Canceled)"/>
    <s v="Realjobmatch is not just a job search site but a matching site , matching the right jobseekers with the best jobs."/>
    <n v="30000"/>
    <n v="0"/>
    <x v="1"/>
    <s v="CA"/>
    <s v="CAD"/>
    <n v="1420920424"/>
    <n v="1415736424"/>
    <b v="0"/>
    <n v="0"/>
    <b v="0"/>
    <s v="technology/web"/>
    <n v="0"/>
    <e v="#DIV/0!"/>
    <x v="2"/>
    <s v="web"/>
    <d v="2014-11-11T20:07:04"/>
    <d v="2015-01-10T20:07:04"/>
    <x v="2386"/>
    <x v="4"/>
  </r>
  <r>
    <x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6-07T15:02:20"/>
    <d v="2016-07-22T15:02:20"/>
    <x v="2387"/>
    <x v="0"/>
  </r>
  <r>
    <x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4-12-16T20:29:19"/>
    <d v="2015-01-15T19:29:00"/>
    <x v="2388"/>
    <x v="11"/>
  </r>
  <r>
    <x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6-24T15:40:52"/>
    <d v="2015-07-25T21:59:00"/>
    <x v="2389"/>
    <x v="0"/>
  </r>
  <r>
    <x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4-11-25T06:17:44"/>
    <d v="2015-01-04T06:17:44"/>
    <x v="2390"/>
    <x v="4"/>
  </r>
  <r>
    <x v="2391"/>
    <s v="oToBOTS.com - Freedom from high cost auto repairs (Canceled)"/>
    <s v="Using the power of internet to help people save hundreds in car repair."/>
    <n v="20000"/>
    <n v="25"/>
    <x v="1"/>
    <s v="US"/>
    <s v="USD"/>
    <n v="1427825044"/>
    <n v="1425236644"/>
    <b v="0"/>
    <n v="1"/>
    <b v="0"/>
    <s v="technology/web"/>
    <n v="1.25E-3"/>
    <n v="25"/>
    <x v="2"/>
    <s v="web"/>
    <d v="2015-03-01T19:04:04"/>
    <d v="2015-03-31T18:04:04"/>
    <x v="2391"/>
    <x v="7"/>
  </r>
  <r>
    <x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09-29T02:53:43"/>
    <d v="2015-10-29T02:53:43"/>
    <x v="2392"/>
    <x v="8"/>
  </r>
  <r>
    <x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7-09T15:33:37"/>
    <d v="2015-08-08T15:33:37"/>
    <x v="2393"/>
    <x v="3"/>
  </r>
  <r>
    <x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1-27T08:41:33"/>
    <d v="2015-02-26T08:41:33"/>
    <x v="2394"/>
    <x v="1"/>
  </r>
  <r>
    <x v="2395"/>
    <s v="VENT it out (Canceled)"/>
    <s v="I am making a social website where people can anonymously or openly vent, All walks of life all over the world"/>
    <n v="33000"/>
    <n v="0"/>
    <x v="1"/>
    <s v="US"/>
    <s v="USD"/>
    <n v="1484038620"/>
    <n v="1481597687"/>
    <b v="0"/>
    <n v="0"/>
    <b v="0"/>
    <s v="technology/web"/>
    <n v="0"/>
    <e v="#DIV/0!"/>
    <x v="2"/>
    <s v="web"/>
    <d v="2016-12-13T02:54:47"/>
    <d v="2017-01-10T08:57:00"/>
    <x v="2395"/>
    <x v="11"/>
  </r>
  <r>
    <x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09-15T20:22:38"/>
    <d v="2015-10-15T20:22:38"/>
    <x v="2396"/>
    <x v="8"/>
  </r>
  <r>
    <x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4-12-03T21:14:16"/>
    <d v="2015-01-02T21:14:16"/>
    <x v="2397"/>
    <x v="11"/>
  </r>
  <r>
    <x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6-02T21:59:44"/>
    <d v="2015-07-02T21:59:44"/>
    <x v="2398"/>
    <x v="0"/>
  </r>
  <r>
    <x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1-13T20:28:26"/>
    <d v="2014-12-18T20:28:26"/>
    <x v="2399"/>
    <x v="4"/>
  </r>
  <r>
    <x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3-15T06:26:04"/>
    <d v="2016-04-14T06:26:04"/>
    <x v="2400"/>
    <x v="7"/>
  </r>
  <r>
    <x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1-05T19:44:56"/>
    <d v="2016-03-05T19:44:56"/>
    <x v="2401"/>
    <x v="1"/>
  </r>
  <r>
    <x v="2402"/>
    <s v="Cupcake Truck Unite"/>
    <s v="Small town, delicious treats, and a mobile truck"/>
    <n v="12000"/>
    <n v="52"/>
    <x v="2"/>
    <s v="US"/>
    <s v="USD"/>
    <n v="1431533931"/>
    <n v="1428941931"/>
    <b v="0"/>
    <n v="1"/>
    <b v="0"/>
    <s v="food/food trucks"/>
    <n v="4.3333333333333331E-3"/>
    <n v="52"/>
    <x v="7"/>
    <s v="food trucks"/>
    <d v="2015-04-13T16:18:51"/>
    <d v="2015-05-13T16:18:51"/>
    <x v="2402"/>
    <x v="6"/>
  </r>
  <r>
    <x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1-30T21:10:58"/>
    <d v="2016-03-30T20:10:58"/>
    <x v="2403"/>
    <x v="1"/>
  </r>
  <r>
    <x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5-12-04T00:56:47"/>
    <d v="2016-01-03T00:56:47"/>
    <x v="2404"/>
    <x v="11"/>
  </r>
  <r>
    <x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8-13T14:02:55"/>
    <d v="2016-09-03T14:02:55"/>
    <x v="2405"/>
    <x v="10"/>
  </r>
  <r>
    <x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4-12-10T02:39:50"/>
    <d v="2015-01-19T02:39:50"/>
    <x v="2406"/>
    <x v="11"/>
  </r>
  <r>
    <x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3-19T13:48:48"/>
    <d v="2015-04-11T06:00:00"/>
    <x v="2407"/>
    <x v="7"/>
  </r>
  <r>
    <x v="2408"/>
    <s v="Sabroso On Wheels"/>
    <s v="A US Army Vet trying to get a Peruvian food truck going! Really good Peruvian food now mobile!"/>
    <n v="15000"/>
    <n v="30"/>
    <x v="2"/>
    <s v="US"/>
    <s v="USD"/>
    <n v="1415247757"/>
    <n v="1412652157"/>
    <b v="0"/>
    <n v="2"/>
    <b v="0"/>
    <s v="food/food trucks"/>
    <n v="2E-3"/>
    <n v="15"/>
    <x v="7"/>
    <s v="food trucks"/>
    <d v="2014-10-07T03:22:37"/>
    <d v="2014-11-06T04:22:37"/>
    <x v="2408"/>
    <x v="9"/>
  </r>
  <r>
    <x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7-19T21:01:15"/>
    <d v="2015-08-18T21:01:15"/>
    <x v="2409"/>
    <x v="3"/>
  </r>
  <r>
    <x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8-08T09:47:55"/>
    <d v="2015-09-07T09:47:55"/>
    <x v="2410"/>
    <x v="10"/>
  </r>
  <r>
    <x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7-26T17:34:42"/>
    <d v="2015-08-25T17:34:42"/>
    <x v="2411"/>
    <x v="3"/>
  </r>
  <r>
    <x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0-12T17:41:13"/>
    <d v="2016-11-26T18:41:13"/>
    <x v="2412"/>
    <x v="9"/>
  </r>
  <r>
    <x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01T02:38:02"/>
    <d v="2014-05-31T23:30:00"/>
    <x v="2413"/>
    <x v="5"/>
  </r>
  <r>
    <x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7-13T16:41:00"/>
    <d v="2015-08-22T03:59:00"/>
    <x v="2414"/>
    <x v="3"/>
  </r>
  <r>
    <x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6-15T20:42:26"/>
    <d v="2016-07-15T20:42:26"/>
    <x v="2415"/>
    <x v="0"/>
  </r>
  <r>
    <x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1-15T17:42:23"/>
    <d v="2015-03-14T15:00:00"/>
    <x v="2416"/>
    <x v="1"/>
  </r>
  <r>
    <x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7-11T21:13:07"/>
    <d v="2014-08-10T21:13:07"/>
    <x v="2417"/>
    <x v="3"/>
  </r>
  <r>
    <x v="2418"/>
    <s v="Mexican food truck"/>
    <s v="I want to start my food truck business."/>
    <n v="25000"/>
    <n v="5"/>
    <x v="2"/>
    <s v="US"/>
    <s v="USD"/>
    <n v="1427225644"/>
    <n v="1422045244"/>
    <b v="0"/>
    <n v="5"/>
    <b v="0"/>
    <s v="food/food trucks"/>
    <n v="2.0000000000000001E-4"/>
    <n v="1"/>
    <x v="7"/>
    <s v="food trucks"/>
    <d v="2015-01-23T20:34:04"/>
    <d v="2015-03-24T19:34:04"/>
    <x v="2418"/>
    <x v="1"/>
  </r>
  <r>
    <x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4-12-20T17:43:09"/>
    <d v="2015-02-18T17:43:09"/>
    <x v="2419"/>
    <x v="11"/>
  </r>
  <r>
    <x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09-11T00:41:35"/>
    <d v="2014-11-10T01:41:35"/>
    <x v="2420"/>
    <x v="8"/>
  </r>
  <r>
    <x v="2421"/>
    <s v="hot dog cart"/>
    <s v="help me start Merrill's first hot dog cart in this empty lot"/>
    <n v="6000"/>
    <n v="1"/>
    <x v="2"/>
    <s v="US"/>
    <s v="USD"/>
    <n v="1424536196"/>
    <n v="1421944196"/>
    <b v="0"/>
    <n v="1"/>
    <b v="0"/>
    <s v="food/food trucks"/>
    <n v="1.6666666666666666E-4"/>
    <n v="1"/>
    <x v="7"/>
    <s v="food trucks"/>
    <d v="2015-01-22T16:29:56"/>
    <d v="2015-02-21T16:29:56"/>
    <x v="2421"/>
    <x v="1"/>
  </r>
  <r>
    <x v="2422"/>
    <s v="Help starting a family owned food truck"/>
    <s v="Family owned business serving BBQ and seafood to the public"/>
    <n v="500"/>
    <n v="1"/>
    <x v="2"/>
    <s v="US"/>
    <s v="USD"/>
    <n v="1426091036"/>
    <n v="1423502636"/>
    <b v="0"/>
    <n v="1"/>
    <b v="0"/>
    <s v="food/food trucks"/>
    <n v="2E-3"/>
    <n v="1"/>
    <x v="7"/>
    <s v="food trucks"/>
    <d v="2015-02-09T17:23:56"/>
    <d v="2015-03-11T16:23:56"/>
    <x v="2422"/>
    <x v="2"/>
  </r>
  <r>
    <x v="2423"/>
    <s v="FBTR BBQ"/>
    <s v="FBTR is a Texas-style, North Carolina based, homemade BBQ company looking to bring good meat to the masses."/>
    <n v="60000"/>
    <n v="8"/>
    <x v="2"/>
    <s v="US"/>
    <s v="USD"/>
    <n v="1420044890"/>
    <n v="1417452890"/>
    <b v="0"/>
    <n v="1"/>
    <b v="0"/>
    <s v="food/food trucks"/>
    <n v="1.3333333333333334E-4"/>
    <n v="8"/>
    <x v="7"/>
    <s v="food trucks"/>
    <d v="2014-12-01T16:54:50"/>
    <d v="2014-12-31T16:54:50"/>
    <x v="2423"/>
    <x v="11"/>
  </r>
  <r>
    <x v="2424"/>
    <s v="Lily and Memphs"/>
    <s v="Great and creative food from the heart in the form of a sweet food truck!"/>
    <n v="25000"/>
    <n v="310"/>
    <x v="2"/>
    <s v="US"/>
    <s v="USD"/>
    <n v="1414445108"/>
    <n v="1411853108"/>
    <b v="0"/>
    <n v="9"/>
    <b v="0"/>
    <s v="food/food trucks"/>
    <n v="1.24E-2"/>
    <n v="34.444444444444443"/>
    <x v="7"/>
    <s v="food trucks"/>
    <d v="2014-09-27T21:25:08"/>
    <d v="2014-10-27T21:25:08"/>
    <x v="2424"/>
    <x v="8"/>
  </r>
  <r>
    <x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12T21:55:49"/>
    <d v="2016-05-27T22:04:00"/>
    <x v="2425"/>
    <x v="5"/>
  </r>
  <r>
    <x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6-09T04:04:52"/>
    <d v="2015-08-08T04:04:52"/>
    <x v="2426"/>
    <x v="0"/>
  </r>
  <r>
    <x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2-12T07:38:53"/>
    <d v="2016-03-23T06:38:53"/>
    <x v="2427"/>
    <x v="2"/>
  </r>
  <r>
    <x v="2428"/>
    <s v="Premium Burgers"/>
    <s v="From Moo 2 You! We want to offer premium burgers to a taco flooded environment."/>
    <n v="35000"/>
    <n v="1"/>
    <x v="2"/>
    <s v="US"/>
    <s v="USD"/>
    <n v="1426182551"/>
    <n v="1423594151"/>
    <b v="0"/>
    <n v="1"/>
    <b v="0"/>
    <s v="food/food trucks"/>
    <n v="2.8571428571428571E-5"/>
    <n v="1"/>
    <x v="7"/>
    <s v="food trucks"/>
    <d v="2015-02-10T18:49:11"/>
    <d v="2015-03-12T17:49:11"/>
    <x v="2428"/>
    <x v="2"/>
  </r>
  <r>
    <x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6-12-30T21:06:06"/>
    <d v="2017-02-05T16:44:00"/>
    <x v="2429"/>
    <x v="11"/>
  </r>
  <r>
    <x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1-13T03:08:24"/>
    <d v="2016-02-12T03:08:24"/>
    <x v="2430"/>
    <x v="1"/>
  </r>
  <r>
    <x v="2431"/>
    <s v="Murphy's good eatin'"/>
    <s v="Go to Colorado and run a food truck with homemade food of all kinds."/>
    <n v="100000"/>
    <n v="2"/>
    <x v="2"/>
    <s v="US"/>
    <s v="USD"/>
    <n v="1467080613"/>
    <n v="1461896613"/>
    <b v="0"/>
    <n v="2"/>
    <b v="0"/>
    <s v="food/food trucks"/>
    <n v="2.0000000000000002E-5"/>
    <n v="1"/>
    <x v="7"/>
    <s v="food trucks"/>
    <d v="2016-04-29T02:23:33"/>
    <d v="2016-06-28T02:23:33"/>
    <x v="2431"/>
    <x v="6"/>
  </r>
  <r>
    <x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2-06T05:14:57"/>
    <d v="2015-03-08T05:14:57"/>
    <x v="2432"/>
    <x v="2"/>
  </r>
  <r>
    <x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1-28T21:35:43"/>
    <d v="2016-02-27T21:35:43"/>
    <x v="2433"/>
    <x v="1"/>
  </r>
  <r>
    <x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6-25T04:27:54"/>
    <d v="2015-08-04T04:27:54"/>
    <x v="2434"/>
    <x v="0"/>
  </r>
  <r>
    <x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09-05T06:39:46"/>
    <d v="2015-10-05T06:39:46"/>
    <x v="2435"/>
    <x v="8"/>
  </r>
  <r>
    <x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5-11-30T14:46:10"/>
    <d v="2016-01-29T14:46:10"/>
    <x v="2436"/>
    <x v="4"/>
  </r>
  <r>
    <x v="2437"/>
    <s v="Cuppa Gumbos"/>
    <s v="Homemade Gumbo, Stews and Curry to be served hot and fresh everyday at any festival or concert we can attend."/>
    <n v="8000"/>
    <n v="0"/>
    <x v="2"/>
    <s v="US"/>
    <s v="USD"/>
    <n v="1426615200"/>
    <n v="1422400188"/>
    <b v="0"/>
    <n v="0"/>
    <b v="0"/>
    <s v="food/food trucks"/>
    <n v="0"/>
    <e v="#DIV/0!"/>
    <x v="7"/>
    <s v="food trucks"/>
    <d v="2015-01-27T23:09:48"/>
    <d v="2015-03-17T18:00:00"/>
    <x v="2437"/>
    <x v="1"/>
  </r>
  <r>
    <x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0-08T21:57:42"/>
    <d v="2015-12-07T22:57:42"/>
    <x v="2438"/>
    <x v="9"/>
  </r>
  <r>
    <x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09-18T19:38:49"/>
    <d v="2015-10-18T19:38:49"/>
    <x v="2439"/>
    <x v="8"/>
  </r>
  <r>
    <x v="2440"/>
    <s v="The first green Food Truck in Phnom Penh"/>
    <s v="Starting a entire clean energy food truck and set a new standard for Cambodia"/>
    <n v="5000"/>
    <n v="10"/>
    <x v="2"/>
    <s v="BE"/>
    <s v="EUR"/>
    <n v="1455399313"/>
    <n v="1452807313"/>
    <b v="0"/>
    <n v="2"/>
    <b v="0"/>
    <s v="food/food trucks"/>
    <n v="2E-3"/>
    <n v="5"/>
    <x v="7"/>
    <s v="food trucks"/>
    <d v="2016-01-14T21:35:13"/>
    <d v="2016-02-13T21:35:13"/>
    <x v="2440"/>
    <x v="1"/>
  </r>
  <r>
    <x v="2441"/>
    <s v="Bring Alchemy Pops to the People!"/>
    <s v="YOU can help Alchemy Pops POP up on a street near you!"/>
    <n v="7500"/>
    <n v="8091"/>
    <x v="0"/>
    <s v="US"/>
    <s v="USD"/>
    <n v="1437627540"/>
    <n v="1435806054"/>
    <b v="0"/>
    <n v="109"/>
    <b v="1"/>
    <s v="food/small batch"/>
    <n v="1.0788"/>
    <n v="74.22935779816514"/>
    <x v="7"/>
    <s v="small batch"/>
    <d v="2015-07-02T03:00:54"/>
    <d v="2015-07-23T04:59:00"/>
    <x v="2441"/>
    <x v="3"/>
  </r>
  <r>
    <x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2-17T16:00:28"/>
    <d v="2015-03-19T15:00:28"/>
    <x v="2442"/>
    <x v="2"/>
  </r>
  <r>
    <x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7-16T15:00:22"/>
    <d v="2014-08-15T15:00:22"/>
    <x v="2443"/>
    <x v="3"/>
  </r>
  <r>
    <x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4-25T18:06:31"/>
    <d v="2016-05-25T18:06:31"/>
    <x v="2444"/>
    <x v="6"/>
  </r>
  <r>
    <x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8-27T04:33:41"/>
    <d v="2015-09-26T04:33:41"/>
    <x v="2445"/>
    <x v="10"/>
  </r>
  <r>
    <x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0-27T14:27:51"/>
    <d v="2016-11-26T15:27:51"/>
    <x v="2446"/>
    <x v="9"/>
  </r>
  <r>
    <x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0-11T11:16:33"/>
    <d v="2016-11-12T04:00:00"/>
    <x v="2447"/>
    <x v="9"/>
  </r>
  <r>
    <x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25T07:35:13"/>
    <d v="2016-08-31T05:36:00"/>
    <x v="2448"/>
    <x v="10"/>
  </r>
  <r>
    <x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1T03:25:15"/>
    <d v="2014-11-30T04:25:15"/>
    <x v="2449"/>
    <x v="9"/>
  </r>
  <r>
    <x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09-20T01:44:16"/>
    <d v="2014-10-28T03:11:00"/>
    <x v="2450"/>
    <x v="8"/>
  </r>
  <r>
    <x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2-13T21:48:10"/>
    <d v="2017-03-05T21:48:10"/>
    <x v="2451"/>
    <x v="2"/>
  </r>
  <r>
    <x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1-30T20:15:00"/>
    <d v="2015-12-29T23:00:00"/>
    <x v="2452"/>
    <x v="4"/>
  </r>
  <r>
    <x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1-03T16:36:49"/>
    <d v="2017-02-02T16:36:49"/>
    <x v="2453"/>
    <x v="1"/>
  </r>
  <r>
    <x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2-04T04:50:08"/>
    <d v="2017-03-11T04:50:08"/>
    <x v="2454"/>
    <x v="2"/>
  </r>
  <r>
    <x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3-23T18:45:50"/>
    <d v="2016-04-20T18:45:50"/>
    <x v="2455"/>
    <x v="7"/>
  </r>
  <r>
    <x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1-26T23:03:59"/>
    <d v="2017-02-25T23:03:59"/>
    <x v="2456"/>
    <x v="1"/>
  </r>
  <r>
    <x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2-23T14:27:36"/>
    <d v="2016-03-24T13:27:36"/>
    <x v="2457"/>
    <x v="2"/>
  </r>
  <r>
    <x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5-05T20:55:18"/>
    <d v="2016-06-09T19:00:00"/>
    <x v="2458"/>
    <x v="5"/>
  </r>
  <r>
    <x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2-07T15:18:05"/>
    <d v="2016-03-23T14:18:05"/>
    <x v="2459"/>
    <x v="2"/>
  </r>
  <r>
    <x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6-11-30T04:29:27"/>
    <d v="2017-01-03T04:17:00"/>
    <x v="2460"/>
    <x v="4"/>
  </r>
  <r>
    <x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8-29T00:18:17"/>
    <d v="2011-10-01T03:00:00"/>
    <x v="2461"/>
    <x v="10"/>
  </r>
  <r>
    <x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6-29T04:28:16"/>
    <d v="2012-07-19T04:28:16"/>
    <x v="2462"/>
    <x v="0"/>
  </r>
  <r>
    <x v="2463"/>
    <s v="Emma Ate the Lion &quot;Songs Two Count Too&quot;"/>
    <s v="Emma Ate The Lion's debut full length album"/>
    <n v="2000"/>
    <n v="2325"/>
    <x v="0"/>
    <s v="US"/>
    <s v="USD"/>
    <n v="1366138800"/>
    <n v="1362710425"/>
    <b v="0"/>
    <n v="75"/>
    <b v="1"/>
    <s v="music/indie rock"/>
    <n v="1.1625000000000001"/>
    <n v="31"/>
    <x v="4"/>
    <s v="indie rock"/>
    <d v="2013-03-08T02:40:25"/>
    <d v="2013-04-16T19:00:00"/>
    <x v="2463"/>
    <x v="7"/>
  </r>
  <r>
    <x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01T21:36:37"/>
    <d v="2015-09-30T19:29:00"/>
    <x v="2464"/>
    <x v="8"/>
  </r>
  <r>
    <x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8-24T17:15:48"/>
    <d v="2012-09-23T17:15:48"/>
    <x v="2465"/>
    <x v="10"/>
  </r>
  <r>
    <x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4-09T02:27:33"/>
    <d v="2013-05-09T02:27:33"/>
    <x v="2466"/>
    <x v="6"/>
  </r>
  <r>
    <x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4-26T20:58:51"/>
    <d v="2012-05-10T17:00:00"/>
    <x v="2467"/>
    <x v="6"/>
  </r>
  <r>
    <x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09-22T03:42:01"/>
    <d v="2012-10-28T05:00:00"/>
    <x v="2468"/>
    <x v="8"/>
  </r>
  <r>
    <x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1-14T10:18:49"/>
    <d v="2011-02-08T10:18:49"/>
    <x v="2469"/>
    <x v="1"/>
  </r>
  <r>
    <x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4-24T01:47:35"/>
    <d v="2012-05-24T01:47:35"/>
    <x v="2470"/>
    <x v="6"/>
  </r>
  <r>
    <x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1-12-16T23:49:52"/>
    <d v="2012-01-25T23:49:52"/>
    <x v="2471"/>
    <x v="11"/>
  </r>
  <r>
    <x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6-25T02:46:20"/>
    <d v="2010-09-04T01:03:00"/>
    <x v="2472"/>
    <x v="0"/>
  </r>
  <r>
    <x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0-11T17:57:49"/>
    <d v="2012-11-10T18:57:49"/>
    <x v="2473"/>
    <x v="9"/>
  </r>
  <r>
    <x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08-27T00:16:16"/>
    <d v="2010-10-11T00:16:16"/>
    <x v="2474"/>
    <x v="10"/>
  </r>
  <r>
    <x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5-12T06:54:15"/>
    <d v="2010-07-10T22:00:00"/>
    <x v="2475"/>
    <x v="5"/>
  </r>
  <r>
    <x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0-01T07:52:50"/>
    <d v="2014-11-03T08:52:50"/>
    <x v="2476"/>
    <x v="9"/>
  </r>
  <r>
    <x v="2477"/>
    <s v="Debut Album"/>
    <s v="Releasing my first album in August, and I need your help in order to get it done!"/>
    <n v="750"/>
    <n v="1285"/>
    <x v="0"/>
    <s v="US"/>
    <s v="USD"/>
    <n v="1344789345"/>
    <n v="1340901345"/>
    <b v="0"/>
    <n v="41"/>
    <b v="1"/>
    <s v="music/indie rock"/>
    <n v="1.7133333333333334"/>
    <n v="31.341463414634145"/>
    <x v="4"/>
    <s v="indie rock"/>
    <d v="2012-06-28T16:35:45"/>
    <d v="2012-08-12T16:35:45"/>
    <x v="2477"/>
    <x v="0"/>
  </r>
  <r>
    <x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2-12-14T22:48:33"/>
    <d v="2013-01-13T22:48:33"/>
    <x v="2478"/>
    <x v="11"/>
  </r>
  <r>
    <x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17T17:26:34"/>
    <d v="2012-07-28T02:00:00"/>
    <x v="2479"/>
    <x v="3"/>
  </r>
  <r>
    <x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08-11T22:28:04"/>
    <d v="2015-10-10T22:28:04"/>
    <x v="2480"/>
    <x v="10"/>
  </r>
  <r>
    <x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3-31T15:30:08"/>
    <d v="2012-04-30T15:30:08"/>
    <x v="2481"/>
    <x v="7"/>
  </r>
  <r>
    <x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6-17T18:46:23"/>
    <d v="2011-08-01T18:46:23"/>
    <x v="2482"/>
    <x v="0"/>
  </r>
  <r>
    <x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3-02T18:00:03"/>
    <d v="2012-05-01T17:00:03"/>
    <x v="2483"/>
    <x v="7"/>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8-16T22:00:03"/>
    <d v="2011-09-15T22:00:03"/>
    <x v="2484"/>
    <x v="10"/>
  </r>
  <r>
    <x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09-07T23:57:59"/>
    <d v="2011-10-12T23:57:59"/>
    <x v="2485"/>
    <x v="8"/>
  </r>
  <r>
    <x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3-23T16:59:36"/>
    <d v="2012-04-22T16:59:36"/>
    <x v="2486"/>
    <x v="7"/>
  </r>
  <r>
    <x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4-27T01:59:57"/>
    <d v="2012-05-27T01:59:57"/>
    <x v="2487"/>
    <x v="6"/>
  </r>
  <r>
    <x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0-17T15:11:48"/>
    <d v="2011-11-16T16:11:48"/>
    <x v="2488"/>
    <x v="9"/>
  </r>
  <r>
    <x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4-09T16:33:59"/>
    <d v="2013-05-09T16:33:59"/>
    <x v="2489"/>
    <x v="6"/>
  </r>
  <r>
    <x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4-24T05:27:56"/>
    <d v="2012-06-23T05:27:56"/>
    <x v="2490"/>
    <x v="6"/>
  </r>
  <r>
    <x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0-12-30T20:08:34"/>
    <d v="2011-01-16T01:51:00"/>
    <x v="2491"/>
    <x v="11"/>
  </r>
  <r>
    <x v="2492"/>
    <s v="SUPER NICE EP 2012"/>
    <s v="We're a band from Hawaii trying to produce our first EP and we need help!"/>
    <n v="600"/>
    <n v="750"/>
    <x v="0"/>
    <s v="US"/>
    <s v="USD"/>
    <n v="1339840740"/>
    <n v="1335397188"/>
    <b v="0"/>
    <n v="27"/>
    <b v="1"/>
    <s v="music/indie rock"/>
    <n v="1.25"/>
    <n v="27.777777777777779"/>
    <x v="4"/>
    <s v="indie rock"/>
    <d v="2012-04-25T23:39:48"/>
    <d v="2012-06-16T09:59:00"/>
    <x v="2492"/>
    <x v="6"/>
  </r>
  <r>
    <x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3-15T04:02:20"/>
    <d v="2013-04-29T04:02:20"/>
    <x v="2493"/>
    <x v="7"/>
  </r>
  <r>
    <x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4-23T15:29:04"/>
    <d v="2012-05-23T15:29:04"/>
    <x v="2494"/>
    <x v="6"/>
  </r>
  <r>
    <x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5-07T22:42:55"/>
    <d v="2012-06-06T22:42:55"/>
    <x v="2495"/>
    <x v="5"/>
  </r>
  <r>
    <x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2-22T23:54:52"/>
    <d v="2013-03-29T22:54:52"/>
    <x v="2496"/>
    <x v="2"/>
  </r>
  <r>
    <x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7-06T21:05:38"/>
    <d v="2011-08-05T21:05:38"/>
    <x v="2497"/>
    <x v="3"/>
  </r>
  <r>
    <x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13T23:13:07"/>
    <d v="2015-01-27T23:13:07"/>
    <x v="2498"/>
    <x v="1"/>
  </r>
  <r>
    <x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1-13T15:33:57"/>
    <d v="2012-12-31T18:00:00"/>
    <x v="2499"/>
    <x v="4"/>
  </r>
  <r>
    <x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5-24T18:32:55"/>
    <d v="2012-06-23T18:32:55"/>
    <x v="2500"/>
    <x v="5"/>
  </r>
  <r>
    <x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8-28T18:38:24"/>
    <d v="2015-09-27T18:38:24"/>
    <x v="2501"/>
    <x v="10"/>
  </r>
  <r>
    <x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8-07T19:48:38"/>
    <d v="2014-09-21T19:48:38"/>
    <x v="2502"/>
    <x v="10"/>
  </r>
  <r>
    <x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5-08T21:35:08"/>
    <d v="2016-06-07T21:06:00"/>
    <x v="2503"/>
    <x v="5"/>
  </r>
  <r>
    <x v="2504"/>
    <s v="Halal Restaurant and Internet Cafe"/>
    <s v="Halal Restaurant and Internet Cafe 20 percent of profits will go to building masjids."/>
    <n v="35000"/>
    <n v="0"/>
    <x v="2"/>
    <s v="US"/>
    <s v="USD"/>
    <n v="1416014534"/>
    <n v="1413418934"/>
    <b v="0"/>
    <n v="0"/>
    <b v="0"/>
    <s v="food/restaurants"/>
    <n v="0"/>
    <e v="#DIV/0!"/>
    <x v="7"/>
    <s v="restaurants"/>
    <d v="2014-10-16T00:22:14"/>
    <d v="2014-11-15T01:22:14"/>
    <x v="2504"/>
    <x v="9"/>
  </r>
  <r>
    <x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2-12T01:20:16"/>
    <d v="2015-03-14T00:20:16"/>
    <x v="2505"/>
    <x v="2"/>
  </r>
  <r>
    <x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09-11T07:07:49"/>
    <d v="2015-10-03T21:00:00"/>
    <x v="2506"/>
    <x v="8"/>
  </r>
  <r>
    <x v="2507"/>
    <s v="Help Cafe Talavera get a New Kitchen!"/>
    <s v="Unique dishes for a unique city!."/>
    <n v="42850"/>
    <n v="0"/>
    <x v="2"/>
    <s v="US"/>
    <s v="USD"/>
    <n v="1431308704"/>
    <n v="1428716704"/>
    <b v="0"/>
    <n v="0"/>
    <b v="0"/>
    <s v="food/restaurants"/>
    <n v="0"/>
    <e v="#DIV/0!"/>
    <x v="7"/>
    <s v="restaurants"/>
    <d v="2015-04-11T01:45:04"/>
    <d v="2015-05-11T01:45:04"/>
    <x v="2507"/>
    <x v="6"/>
  </r>
  <r>
    <x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7-15T22:50:34"/>
    <d v="2014-08-14T22:50:34"/>
    <x v="2508"/>
    <x v="3"/>
  </r>
  <r>
    <x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2-23T19:25:49"/>
    <d v="2015-04-20T18:25:49"/>
    <x v="2509"/>
    <x v="2"/>
  </r>
  <r>
    <x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3-15T23:56:12"/>
    <d v="2015-05-14T23:56:12"/>
    <x v="2510"/>
    <x v="7"/>
  </r>
  <r>
    <x v="2511"/>
    <s v="loluli's"/>
    <s v="Fresh Fast Food. A bbq ramen bar thats healthy, tasty and made to order right in front of your eyes....... From flame to bowl"/>
    <n v="100000"/>
    <n v="0"/>
    <x v="2"/>
    <s v="GB"/>
    <s v="GBP"/>
    <n v="1454323413"/>
    <n v="1451731413"/>
    <b v="0"/>
    <n v="0"/>
    <b v="0"/>
    <s v="food/restaurants"/>
    <n v="0"/>
    <e v="#DIV/0!"/>
    <x v="7"/>
    <s v="restaurants"/>
    <d v="2016-01-02T10:43:33"/>
    <d v="2016-02-01T10:43:33"/>
    <x v="2511"/>
    <x v="1"/>
  </r>
  <r>
    <x v="2512"/>
    <s v="Somethin' Tasty"/>
    <s v="Somethin' Tasty is a unique coffee, pastry &amp; retail store. We consign from all local sources: pottery, glass &amp; art."/>
    <n v="1150"/>
    <n v="0"/>
    <x v="2"/>
    <s v="US"/>
    <s v="USD"/>
    <n v="1418504561"/>
    <n v="1417208561"/>
    <b v="0"/>
    <n v="0"/>
    <b v="0"/>
    <s v="food/restaurants"/>
    <n v="0"/>
    <e v="#DIV/0!"/>
    <x v="7"/>
    <s v="restaurants"/>
    <d v="2014-11-28T21:02:41"/>
    <d v="2014-12-13T21:02:41"/>
    <x v="2512"/>
    <x v="4"/>
  </r>
  <r>
    <x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6-12-28T00:09:49"/>
    <d v="2017-02-26T00:09:49"/>
    <x v="2513"/>
    <x v="11"/>
  </r>
  <r>
    <x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03T09:21:17"/>
    <d v="2014-08-20T09:21:17"/>
    <x v="2514"/>
    <x v="10"/>
  </r>
  <r>
    <x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1-23T20:09:13"/>
    <d v="2015-02-22T20:09:13"/>
    <x v="2515"/>
    <x v="1"/>
  </r>
  <r>
    <x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0-30T15:40:52"/>
    <d v="2014-11-29T16:40:52"/>
    <x v="2516"/>
    <x v="9"/>
  </r>
  <r>
    <x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2-17T19:15:30"/>
    <d v="2015-03-19T18:15:30"/>
    <x v="2517"/>
    <x v="2"/>
  </r>
  <r>
    <x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0-14T16:20:28"/>
    <d v="2014-11-13T17:20:28"/>
    <x v="2518"/>
    <x v="9"/>
  </r>
  <r>
    <x v="2519"/>
    <s v="Kelli's Kitchen"/>
    <s v="Better than your mom's, better than Cracker Barrel, only at Kelli's Kitchen (all from scratch)."/>
    <n v="150000"/>
    <n v="65"/>
    <x v="2"/>
    <s v="US"/>
    <s v="USD"/>
    <n v="1405741404"/>
    <n v="1403149404"/>
    <b v="0"/>
    <n v="4"/>
    <b v="0"/>
    <s v="food/restaurants"/>
    <n v="4.3333333333333331E-4"/>
    <n v="16.25"/>
    <x v="7"/>
    <s v="restaurants"/>
    <d v="2014-06-19T03:43:24"/>
    <d v="2014-07-19T03:43:24"/>
    <x v="2519"/>
    <x v="0"/>
  </r>
  <r>
    <x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08-30T14:24:45"/>
    <d v="2016-10-15T19:21:00"/>
    <x v="2520"/>
    <x v="1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09-22T23:13:41"/>
    <d v="2015-10-13T23:13:41"/>
    <x v="2521"/>
    <x v="8"/>
  </r>
  <r>
    <x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3-31T13:46:00"/>
    <d v="2016-04-22T14:52:00"/>
    <x v="2522"/>
    <x v="7"/>
  </r>
  <r>
    <x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0-18T23:24:52"/>
    <d v="2014-11-18T00:24:52"/>
    <x v="2523"/>
    <x v="9"/>
  </r>
  <r>
    <x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1-18T19:22:37"/>
    <d v="2014-12-21T04:30:00"/>
    <x v="2524"/>
    <x v="4"/>
  </r>
  <r>
    <x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5-29T20:16:11"/>
    <d v="2012-06-28T20:16:11"/>
    <x v="2525"/>
    <x v="5"/>
  </r>
  <r>
    <x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1-10T02:11:14"/>
    <d v="2014-12-08T04:59:00"/>
    <x v="2526"/>
    <x v="4"/>
  </r>
  <r>
    <x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09-29T18:01:31"/>
    <d v="2013-10-18T03:59:00"/>
    <x v="2527"/>
    <x v="8"/>
  </r>
  <r>
    <x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01T20:01:43"/>
    <d v="2015-08-20T11:00:00"/>
    <x v="2528"/>
    <x v="10"/>
  </r>
  <r>
    <x v="2529"/>
    <s v="UrbanArias is DC's Contemporary Opera Company"/>
    <s v="Opera. Short. New."/>
    <n v="6000"/>
    <n v="6257"/>
    <x v="0"/>
    <s v="US"/>
    <s v="USD"/>
    <n v="1332636975"/>
    <n v="1328752575"/>
    <b v="0"/>
    <n v="76"/>
    <b v="1"/>
    <s v="music/classical music"/>
    <n v="1.0428333333333333"/>
    <n v="82.328947368421055"/>
    <x v="4"/>
    <s v="classical music"/>
    <d v="2012-02-09T01:56:15"/>
    <d v="2012-03-25T00:56:15"/>
    <x v="2529"/>
    <x v="2"/>
  </r>
  <r>
    <x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3-18T20:45:05"/>
    <d v="2015-04-20T04:50:00"/>
    <x v="2530"/>
    <x v="7"/>
  </r>
  <r>
    <x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7-23T16:19:14"/>
    <d v="2015-08-15T03:59:00"/>
    <x v="2531"/>
    <x v="3"/>
  </r>
  <r>
    <x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7-17T20:22:46"/>
    <d v="2012-08-16T20:22:46"/>
    <x v="2532"/>
    <x v="3"/>
  </r>
  <r>
    <x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1-30T18:01:51"/>
    <d v="2013-03-01T18:01:08"/>
    <x v="2533"/>
    <x v="1"/>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6:48:32"/>
    <d v="2010-01-01T06:00:00"/>
    <x v="2534"/>
    <x v="4"/>
  </r>
  <r>
    <x v="2535"/>
    <s v="Mark Hayes Requiem Recording"/>
    <s v="Mark Hayes: Requiem Recording"/>
    <n v="20000"/>
    <n v="20755"/>
    <x v="0"/>
    <s v="US"/>
    <s v="USD"/>
    <n v="1417463945"/>
    <n v="1414781945"/>
    <b v="0"/>
    <n v="78"/>
    <b v="1"/>
    <s v="music/classical music"/>
    <n v="1.03775"/>
    <n v="266.08974358974359"/>
    <x v="4"/>
    <s v="classical music"/>
    <d v="2014-10-31T18:59:05"/>
    <d v="2014-12-01T19:59:05"/>
    <x v="2535"/>
    <x v="9"/>
  </r>
  <r>
    <x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09T02:32:46"/>
    <d v="2013-07-30T02:32:46"/>
    <x v="2536"/>
    <x v="3"/>
  </r>
  <r>
    <x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6-02T15:34:15"/>
    <d v="2011-08-01T15:34:15"/>
    <x v="2537"/>
    <x v="0"/>
  </r>
  <r>
    <x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1-24T12:14:21"/>
    <d v="2013-02-24T04:59:00"/>
    <x v="2538"/>
    <x v="1"/>
  </r>
  <r>
    <x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4-12-04T21:39:12"/>
    <d v="2015-02-02T21:39:12"/>
    <x v="2539"/>
    <x v="11"/>
  </r>
  <r>
    <x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08-30T16:12:01"/>
    <d v="2011-10-29T16:12:01"/>
    <x v="2540"/>
    <x v="10"/>
  </r>
  <r>
    <x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7-28T10:46:58"/>
    <d v="2013-09-26T10:46:58"/>
    <x v="2541"/>
    <x v="3"/>
  </r>
  <r>
    <x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8-23T10:14:17"/>
    <d v="2013-10-01T03:59:00"/>
    <x v="2542"/>
    <x v="10"/>
  </r>
  <r>
    <x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0-12-02T02:34:58"/>
    <d v="2011-01-02T03:00:00"/>
    <x v="2543"/>
    <x v="11"/>
  </r>
  <r>
    <x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6-08T12:29:29"/>
    <d v="2012-07-08T12:29:29"/>
    <x v="2544"/>
    <x v="0"/>
  </r>
  <r>
    <x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1-23T03:18:58"/>
    <d v="2015-02-27T00:30:00"/>
    <x v="2545"/>
    <x v="1"/>
  </r>
  <r>
    <x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09-07T20:36:19"/>
    <d v="2013-10-05T05:00:00"/>
    <x v="2546"/>
    <x v="8"/>
  </r>
  <r>
    <x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3-05T18:33:23"/>
    <d v="2012-04-04T17:33:23"/>
    <x v="2547"/>
    <x v="7"/>
  </r>
  <r>
    <x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05T15:00:37"/>
    <d v="2016-09-30T04:27:00"/>
    <x v="2548"/>
    <x v="8"/>
  </r>
  <r>
    <x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4-26T18:11:10"/>
    <d v="2013-05-31T17:00:00"/>
    <x v="2549"/>
    <x v="6"/>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08-12T15:13:26"/>
    <d v="2015-10-08T03:59:00"/>
    <x v="2550"/>
    <x v="10"/>
  </r>
  <r>
    <x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2-22T06:03:05"/>
    <d v="2012-03-21T20:48:00"/>
    <x v="2551"/>
    <x v="2"/>
  </r>
  <r>
    <x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2-03T19:26:21"/>
    <d v="2017-03-05T19:26:21"/>
    <x v="2552"/>
    <x v="2"/>
  </r>
  <r>
    <x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7-23T04:46:47"/>
    <d v="2012-09-21T04:46:47"/>
    <x v="2553"/>
    <x v="3"/>
  </r>
  <r>
    <x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01T01:52:43"/>
    <d v="2015-06-01T03:59:00"/>
    <x v="2554"/>
    <x v="5"/>
  </r>
  <r>
    <x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4-27T15:43:13"/>
    <d v="2012-05-28T15:43:13"/>
    <x v="2555"/>
    <x v="6"/>
  </r>
  <r>
    <x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1-09T23:47:37"/>
    <d v="2012-12-24T23:47:37"/>
    <x v="2556"/>
    <x v="4"/>
  </r>
  <r>
    <x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4-15T17:53:06"/>
    <d v="2014-05-15T17:53:06"/>
    <x v="2557"/>
    <x v="6"/>
  </r>
  <r>
    <x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3-30T20:38:26"/>
    <d v="2015-05-01T13:59:00"/>
    <x v="2558"/>
    <x v="7"/>
  </r>
  <r>
    <x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0-13T20:58:04"/>
    <d v="2011-11-15T19:37:00"/>
    <x v="2559"/>
    <x v="9"/>
  </r>
  <r>
    <x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2-04T22:49:34"/>
    <d v="2015-03-06T22:49:34"/>
    <x v="2560"/>
    <x v="2"/>
  </r>
  <r>
    <x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09-13T12:41:29"/>
    <d v="2015-10-13T12:41:29"/>
    <x v="2561"/>
    <x v="8"/>
  </r>
  <r>
    <x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08-12T12:35:39"/>
    <d v="2016-10-11T12:35:39"/>
    <x v="2562"/>
    <x v="10"/>
  </r>
  <r>
    <x v="2563"/>
    <s v="Phoenix Pearl Boba Tea Truck (Canceled)"/>
    <s v="Michigan based bubble tea and specialty ice cream food truck"/>
    <n v="20000"/>
    <n v="0"/>
    <x v="1"/>
    <s v="US"/>
    <s v="USD"/>
    <n v="1438226451"/>
    <n v="1433042451"/>
    <b v="0"/>
    <n v="0"/>
    <b v="0"/>
    <s v="food/food trucks"/>
    <n v="0"/>
    <e v="#DIV/0!"/>
    <x v="7"/>
    <s v="food trucks"/>
    <d v="2015-05-31T03:20:51"/>
    <d v="2015-07-30T03:20:51"/>
    <x v="2563"/>
    <x v="5"/>
  </r>
  <r>
    <x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02T00:58:19"/>
    <d v="2014-08-01T00:58:19"/>
    <x v="2564"/>
    <x v="3"/>
  </r>
  <r>
    <x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3-11T15:36:29"/>
    <d v="2016-05-09T20:50:00"/>
    <x v="2565"/>
    <x v="7"/>
  </r>
  <r>
    <x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7-22T23:32:28"/>
    <d v="2014-08-21T23:32:28"/>
    <x v="2566"/>
    <x v="3"/>
  </r>
  <r>
    <x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3-24T21:05:38"/>
    <d v="2015-04-23T21:05:38"/>
    <x v="2567"/>
    <x v="7"/>
  </r>
  <r>
    <x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8-02T15:59:54"/>
    <d v="2016-09-01T15:59:54"/>
    <x v="2568"/>
    <x v="10"/>
  </r>
  <r>
    <x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8-18T02:31:52"/>
    <d v="2015-09-17T02:31:52"/>
    <x v="2569"/>
    <x v="10"/>
  </r>
  <r>
    <x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1-09T21:40:35"/>
    <d v="2017-02-08T21:40:35"/>
    <x v="2570"/>
    <x v="1"/>
  </r>
  <r>
    <x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3-20T08:12:01"/>
    <d v="2016-05-19T08:12:01"/>
    <x v="2571"/>
    <x v="7"/>
  </r>
  <r>
    <x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3-14T02:51:57"/>
    <d v="2015-04-13T02:51:57"/>
    <x v="2572"/>
    <x v="7"/>
  </r>
  <r>
    <x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7-09T14:12:29"/>
    <d v="2014-08-23T14:12:29"/>
    <x v="2573"/>
    <x v="3"/>
  </r>
  <r>
    <x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4-27T19:49:05"/>
    <d v="2016-05-18T19:49:05"/>
    <x v="2574"/>
    <x v="6"/>
  </r>
  <r>
    <x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4-12-13T02:36:34"/>
    <d v="2015-01-12T02:36:34"/>
    <x v="2575"/>
    <x v="11"/>
  </r>
  <r>
    <x v="2576"/>
    <s v="2 Go Fast Food (Canceled)"/>
    <s v="A New Twist with an American and Philippine fast food Mobile Trailer."/>
    <n v="10000"/>
    <n v="0"/>
    <x v="1"/>
    <s v="US"/>
    <s v="USD"/>
    <n v="1428707647"/>
    <n v="1424823247"/>
    <b v="0"/>
    <n v="0"/>
    <b v="0"/>
    <s v="food/food trucks"/>
    <n v="0"/>
    <e v="#DIV/0!"/>
    <x v="7"/>
    <s v="food trucks"/>
    <d v="2015-02-25T00:14:07"/>
    <d v="2015-04-10T23:14:07"/>
    <x v="2576"/>
    <x v="2"/>
  </r>
  <r>
    <x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7-10T19:41:37"/>
    <d v="2014-08-04T19:41:37"/>
    <x v="2577"/>
    <x v="3"/>
  </r>
  <r>
    <x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08-22T00:32:59"/>
    <d v="2015-10-09T17:00:00"/>
    <x v="2578"/>
    <x v="10"/>
  </r>
  <r>
    <x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7-17T19:55:03"/>
    <d v="2014-09-15T19:55:03"/>
    <x v="2579"/>
    <x v="3"/>
  </r>
  <r>
    <x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4-16T07:50:03"/>
    <d v="2015-05-16T03:00:00"/>
    <x v="2580"/>
    <x v="6"/>
  </r>
  <r>
    <x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0-17T15:04:58"/>
    <d v="2015-11-16T16:04:58"/>
    <x v="2581"/>
    <x v="9"/>
  </r>
  <r>
    <x v="2582"/>
    <s v="Drunken Wings"/>
    <s v="The place where chicken meets liquor for the first time!"/>
    <n v="90000"/>
    <n v="1"/>
    <x v="2"/>
    <s v="US"/>
    <s v="USD"/>
    <n v="1477784634"/>
    <n v="1475192634"/>
    <b v="0"/>
    <n v="1"/>
    <b v="0"/>
    <s v="food/food trucks"/>
    <n v="1.1111111111111112E-5"/>
    <n v="1"/>
    <x v="7"/>
    <s v="food trucks"/>
    <d v="2016-09-29T23:43:54"/>
    <d v="2016-10-29T23:43:54"/>
    <x v="2582"/>
    <x v="8"/>
  </r>
  <r>
    <x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1-15T18:28:00"/>
    <d v="2015-03-16T17:28:00"/>
    <x v="2583"/>
    <x v="1"/>
  </r>
  <r>
    <x v="2584"/>
    <s v="Culinary Arts Food Truck Style"/>
    <s v="Bringing quality food to the masses using local premium ingredients, but at a food truck price!"/>
    <n v="10000"/>
    <n v="0"/>
    <x v="2"/>
    <s v="US"/>
    <s v="USD"/>
    <n v="1434341369"/>
    <n v="1431749369"/>
    <b v="0"/>
    <n v="0"/>
    <b v="0"/>
    <s v="food/food trucks"/>
    <n v="0"/>
    <e v="#DIV/0!"/>
    <x v="7"/>
    <s v="food trucks"/>
    <d v="2015-05-16T04:09:29"/>
    <d v="2015-06-15T04:09:29"/>
    <x v="2584"/>
    <x v="5"/>
  </r>
  <r>
    <x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6-05T23:07:12"/>
    <d v="2014-07-05T23:07:12"/>
    <x v="2585"/>
    <x v="0"/>
  </r>
  <r>
    <x v="2586"/>
    <s v="Inspire Healthy Eating"/>
    <s v="I would like to bring fresh salad and food to the streets of London at a reasonable price."/>
    <n v="3000"/>
    <n v="5"/>
    <x v="2"/>
    <s v="GB"/>
    <s v="GBP"/>
    <n v="1451030136"/>
    <n v="1448438136"/>
    <b v="0"/>
    <n v="1"/>
    <b v="0"/>
    <s v="food/food trucks"/>
    <n v="1.6666666666666668E-3"/>
    <n v="5"/>
    <x v="7"/>
    <s v="food trucks"/>
    <d v="2015-11-25T07:55:36"/>
    <d v="2015-12-25T07:55:36"/>
    <x v="2586"/>
    <x v="4"/>
  </r>
  <r>
    <x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1-30T16:12:33"/>
    <d v="2015-12-30T16:12:33"/>
    <x v="2587"/>
    <x v="4"/>
  </r>
  <r>
    <x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2-07T16:13:46"/>
    <d v="2015-03-31T13:14:00"/>
    <x v="2588"/>
    <x v="2"/>
  </r>
  <r>
    <x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2-22T12:52:07"/>
    <d v="2016-03-23T11:52:07"/>
    <x v="2589"/>
    <x v="2"/>
  </r>
  <r>
    <x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19T14:08:17"/>
    <d v="2016-01-26T14:08:17"/>
    <x v="2590"/>
    <x v="1"/>
  </r>
  <r>
    <x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1-13T21:45:24"/>
    <d v="2016-03-13T20:45:24"/>
    <x v="2591"/>
    <x v="1"/>
  </r>
  <r>
    <x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09-05T19:13:41"/>
    <d v="2014-10-05T19:13:41"/>
    <x v="2592"/>
    <x v="8"/>
  </r>
  <r>
    <x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3-26T20:17:06"/>
    <d v="2015-04-25T20:17:06"/>
    <x v="2593"/>
    <x v="7"/>
  </r>
  <r>
    <x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7-08T23:13:48"/>
    <d v="2014-08-07T23:13:48"/>
    <x v="2594"/>
    <x v="3"/>
  </r>
  <r>
    <x v="2595"/>
    <s v="Food Truck for Little Fox Bakery"/>
    <s v="Looking to put the best baked goods in Bowling Green on wheels"/>
    <n v="15000"/>
    <n v="1825"/>
    <x v="2"/>
    <s v="US"/>
    <s v="USD"/>
    <n v="1487915500"/>
    <n v="1485323500"/>
    <b v="0"/>
    <n v="19"/>
    <b v="0"/>
    <s v="food/food trucks"/>
    <n v="0.12166666666666667"/>
    <n v="96.05263157894737"/>
    <x v="7"/>
    <s v="food trucks"/>
    <d v="2017-01-25T05:51:40"/>
    <d v="2017-02-24T05:51:40"/>
    <x v="2595"/>
    <x v="1"/>
  </r>
  <r>
    <x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7-08T15:56:49"/>
    <d v="2014-08-07T15:56:49"/>
    <x v="2596"/>
    <x v="3"/>
  </r>
  <r>
    <x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5-20T08:11:57"/>
    <d v="2016-06-19T08:11:57"/>
    <x v="2597"/>
    <x v="5"/>
  </r>
  <r>
    <x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8-24T20:10:01"/>
    <d v="2015-09-23T20:10:01"/>
    <x v="2598"/>
    <x v="10"/>
  </r>
  <r>
    <x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6-19T18:05:47"/>
    <d v="2014-08-03T18:05:47"/>
    <x v="2599"/>
    <x v="0"/>
  </r>
  <r>
    <x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1-25T21:36:40"/>
    <d v="2016-03-25T20:36:40"/>
    <x v="2600"/>
    <x v="1"/>
  </r>
  <r>
    <x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8-29T21:39:09"/>
    <d v="2012-09-13T03:59:00"/>
    <x v="2601"/>
    <x v="10"/>
  </r>
  <r>
    <x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0-03T17:56:08"/>
    <d v="2014-11-12T21:20:00"/>
    <x v="2602"/>
    <x v="9"/>
  </r>
  <r>
    <x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09T21:54:14"/>
    <d v="2013-12-23T21:54:14"/>
    <x v="2603"/>
    <x v="11"/>
  </r>
  <r>
    <x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3-30T01:13:43"/>
    <d v="2012-04-29T01:13:43"/>
    <x v="2604"/>
    <x v="7"/>
  </r>
  <r>
    <x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5-18T12:59:50"/>
    <d v="2016-06-17T12:59:50"/>
    <x v="2605"/>
    <x v="5"/>
  </r>
  <r>
    <x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3-28T17:06:22"/>
    <d v="2014-04-29T17:06:22"/>
    <x v="2606"/>
    <x v="7"/>
  </r>
  <r>
    <x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6-29T20:59:32"/>
    <d v="2015-08-12T02:00:00"/>
    <x v="2607"/>
    <x v="0"/>
  </r>
  <r>
    <x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2-01T19:14:28"/>
    <d v="2017-03-15T00:00:00"/>
    <x v="2608"/>
    <x v="2"/>
  </r>
  <r>
    <x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6-15T05:42:31"/>
    <d v="2012-07-15T05:42:31"/>
    <x v="2609"/>
    <x v="0"/>
  </r>
  <r>
    <x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7-13T21:08:45"/>
    <d v="2016-08-22T06:59:00"/>
    <x v="2610"/>
    <x v="3"/>
  </r>
  <r>
    <x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6-11-30T08:03:34"/>
    <d v="2017-01-02T22:59:00"/>
    <x v="2611"/>
    <x v="4"/>
  </r>
  <r>
    <x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4-12-09T03:26:10"/>
    <d v="2015-01-09T03:26:10"/>
    <x v="2612"/>
    <x v="11"/>
  </r>
  <r>
    <x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8-22T19:38:14"/>
    <d v="2012-09-21T19:38:14"/>
    <x v="2613"/>
    <x v="10"/>
  </r>
  <r>
    <x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01T17:00:12"/>
    <d v="2014-04-30T05:00:00"/>
    <x v="2614"/>
    <x v="6"/>
  </r>
  <r>
    <x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3-24T11:56:04"/>
    <d v="2016-04-30T12:00:00"/>
    <x v="2615"/>
    <x v="7"/>
  </r>
  <r>
    <x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7-26T23:52:09"/>
    <d v="2015-08-25T23:52:09"/>
    <x v="2616"/>
    <x v="3"/>
  </r>
  <r>
    <x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09-20T20:59:11"/>
    <d v="2014-10-20T20:59:11"/>
    <x v="2617"/>
    <x v="8"/>
  </r>
  <r>
    <x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0-02T19:01:01"/>
    <d v="2015-12-01T20:01:01"/>
    <x v="2618"/>
    <x v="9"/>
  </r>
  <r>
    <x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09-26T21:13:24"/>
    <d v="2015-10-23T11:00:00"/>
    <x v="2619"/>
    <x v="8"/>
  </r>
  <r>
    <x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09-04T04:00:42"/>
    <d v="2015-10-11T01:00:00"/>
    <x v="2620"/>
    <x v="8"/>
  </r>
  <r>
    <x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4-21T17:56:28"/>
    <d v="2015-05-21T17:56:28"/>
    <x v="2621"/>
    <x v="6"/>
  </r>
  <r>
    <x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1-15T17:50:16"/>
    <d v="2016-12-30T17:50:16"/>
    <x v="2622"/>
    <x v="4"/>
  </r>
  <r>
    <x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1-18T06:09:26"/>
    <d v="2016-12-02T06:09:26"/>
    <x v="2623"/>
    <x v="4"/>
  </r>
  <r>
    <x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8-23T10:07:02"/>
    <d v="2012-09-13T10:07:02"/>
    <x v="2624"/>
    <x v="10"/>
  </r>
  <r>
    <x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0-15T19:26:48"/>
    <d v="2016-11-09T20:26:48"/>
    <x v="2625"/>
    <x v="9"/>
  </r>
  <r>
    <x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5-04T15:04:29"/>
    <d v="2015-06-03T15:04:29"/>
    <x v="2626"/>
    <x v="5"/>
  </r>
  <r>
    <x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0-27T19:54:21"/>
    <d v="2015-11-26T20:54:21"/>
    <x v="2627"/>
    <x v="9"/>
  </r>
  <r>
    <x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10T23:11:07"/>
    <d v="2014-11-30T23:11:07"/>
    <x v="2628"/>
    <x v="4"/>
  </r>
  <r>
    <x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4-14T12:55:22"/>
    <d v="2015-05-14T12:55:22"/>
    <x v="2629"/>
    <x v="6"/>
  </r>
  <r>
    <x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03T02:31:52"/>
    <d v="2016-06-30T10:00:00"/>
    <x v="2630"/>
    <x v="0"/>
  </r>
  <r>
    <x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02T04:03:47"/>
    <d v="2015-08-30T04:03:47"/>
    <x v="2631"/>
    <x v="10"/>
  </r>
  <r>
    <x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04T01:28:59"/>
    <d v="2016-05-29T01:28:59"/>
    <x v="2632"/>
    <x v="5"/>
  </r>
  <r>
    <x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1-28T19:45:32"/>
    <d v="2014-02-27T23:00:00"/>
    <x v="2633"/>
    <x v="1"/>
  </r>
  <r>
    <x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8-30T15:45:21"/>
    <d v="2016-09-29T15:45:21"/>
    <x v="2634"/>
    <x v="10"/>
  </r>
  <r>
    <x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2-02T22:49:21"/>
    <d v="2015-03-09T21:49:21"/>
    <x v="2635"/>
    <x v="2"/>
  </r>
  <r>
    <x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09-23T14:45:14"/>
    <d v="2016-10-16T01:00:00"/>
    <x v="2636"/>
    <x v="8"/>
  </r>
  <r>
    <x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09-26T13:11:15"/>
    <d v="2016-10-12T13:11:15"/>
    <x v="2637"/>
    <x v="8"/>
  </r>
  <r>
    <x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4-12-16T21:54:55"/>
    <d v="2015-01-15T21:54:55"/>
    <x v="2638"/>
    <x v="11"/>
  </r>
  <r>
    <x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1-20T20:45:48"/>
    <d v="2015-02-19T20:45:48"/>
    <x v="2639"/>
    <x v="1"/>
  </r>
  <r>
    <x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4-09T03:51:14"/>
    <d v="2015-06-08T03:51:14"/>
    <x v="2640"/>
    <x v="6"/>
  </r>
  <r>
    <x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8-29T19:51:03"/>
    <d v="2014-09-15T20:09:00"/>
    <x v="2641"/>
    <x v="10"/>
  </r>
  <r>
    <x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6-15T05:55:08"/>
    <d v="2016-07-15T06:57:00"/>
    <x v="2642"/>
    <x v="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1-15T13:58:35"/>
    <d v="2016-12-21T07:59:00"/>
    <x v="2643"/>
    <x v="4"/>
  </r>
  <r>
    <x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2-08T19:00:35"/>
    <d v="2017-03-10T19:00:35"/>
    <x v="2644"/>
    <x v="2"/>
  </r>
  <r>
    <x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0-09T20:13:23"/>
    <d v="2014-11-08T21:13:23"/>
    <x v="2645"/>
    <x v="9"/>
  </r>
  <r>
    <x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8-10T07:31:09"/>
    <d v="2015-09-09T07:31:09"/>
    <x v="2646"/>
    <x v="10"/>
  </r>
  <r>
    <x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7-15T06:16:59"/>
    <d v="2015-08-14T06:16:59"/>
    <x v="2647"/>
    <x v="3"/>
  </r>
  <r>
    <x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2-08T17:09:20"/>
    <d v="2016-03-09T17:09:20"/>
    <x v="2648"/>
    <x v="2"/>
  </r>
  <r>
    <x v="2649"/>
    <s v="The Mission - Please Check Back Soon (Canceled)"/>
    <s v="They have launched a Kickstarter."/>
    <n v="125000"/>
    <n v="124"/>
    <x v="1"/>
    <s v="US"/>
    <s v="USD"/>
    <n v="1454370941"/>
    <n v="1449186941"/>
    <b v="0"/>
    <n v="3"/>
    <b v="0"/>
    <s v="technology/space exploration"/>
    <n v="9.9200000000000004E-4"/>
    <n v="41.333333333333336"/>
    <x v="2"/>
    <s v="space exploration"/>
    <d v="2015-12-03T23:55:41"/>
    <d v="2016-02-01T23:55:41"/>
    <x v="2649"/>
    <x v="11"/>
  </r>
  <r>
    <x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1-21T14:59:03"/>
    <d v="2016-12-21T14:59:03"/>
    <x v="2650"/>
    <x v="4"/>
  </r>
  <r>
    <x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1-19T19:20:09"/>
    <d v="2015-12-17T19:20:09"/>
    <x v="2651"/>
    <x v="4"/>
  </r>
  <r>
    <x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1-10T03:48:45"/>
    <d v="2014-12-10T03:48:45"/>
    <x v="2652"/>
    <x v="4"/>
  </r>
  <r>
    <x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5-12T15:38:47"/>
    <d v="2014-06-13T04:00:00"/>
    <x v="2653"/>
    <x v="5"/>
  </r>
  <r>
    <x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2-20T14:25:26"/>
    <d v="2015-04-21T13:25:26"/>
    <x v="2654"/>
    <x v="2"/>
  </r>
  <r>
    <x v="2655"/>
    <s v="Balloons (Canceled)"/>
    <s v="Thank you for your support!"/>
    <n v="15000"/>
    <n v="3155"/>
    <x v="1"/>
    <s v="US"/>
    <s v="USD"/>
    <n v="1455048000"/>
    <n v="1452631647"/>
    <b v="0"/>
    <n v="43"/>
    <b v="0"/>
    <s v="technology/space exploration"/>
    <n v="0.21033333333333334"/>
    <n v="73.372093023255815"/>
    <x v="2"/>
    <s v="space exploration"/>
    <d v="2016-01-12T20:47:27"/>
    <d v="2016-02-09T20:00:00"/>
    <x v="2655"/>
    <x v="1"/>
  </r>
  <r>
    <x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2-01T16:31:28"/>
    <d v="2017-03-12T19:00:00"/>
    <x v="2656"/>
    <x v="2"/>
  </r>
  <r>
    <x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6-30T22:17:33"/>
    <d v="2016-08-03T01:30:00"/>
    <x v="2657"/>
    <x v="0"/>
  </r>
  <r>
    <x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6-30T21:13:14"/>
    <d v="2016-07-30T21:13:14"/>
    <x v="2658"/>
    <x v="0"/>
  </r>
  <r>
    <x v="2659"/>
    <s v="test (Canceled)"/>
    <s v="test"/>
    <n v="49000"/>
    <n v="1333"/>
    <x v="1"/>
    <s v="US"/>
    <s v="USD"/>
    <n v="1429321210"/>
    <n v="1426729210"/>
    <b v="0"/>
    <n v="10"/>
    <b v="0"/>
    <s v="technology/space exploration"/>
    <n v="2.720408163265306E-2"/>
    <n v="133.30000000000001"/>
    <x v="2"/>
    <s v="space exploration"/>
    <d v="2015-03-19T01:40:10"/>
    <d v="2015-04-18T01:40:10"/>
    <x v="2659"/>
    <x v="7"/>
  </r>
  <r>
    <x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09-25T17:06:58"/>
    <d v="2015-11-24T18:06:58"/>
    <x v="2660"/>
    <x v="8"/>
  </r>
  <r>
    <x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09-25T23:00:10"/>
    <d v="2013-10-25T23:00:10"/>
    <x v="2661"/>
    <x v="8"/>
  </r>
  <r>
    <x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7-22T17:55:13"/>
    <d v="2015-08-21T17:55:13"/>
    <x v="2662"/>
    <x v="3"/>
  </r>
  <r>
    <x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8-06T14:56:47"/>
    <d v="2015-09-04T15:00:00"/>
    <x v="2663"/>
    <x v="10"/>
  </r>
  <r>
    <x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1-05T00:36:37"/>
    <d v="2015-12-09T06:59:00"/>
    <x v="2664"/>
    <x v="4"/>
  </r>
  <r>
    <x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3-20T21:29:34"/>
    <d v="2015-05-04T21:29:34"/>
    <x v="2665"/>
    <x v="7"/>
  </r>
  <r>
    <x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8-19T18:20:39"/>
    <d v="2015-09-25T21:00:00"/>
    <x v="2666"/>
    <x v="10"/>
  </r>
  <r>
    <x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1-11T22:13:36"/>
    <d v="2016-02-10T22:13:36"/>
    <x v="2667"/>
    <x v="1"/>
  </r>
  <r>
    <x v="2668"/>
    <s v="UOttawa Makermobile"/>
    <s v="Creativity on the go! |_x000a_CrÃ©ativitÃ© en mouvement !"/>
    <n v="1000"/>
    <n v="1707"/>
    <x v="0"/>
    <s v="CA"/>
    <s v="CAD"/>
    <n v="1447079520"/>
    <n v="1443449265"/>
    <b v="0"/>
    <n v="28"/>
    <b v="1"/>
    <s v="technology/makerspaces"/>
    <n v="1.7070000000000001"/>
    <n v="60.964285714285715"/>
    <x v="2"/>
    <s v="makerspaces"/>
    <d v="2015-09-28T14:07:45"/>
    <d v="2015-11-09T14:32:00"/>
    <x v="2668"/>
    <x v="8"/>
  </r>
  <r>
    <x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5-11-11T00:51:36"/>
    <d v="2016-01-10T00:51:36"/>
    <x v="2669"/>
    <x v="4"/>
  </r>
  <r>
    <x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01T00:29:40"/>
    <d v="2014-07-29T00:29:40"/>
    <x v="2670"/>
    <x v="3"/>
  </r>
  <r>
    <x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1-19T17:58:36"/>
    <d v="2014-12-19T19:38:00"/>
    <x v="2671"/>
    <x v="4"/>
  </r>
  <r>
    <x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06T21:13:10"/>
    <d v="2015-12-28T06:00:00"/>
    <x v="2672"/>
    <x v="11"/>
  </r>
  <r>
    <x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09-30T12:59:59"/>
    <d v="2014-10-29T22:45:00"/>
    <x v="2673"/>
    <x v="8"/>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6-08T15:11:10"/>
    <d v="2016-07-05T04:59:00"/>
    <x v="2674"/>
    <x v="0"/>
  </r>
  <r>
    <x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0-11T20:34:49"/>
    <d v="2014-11-10T21:34:49"/>
    <x v="2675"/>
    <x v="9"/>
  </r>
  <r>
    <x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4-22T14:59:34"/>
    <d v="2016-05-22T14:59:34"/>
    <x v="2676"/>
    <x v="6"/>
  </r>
  <r>
    <x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6-03T00:42:23"/>
    <d v="2014-07-03T00:42:23"/>
    <x v="2677"/>
    <x v="0"/>
  </r>
  <r>
    <x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8-25T19:09:25"/>
    <d v="2015-09-24T19:09:25"/>
    <x v="2678"/>
    <x v="10"/>
  </r>
  <r>
    <x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1-29T00:01:34"/>
    <d v="2015-02-28T00:01:34"/>
    <x v="2679"/>
    <x v="1"/>
  </r>
  <r>
    <x v="2680"/>
    <s v="iHeart Pillow"/>
    <s v="iHeartPillow, Connecting loved ones"/>
    <n v="32000"/>
    <n v="276"/>
    <x v="2"/>
    <s v="ES"/>
    <s v="EUR"/>
    <n v="1459915491"/>
    <n v="1457327091"/>
    <b v="0"/>
    <n v="4"/>
    <b v="0"/>
    <s v="technology/makerspaces"/>
    <n v="8.6250000000000007E-3"/>
    <n v="69"/>
    <x v="2"/>
    <s v="makerspaces"/>
    <d v="2016-03-07T05:04:51"/>
    <d v="2016-04-06T04:04:51"/>
    <x v="2680"/>
    <x v="7"/>
  </r>
  <r>
    <x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6-15T21:29:10"/>
    <d v="2014-07-10T21:29:10"/>
    <x v="2681"/>
    <x v="0"/>
  </r>
  <r>
    <x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0-20T20:55:40"/>
    <d v="2014-11-22T05:59:00"/>
    <x v="2682"/>
    <x v="9"/>
  </r>
  <r>
    <x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1-30T18:07:20"/>
    <d v="2015-03-01T18:07:20"/>
    <x v="2683"/>
    <x v="1"/>
  </r>
  <r>
    <x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6-30T21:57:05"/>
    <d v="2014-08-09T21:57:05"/>
    <x v="2684"/>
    <x v="0"/>
  </r>
  <r>
    <x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2-26T16:42:10"/>
    <d v="2015-04-27T15:42:10"/>
    <x v="2685"/>
    <x v="2"/>
  </r>
  <r>
    <x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10T23:23:43"/>
    <d v="2014-09-30T23:23:43"/>
    <x v="2686"/>
    <x v="8"/>
  </r>
  <r>
    <x v="2687"/>
    <s v="Munch Wagon"/>
    <s v="Your American Pizzas, Wings, Stuffed Gouda Burger, Sweet &amp; Russet Potato Fries served on a food Truck!!"/>
    <n v="15000"/>
    <n v="0"/>
    <x v="2"/>
    <s v="US"/>
    <s v="USD"/>
    <n v="1435591318"/>
    <n v="1432999318"/>
    <b v="0"/>
    <n v="0"/>
    <b v="0"/>
    <s v="food/food trucks"/>
    <n v="0"/>
    <e v="#DIV/0!"/>
    <x v="7"/>
    <s v="food trucks"/>
    <d v="2015-05-30T15:21:58"/>
    <d v="2015-06-29T15:21:58"/>
    <x v="2687"/>
    <x v="5"/>
  </r>
  <r>
    <x v="2688"/>
    <s v="Mac N Cheez Food Truck"/>
    <s v="The amazing gourmet Mac N Cheez Food Truck Campaigne!"/>
    <n v="50000"/>
    <n v="74"/>
    <x v="2"/>
    <s v="US"/>
    <s v="USD"/>
    <n v="1424746800"/>
    <n v="1422067870"/>
    <b v="0"/>
    <n v="14"/>
    <b v="0"/>
    <s v="food/food trucks"/>
    <n v="1.48E-3"/>
    <n v="5.2857142857142856"/>
    <x v="7"/>
    <s v="food trucks"/>
    <d v="2015-01-24T02:51:10"/>
    <d v="2015-02-24T03:00:00"/>
    <x v="2688"/>
    <x v="1"/>
  </r>
  <r>
    <x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6-30T23:04:50"/>
    <d v="2016-07-30T23:04:50"/>
    <x v="2689"/>
    <x v="0"/>
  </r>
  <r>
    <x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4-19T02:31:16"/>
    <d v="2015-06-03T02:31:16"/>
    <x v="2690"/>
    <x v="6"/>
  </r>
  <r>
    <x v="2691"/>
    <s v="Cook"/>
    <s v="A Great New local Food Truck serving up ethnic fusion inspired eats in Ottawa."/>
    <n v="65000"/>
    <n v="35"/>
    <x v="2"/>
    <s v="CA"/>
    <s v="CAD"/>
    <n v="1431278557"/>
    <n v="1427390557"/>
    <b v="0"/>
    <n v="2"/>
    <b v="0"/>
    <s v="food/food trucks"/>
    <n v="5.3846153846153844E-4"/>
    <n v="17.5"/>
    <x v="7"/>
    <s v="food trucks"/>
    <d v="2015-03-26T17:22:37"/>
    <d v="2015-05-10T17:22:37"/>
    <x v="2691"/>
    <x v="7"/>
  </r>
  <r>
    <x v="2692"/>
    <s v="&quot;Sami j's Food Truck&quot;"/>
    <s v="Our food truck will bring you -_x000a_                       Fast, Fresh, Food -_x000a_                            Throughout the Omaha area"/>
    <n v="3500"/>
    <n v="25"/>
    <x v="2"/>
    <s v="US"/>
    <s v="USD"/>
    <n v="1427266860"/>
    <n v="1424678460"/>
    <b v="0"/>
    <n v="1"/>
    <b v="0"/>
    <s v="food/food trucks"/>
    <n v="7.1428571428571426E-3"/>
    <n v="25"/>
    <x v="7"/>
    <s v="food trucks"/>
    <d v="2015-02-23T08:01:00"/>
    <d v="2015-03-25T07:01:00"/>
    <x v="2692"/>
    <x v="2"/>
  </r>
  <r>
    <x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7-14T03:19:26"/>
    <d v="2014-08-13T03:19:26"/>
    <x v="2693"/>
    <x v="3"/>
  </r>
  <r>
    <x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8-27T03:22:19"/>
    <d v="2014-09-26T03:22:19"/>
    <x v="2694"/>
    <x v="10"/>
  </r>
  <r>
    <x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2-13T04:21:58"/>
    <d v="2015-04-14T03:21:58"/>
    <x v="2695"/>
    <x v="2"/>
  </r>
  <r>
    <x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1-21T20:16:00"/>
    <d v="2014-12-25T20:16:00"/>
    <x v="2696"/>
    <x v="4"/>
  </r>
  <r>
    <x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7-02T22:33:43"/>
    <d v="2015-08-02T22:00:00"/>
    <x v="2697"/>
    <x v="3"/>
  </r>
  <r>
    <x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5-28T21:33:28"/>
    <d v="2014-06-27T21:33:28"/>
    <x v="2698"/>
    <x v="5"/>
  </r>
  <r>
    <x v="2699"/>
    <s v="my bakery truck"/>
    <s v="Hi, I want make my first bakery. Food truck was great, but I not have a car licence. So, help me to be my dream!"/>
    <n v="2"/>
    <n v="0"/>
    <x v="2"/>
    <s v="CA"/>
    <s v="CAD"/>
    <n v="1407533463"/>
    <n v="1404941463"/>
    <b v="0"/>
    <n v="0"/>
    <b v="0"/>
    <s v="food/food trucks"/>
    <n v="0"/>
    <e v="#DIV/0!"/>
    <x v="7"/>
    <s v="food trucks"/>
    <d v="2014-07-09T21:31:03"/>
    <d v="2014-08-08T21:31:03"/>
    <x v="2699"/>
    <x v="3"/>
  </r>
  <r>
    <x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8-19T20:59:32"/>
    <d v="2014-09-18T20:59:32"/>
    <x v="2700"/>
    <x v="10"/>
  </r>
  <r>
    <x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3-07T18:35:34"/>
    <d v="2017-04-07T17:35:34"/>
    <x v="2701"/>
    <x v="7"/>
  </r>
  <r>
    <x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3-06T19:14:37"/>
    <d v="2017-04-05T18:14:37"/>
    <x v="2702"/>
    <x v="7"/>
  </r>
  <r>
    <x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1-21T16:33:50"/>
    <d v="2017-03-22T15:33:50"/>
    <x v="2703"/>
    <x v="1"/>
  </r>
  <r>
    <x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2-21T20:41:54"/>
    <d v="2017-04-05T19:41:54"/>
    <x v="2704"/>
    <x v="2"/>
  </r>
  <r>
    <x v="2705"/>
    <s v="Fischer Theatre Marquee"/>
    <s v="Help light the lights at the historic Fischer Theatre in Danville, IL."/>
    <n v="16500"/>
    <n v="1739"/>
    <x v="3"/>
    <s v="US"/>
    <s v="USD"/>
    <n v="1490389158"/>
    <n v="1486504758"/>
    <b v="0"/>
    <n v="8"/>
    <b v="0"/>
    <s v="theater/spaces"/>
    <n v="0.10539393939393939"/>
    <n v="217.375"/>
    <x v="1"/>
    <s v="spaces"/>
    <d v="2017-02-07T21:59:18"/>
    <d v="2017-03-24T20:59:18"/>
    <x v="2705"/>
    <x v="2"/>
  </r>
  <r>
    <x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09-17T07:04:43"/>
    <d v="2014-10-16T06:59:00"/>
    <x v="2706"/>
    <x v="8"/>
  </r>
  <r>
    <x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4-27T18:47:23"/>
    <d v="2013-05-27T06:59:00"/>
    <x v="2707"/>
    <x v="6"/>
  </r>
  <r>
    <x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5-22T16:45:26"/>
    <d v="2016-07-21T16:45:26"/>
    <x v="2708"/>
    <x v="5"/>
  </r>
  <r>
    <x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08-30T03:35:41"/>
    <d v="2016-10-04T03:59:00"/>
    <x v="2709"/>
    <x v="10"/>
  </r>
  <r>
    <x v="2710"/>
    <s v="House of Yes"/>
    <s v="Building Brooklyn's own creative venue for circus, theater and events of all types."/>
    <n v="60000"/>
    <n v="92340.21"/>
    <x v="0"/>
    <s v="US"/>
    <s v="USD"/>
    <n v="1407549600"/>
    <n v="1404797428"/>
    <b v="1"/>
    <n v="1088"/>
    <b v="1"/>
    <s v="theater/spaces"/>
    <n v="1.5390035000000002"/>
    <n v="84.871516544117654"/>
    <x v="1"/>
    <s v="spaces"/>
    <d v="2014-07-08T05:30:28"/>
    <d v="2014-08-09T02:00:00"/>
    <x v="2710"/>
    <x v="3"/>
  </r>
  <r>
    <x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5-21T17:53:10"/>
    <d v="2014-06-20T22:01:00"/>
    <x v="2711"/>
    <x v="5"/>
  </r>
  <r>
    <x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6-07T01:29:20"/>
    <d v="2013-07-13T18:00:00"/>
    <x v="2712"/>
    <x v="0"/>
  </r>
  <r>
    <x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1-14T15:41:24"/>
    <d v="2015-12-24T15:41:24"/>
    <x v="2713"/>
    <x v="4"/>
  </r>
  <r>
    <x v="2714"/>
    <s v="The Crane Theater"/>
    <s v="The Crane will be the new home for independent theater in Northeast Minneapolis"/>
    <n v="25000"/>
    <n v="29089"/>
    <x v="0"/>
    <s v="US"/>
    <s v="USD"/>
    <n v="1476486000"/>
    <n v="1474040596"/>
    <b v="1"/>
    <n v="305"/>
    <b v="1"/>
    <s v="theater/spaces"/>
    <n v="1.1635599999999999"/>
    <n v="95.373770491803285"/>
    <x v="1"/>
    <s v="spaces"/>
    <d v="2016-09-16T15:43:16"/>
    <d v="2016-10-14T23:00:00"/>
    <x v="2714"/>
    <x v="8"/>
  </r>
  <r>
    <x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1-18T09:33:48"/>
    <d v="2016-02-21T09:33:48"/>
    <x v="2715"/>
    <x v="1"/>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09-08T07:59:53"/>
    <d v="2015-10-08T07:59:53"/>
    <x v="2716"/>
    <x v="8"/>
  </r>
  <r>
    <x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0-22T21:57:29"/>
    <d v="2014-12-06T22:57:29"/>
    <x v="2717"/>
    <x v="9"/>
  </r>
  <r>
    <x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4-05T14:19:05"/>
    <d v="2016-05-03T23:00:00"/>
    <x v="2718"/>
    <x v="6"/>
  </r>
  <r>
    <x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2-18T00:44:54"/>
    <d v="2016-04-17T23:44:54"/>
    <x v="2719"/>
    <x v="2"/>
  </r>
  <r>
    <x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0-12T11:10:53"/>
    <d v="2016-11-11T12:10:53"/>
    <x v="2720"/>
    <x v="9"/>
  </r>
  <r>
    <x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8-07T13:03:18"/>
    <d v="2013-09-06T19:00:00"/>
    <x v="2721"/>
    <x v="10"/>
  </r>
  <r>
    <x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6-11-30T20:34:13"/>
    <d v="2017-01-29T20:34:13"/>
    <x v="2722"/>
    <x v="4"/>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1-01T20:08:08"/>
    <d v="2014-12-31T21:08:08"/>
    <x v="2723"/>
    <x v="4"/>
  </r>
  <r>
    <x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7-14T07:50:59"/>
    <d v="2015-08-15T07:50:59"/>
    <x v="2724"/>
    <x v="3"/>
  </r>
  <r>
    <x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1-10T17:52:15"/>
    <d v="2017-03-01T17:52:15"/>
    <x v="2725"/>
    <x v="1"/>
  </r>
  <r>
    <x v="2726"/>
    <s v="Krimston TWO - Dual SIM case for iPhone"/>
    <s v="Krimston TWO: iPhone Dual SIM Case"/>
    <n v="100000"/>
    <n v="105745"/>
    <x v="0"/>
    <s v="US"/>
    <s v="USD"/>
    <n v="1461333311"/>
    <n v="1458741311"/>
    <b v="0"/>
    <n v="404"/>
    <b v="1"/>
    <s v="technology/hardware"/>
    <n v="1.05745"/>
    <n v="261.74504950495049"/>
    <x v="2"/>
    <s v="hardware"/>
    <d v="2016-03-23T13:55:11"/>
    <d v="2016-04-22T13:55:11"/>
    <x v="2726"/>
    <x v="7"/>
  </r>
  <r>
    <x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7-13T16:14:23"/>
    <d v="2015-08-07T16:14:23"/>
    <x v="2727"/>
    <x v="3"/>
  </r>
  <r>
    <x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1-25T14:23:54"/>
    <d v="2015-12-30T14:23:54"/>
    <x v="2728"/>
    <x v="4"/>
  </r>
  <r>
    <x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01T05:46:37"/>
    <d v="2015-05-01T05:46:37"/>
    <x v="2729"/>
    <x v="6"/>
  </r>
  <r>
    <x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3-18T12:59:35"/>
    <d v="2013-04-22T12:59:35"/>
    <x v="2730"/>
    <x v="7"/>
  </r>
  <r>
    <x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08-21T12:37:02"/>
    <d v="2014-10-18T04:00:00"/>
    <x v="2731"/>
    <x v="10"/>
  </r>
  <r>
    <x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4-25T19:23:48"/>
    <d v="2013-05-28T00:00:00"/>
    <x v="2732"/>
    <x v="6"/>
  </r>
  <r>
    <x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2-09T06:32:54"/>
    <d v="2015-04-10T05:32:54"/>
    <x v="2733"/>
    <x v="2"/>
  </r>
  <r>
    <x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09-13T16:03:12"/>
    <d v="2016-10-13T21:59:00"/>
    <x v="2734"/>
    <x v="8"/>
  </r>
  <r>
    <x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2-11T02:54:10"/>
    <d v="2013-03-13T20:00:00"/>
    <x v="2735"/>
    <x v="2"/>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3-24T15:59:33"/>
    <d v="2014-04-23T15:59:33"/>
    <x v="2736"/>
    <x v="7"/>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3-12-03T22:01:27"/>
    <d v="2014-01-15T19:00:00"/>
    <x v="2737"/>
    <x v="11"/>
  </r>
  <r>
    <x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09-07T03:26:44"/>
    <d v="2016-11-06T03:26:44"/>
    <x v="2738"/>
    <x v="8"/>
  </r>
  <r>
    <x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3-21T21:18:37"/>
    <d v="2014-05-05T21:18:37"/>
    <x v="2739"/>
    <x v="7"/>
  </r>
  <r>
    <x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2-10T00:45:52"/>
    <d v="2015-03-11T23:45:52"/>
    <x v="2740"/>
    <x v="2"/>
  </r>
  <r>
    <x v="2741"/>
    <s v="Mrs. Brown and Her Lost Puppy."/>
    <s v="Help me publish my 1st children's book as an aspiring author!"/>
    <n v="8000"/>
    <n v="35"/>
    <x v="2"/>
    <s v="US"/>
    <s v="USD"/>
    <n v="1413770820"/>
    <n v="1412005602"/>
    <b v="0"/>
    <n v="4"/>
    <b v="0"/>
    <s v="publishing/children's books"/>
    <n v="4.3750000000000004E-3"/>
    <n v="8.75"/>
    <x v="3"/>
    <s v="children's books"/>
    <d v="2014-09-29T15:46:42"/>
    <d v="2014-10-20T02:07:00"/>
    <x v="2741"/>
    <x v="8"/>
  </r>
  <r>
    <x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01T17:16:27"/>
    <d v="2012-05-15T17:16:27"/>
    <x v="2742"/>
    <x v="5"/>
  </r>
  <r>
    <x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09-19T07:53:27"/>
    <d v="2016-10-19T07:53:27"/>
    <x v="2743"/>
    <x v="8"/>
  </r>
  <r>
    <x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1-30T01:29:58"/>
    <d v="2012-02-29T01:29:58"/>
    <x v="2744"/>
    <x v="1"/>
  </r>
  <r>
    <x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5-15T23:42:48"/>
    <d v="2012-07-14T23:42:48"/>
    <x v="2745"/>
    <x v="5"/>
  </r>
  <r>
    <x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7-30T18:45:11"/>
    <d v="2014-08-29T18:45:11"/>
    <x v="2746"/>
    <x v="3"/>
  </r>
  <r>
    <x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5-15T15:33:17"/>
    <d v="2012-06-16T03:10:00"/>
    <x v="2747"/>
    <x v="5"/>
  </r>
  <r>
    <x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8-03T17:03:22"/>
    <d v="2016-09-02T17:03:22"/>
    <x v="2748"/>
    <x v="10"/>
  </r>
  <r>
    <x v="2749"/>
    <s v="A Tree is a Tree, no matter what you see.  CHILDREN'S BOOK"/>
    <s v="Self-publishing my children's book."/>
    <n v="10000"/>
    <n v="110"/>
    <x v="2"/>
    <s v="US"/>
    <s v="USD"/>
    <n v="1428171037"/>
    <n v="1425582637"/>
    <b v="0"/>
    <n v="2"/>
    <b v="0"/>
    <s v="publishing/children's books"/>
    <n v="1.0999999999999999E-2"/>
    <n v="55"/>
    <x v="3"/>
    <s v="children's books"/>
    <d v="2015-03-05T19:10:37"/>
    <d v="2015-04-04T18:10:37"/>
    <x v="2749"/>
    <x v="7"/>
  </r>
  <r>
    <x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18T21:35:45"/>
    <d v="2012-06-30T20:00:00"/>
    <x v="2750"/>
    <x v="0"/>
  </r>
  <r>
    <x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4-18T21:17:22"/>
    <d v="2014-06-17T21:17:22"/>
    <x v="2751"/>
    <x v="6"/>
  </r>
  <r>
    <x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1-08T18:21:44"/>
    <d v="2011-12-18T18:21:44"/>
    <x v="2752"/>
    <x v="4"/>
  </r>
  <r>
    <x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7-27T21:37:03"/>
    <d v="2012-08-26T21:37:03"/>
    <x v="2753"/>
    <x v="3"/>
  </r>
  <r>
    <x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8-12T15:15:51"/>
    <d v="2014-09-11T15:15:51"/>
    <x v="2754"/>
    <x v="10"/>
  </r>
  <r>
    <x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3-09T18:58:47"/>
    <d v="2015-04-08T18:58:47"/>
    <x v="2755"/>
    <x v="7"/>
  </r>
  <r>
    <x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3-12-12T21:36:41"/>
    <d v="2014-01-11T21:36:41"/>
    <x v="2756"/>
    <x v="11"/>
  </r>
  <r>
    <x v="2757"/>
    <s v="C is for Crooked"/>
    <s v="A children's letter book that Lampoons Hillary Clinton"/>
    <n v="1500"/>
    <n v="10"/>
    <x v="2"/>
    <s v="US"/>
    <s v="USD"/>
    <n v="1470498332"/>
    <n v="1469202332"/>
    <b v="0"/>
    <n v="2"/>
    <b v="0"/>
    <s v="publishing/children's books"/>
    <n v="6.6666666666666671E-3"/>
    <n v="5"/>
    <x v="3"/>
    <s v="children's books"/>
    <d v="2016-07-22T15:45:32"/>
    <d v="2016-08-06T15:45:32"/>
    <x v="2757"/>
    <x v="3"/>
  </r>
  <r>
    <x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09-26T10:36:23"/>
    <d v="2016-10-10T10:36:23"/>
    <x v="2758"/>
    <x v="8"/>
  </r>
  <r>
    <x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6-03T08:47:46"/>
    <d v="2016-07-16T08:47:46"/>
    <x v="2759"/>
    <x v="0"/>
  </r>
  <r>
    <x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5-21T11:04:18"/>
    <d v="2013-06-20T11:04:18"/>
    <x v="2760"/>
    <x v="5"/>
  </r>
  <r>
    <x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2-12-04T01:31:33"/>
    <d v="2013-01-03T01:31:33"/>
    <x v="2761"/>
    <x v="11"/>
  </r>
  <r>
    <x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1-19T00:53:15"/>
    <d v="2012-03-18T23:53:15"/>
    <x v="2762"/>
    <x v="1"/>
  </r>
  <r>
    <x v="2763"/>
    <s v="My Christmas Star"/>
    <s v="How Santa finds childrens homes without getting lost by following certain stars."/>
    <n v="39400"/>
    <n v="90"/>
    <x v="2"/>
    <s v="US"/>
    <s v="USD"/>
    <n v="1369403684"/>
    <n v="1365515684"/>
    <b v="0"/>
    <n v="3"/>
    <b v="0"/>
    <s v="publishing/children's books"/>
    <n v="2.2842639593908631E-3"/>
    <n v="30"/>
    <x v="3"/>
    <s v="children's books"/>
    <d v="2013-04-09T13:54:44"/>
    <d v="2013-05-24T13:54:44"/>
    <x v="2763"/>
    <x v="6"/>
  </r>
  <r>
    <x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01T07:00:31"/>
    <d v="2012-05-30T19:00:00"/>
    <x v="2764"/>
    <x v="5"/>
  </r>
  <r>
    <x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12T13:53:48"/>
    <d v="2012-10-28T13:53:48"/>
    <x v="2765"/>
    <x v="9"/>
  </r>
  <r>
    <x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7-12T16:01:58"/>
    <d v="2011-08-11T16:01:58"/>
    <x v="2766"/>
    <x v="3"/>
  </r>
  <r>
    <x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6-17T23:00:50"/>
    <d v="2015-08-16T23:00:50"/>
    <x v="2767"/>
    <x v="0"/>
  </r>
  <r>
    <x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2-28T14:45:23"/>
    <d v="2012-03-29T13:45:23"/>
    <x v="2768"/>
    <x v="2"/>
  </r>
  <r>
    <x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4-16T19:49:50"/>
    <d v="2014-06-05T19:49:50"/>
    <x v="2769"/>
    <x v="6"/>
  </r>
  <r>
    <x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2-16T16:55:30"/>
    <d v="2014-03-18T15:55:30"/>
    <x v="2770"/>
    <x v="2"/>
  </r>
  <r>
    <x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2-12-14T12:45:40"/>
    <d v="2013-02-01T17:00:00"/>
    <x v="2771"/>
    <x v="11"/>
  </r>
  <r>
    <x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09-20T20:51:34"/>
    <d v="2013-10-05T20:51:34"/>
    <x v="2772"/>
    <x v="8"/>
  </r>
  <r>
    <x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14T20:45:21"/>
    <d v="2016-04-24T20:45:21"/>
    <x v="2773"/>
    <x v="6"/>
  </r>
  <r>
    <x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2-06T03:02:08"/>
    <d v="2013-03-08T03:02:08"/>
    <x v="2774"/>
    <x v="2"/>
  </r>
  <r>
    <x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1-16T00:19:14"/>
    <d v="2011-12-16T00:19:14"/>
    <x v="2775"/>
    <x v="4"/>
  </r>
  <r>
    <x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5-12T07:07:56"/>
    <d v="2015-06-12T07:07:56"/>
    <x v="2776"/>
    <x v="5"/>
  </r>
  <r>
    <x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6-17T16:03:24"/>
    <d v="2015-07-17T16:03:24"/>
    <x v="2777"/>
    <x v="0"/>
  </r>
  <r>
    <x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7-26T23:28:26"/>
    <d v="2014-08-25T23:28:26"/>
    <x v="2778"/>
    <x v="3"/>
  </r>
  <r>
    <x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0-23T14:03:41"/>
    <d v="2015-11-22T15:03:41"/>
    <x v="2779"/>
    <x v="9"/>
  </r>
  <r>
    <x v="2780"/>
    <s v="Travel with baby"/>
    <s v="Turn the World with my kids, and then write a book with the advice for traveling with baby"/>
    <n v="100000"/>
    <n v="0"/>
    <x v="2"/>
    <s v="IT"/>
    <s v="EUR"/>
    <n v="1489142688"/>
    <n v="1486550688"/>
    <b v="0"/>
    <n v="0"/>
    <b v="0"/>
    <s v="publishing/children's books"/>
    <n v="0"/>
    <e v="#DIV/0!"/>
    <x v="3"/>
    <s v="children's books"/>
    <d v="2017-02-08T10:44:48"/>
    <d v="2017-03-10T10:44:48"/>
    <x v="2780"/>
    <x v="2"/>
  </r>
  <r>
    <x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1-14T22:35:54"/>
    <d v="2015-02-12T07:00:00"/>
    <x v="2781"/>
    <x v="1"/>
  </r>
  <r>
    <x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1-22T22:11:58"/>
    <d v="2015-02-17T04:59:00"/>
    <x v="2782"/>
    <x v="1"/>
  </r>
  <r>
    <x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09T12:50:46"/>
    <d v="2015-04-23T12:50:46"/>
    <x v="2783"/>
    <x v="6"/>
  </r>
  <r>
    <x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08T18:54:03"/>
    <d v="2014-10-29T18:54:03"/>
    <x v="2784"/>
    <x v="9"/>
  </r>
  <r>
    <x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7-07T04:32:47"/>
    <d v="2016-08-05T21:00:00"/>
    <x v="2785"/>
    <x v="3"/>
  </r>
  <r>
    <x v="2786"/>
    <s v="Fierce"/>
    <s v="A heart-melting farce about sex, art and the lovelorn lay-abouts of London-town."/>
    <n v="2500"/>
    <n v="2946"/>
    <x v="0"/>
    <s v="GB"/>
    <s v="GBP"/>
    <n v="1404913180"/>
    <n v="1403703580"/>
    <b v="0"/>
    <n v="74"/>
    <b v="1"/>
    <s v="theater/plays"/>
    <n v="1.1783999999999999"/>
    <n v="39.810810810810814"/>
    <x v="1"/>
    <s v="plays"/>
    <d v="2014-06-25T13:39:40"/>
    <d v="2014-07-09T13:39:40"/>
    <x v="2786"/>
    <x v="0"/>
  </r>
  <r>
    <x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6-18T04:45:52"/>
    <d v="2014-07-18T04:45:52"/>
    <x v="2787"/>
    <x v="0"/>
  </r>
  <r>
    <x v="2788"/>
    <s v="ACT Underground Theatre, TLDC"/>
    <s v="MOVING FORWARD! WE HAVE REACHED GOAL BUT HAVE MORE TIME!! PLEASE CONSIDER PLEDGING."/>
    <n v="2000"/>
    <n v="2050"/>
    <x v="0"/>
    <s v="US"/>
    <s v="USD"/>
    <n v="1469811043"/>
    <n v="1467219043"/>
    <b v="0"/>
    <n v="20"/>
    <b v="1"/>
    <s v="theater/plays"/>
    <n v="1.0249999999999999"/>
    <n v="102.5"/>
    <x v="1"/>
    <s v="plays"/>
    <d v="2016-06-29T16:50:43"/>
    <d v="2016-07-29T16:50:43"/>
    <x v="2788"/>
    <x v="0"/>
  </r>
  <r>
    <x v="2789"/>
    <s v="The Adventurers Club"/>
    <s v="BNT's Biggest Adventure So Far: Our 2015 full length production!"/>
    <n v="3000"/>
    <n v="3035"/>
    <x v="0"/>
    <s v="US"/>
    <s v="USD"/>
    <n v="1426132800"/>
    <n v="1424477934"/>
    <b v="0"/>
    <n v="24"/>
    <b v="1"/>
    <s v="theater/plays"/>
    <n v="1.0116666666666667"/>
    <n v="126.45833333333333"/>
    <x v="1"/>
    <s v="plays"/>
    <d v="2015-02-21T00:18:54"/>
    <d v="2015-03-12T04:00:00"/>
    <x v="2789"/>
    <x v="2"/>
  </r>
  <r>
    <x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1-12T22:31:43"/>
    <d v="2015-02-11T22:31:43"/>
    <x v="2790"/>
    <x v="1"/>
  </r>
  <r>
    <x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8-09T21:35:59"/>
    <d v="2016-09-09T04:00:00"/>
    <x v="2791"/>
    <x v="10"/>
  </r>
  <r>
    <x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6-28T05:32:39"/>
    <d v="2015-08-12T05:32:39"/>
    <x v="2792"/>
    <x v="0"/>
  </r>
  <r>
    <x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6-21T10:03:25"/>
    <d v="2015-07-21T10:03:25"/>
    <x v="2793"/>
    <x v="0"/>
  </r>
  <r>
    <x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2-16T16:35:59"/>
    <d v="2016-03-03T19:00:00"/>
    <x v="2794"/>
    <x v="2"/>
  </r>
  <r>
    <x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5-21T12:37:21"/>
    <d v="2014-06-06T23:00:00"/>
    <x v="2795"/>
    <x v="5"/>
  </r>
  <r>
    <x v="2796"/>
    <s v="Fishcakes"/>
    <s v="Fishcakes is a piece of new writing for the Camden Fringe that explores a story of love, loss, and all the â€˜little things'."/>
    <n v="800"/>
    <n v="924"/>
    <x v="0"/>
    <s v="GB"/>
    <s v="GBP"/>
    <n v="1404564028"/>
    <n v="1401972028"/>
    <b v="0"/>
    <n v="21"/>
    <b v="1"/>
    <s v="theater/plays"/>
    <n v="1.155"/>
    <n v="44"/>
    <x v="1"/>
    <s v="plays"/>
    <d v="2014-06-05T12:40:28"/>
    <d v="2014-07-05T12:40:28"/>
    <x v="2796"/>
    <x v="0"/>
  </r>
  <r>
    <x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6-08T22:34:00"/>
    <d v="2014-07-08T22:34:00"/>
    <x v="2797"/>
    <x v="0"/>
  </r>
  <r>
    <x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16T16:12:01"/>
    <d v="2015-07-31T16:00:00"/>
    <x v="2798"/>
    <x v="3"/>
  </r>
  <r>
    <x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5-17T06:21:10"/>
    <d v="2016-06-17T16:00:00"/>
    <x v="2799"/>
    <x v="5"/>
  </r>
  <r>
    <x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4-11-05T13:16:06"/>
    <d v="2015-01-04T13:16:06"/>
    <x v="2800"/>
    <x v="4"/>
  </r>
  <r>
    <x v="2801"/>
    <s v="A Dream Play"/>
    <s v="Arise Theatre Company's production of August Strindberg's expressionist masterpiece 'A Dream Play'."/>
    <n v="500"/>
    <n v="666"/>
    <x v="0"/>
    <s v="AU"/>
    <s v="AUD"/>
    <n v="1412938800"/>
    <n v="1411019409"/>
    <b v="0"/>
    <n v="13"/>
    <b v="1"/>
    <s v="theater/plays"/>
    <n v="1.3320000000000001"/>
    <n v="51.230769230769234"/>
    <x v="1"/>
    <s v="plays"/>
    <d v="2014-09-18T05:50:09"/>
    <d v="2014-10-10T11:00:00"/>
    <x v="2801"/>
    <x v="8"/>
  </r>
  <r>
    <x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7-07T15:31:47"/>
    <d v="2015-08-06T15:31:47"/>
    <x v="2802"/>
    <x v="3"/>
  </r>
  <r>
    <x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6-03T01:34:36"/>
    <d v="2015-07-16T00:00:00"/>
    <x v="2803"/>
    <x v="0"/>
  </r>
  <r>
    <x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8-30T10:53:10"/>
    <d v="2014-09-29T10:53:10"/>
    <x v="2804"/>
    <x v="10"/>
  </r>
  <r>
    <x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7-28T12:07:53"/>
    <d v="2015-08-22T12:07:53"/>
    <x v="2805"/>
    <x v="3"/>
  </r>
  <r>
    <x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6-30T06:24:50"/>
    <d v="2015-08-05T11:00:00"/>
    <x v="2806"/>
    <x v="0"/>
  </r>
  <r>
    <x v="2807"/>
    <s v="The Commission Theatre Co."/>
    <s v="Bringing Shakespeare back to the Playwrights"/>
    <n v="5000"/>
    <n v="6300"/>
    <x v="0"/>
    <s v="US"/>
    <s v="USD"/>
    <n v="1435611438"/>
    <n v="1433019438"/>
    <b v="0"/>
    <n v="93"/>
    <b v="1"/>
    <s v="theater/plays"/>
    <n v="1.26"/>
    <n v="67.741935483870961"/>
    <x v="1"/>
    <s v="plays"/>
    <d v="2015-05-30T20:57:18"/>
    <d v="2015-06-29T20:57:18"/>
    <x v="2807"/>
    <x v="5"/>
  </r>
  <r>
    <x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7-23T20:18:55"/>
    <d v="2015-08-22T20:18:55"/>
    <x v="2808"/>
    <x v="3"/>
  </r>
  <r>
    <x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22T11:55:25"/>
    <d v="2016-03-30T14:39:00"/>
    <x v="2809"/>
    <x v="7"/>
  </r>
  <r>
    <x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4-30T03:21:04"/>
    <d v="2014-06-01T03:59:00"/>
    <x v="2810"/>
    <x v="6"/>
  </r>
  <r>
    <x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1-24T11:55:03"/>
    <d v="2015-02-23T11:55:03"/>
    <x v="2811"/>
    <x v="1"/>
  </r>
  <r>
    <x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2-19T17:51:38"/>
    <d v="2015-04-06T04:00:00"/>
    <x v="2812"/>
    <x v="2"/>
  </r>
  <r>
    <x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1-19T17:49:21"/>
    <d v="2016-12-14T17:49:21"/>
    <x v="2813"/>
    <x v="4"/>
  </r>
  <r>
    <x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4-09T09:35:15"/>
    <d v="2015-05-09T09:35:15"/>
    <x v="2814"/>
    <x v="6"/>
  </r>
  <r>
    <x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7-08T18:38:29"/>
    <d v="2016-08-07T18:38:29"/>
    <x v="2815"/>
    <x v="3"/>
  </r>
  <r>
    <x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7-03T11:13:12"/>
    <d v="2015-08-02T16:00:00"/>
    <x v="2816"/>
    <x v="3"/>
  </r>
  <r>
    <x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1-19T15:14:22"/>
    <d v="2015-02-28T15:14:22"/>
    <x v="2817"/>
    <x v="1"/>
  </r>
  <r>
    <x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03T14:21:26"/>
    <d v="2015-09-23T14:21:26"/>
    <x v="2818"/>
    <x v="8"/>
  </r>
  <r>
    <x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5-15T12:36:49"/>
    <d v="2015-06-14T12:36:49"/>
    <x v="2819"/>
    <x v="5"/>
  </r>
  <r>
    <x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01T14:39:49"/>
    <d v="2016-02-26T00:00:00"/>
    <x v="2820"/>
    <x v="2"/>
  </r>
  <r>
    <x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8-24T22:08:55"/>
    <d v="2014-09-23T22:08:55"/>
    <x v="2821"/>
    <x v="10"/>
  </r>
  <r>
    <x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2-25T16:24:52"/>
    <d v="2015-03-27T15:24:52"/>
    <x v="2822"/>
    <x v="2"/>
  </r>
  <r>
    <x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04T00:16:46"/>
    <d v="2015-03-31T22:59:00"/>
    <x v="2823"/>
    <x v="7"/>
  </r>
  <r>
    <x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5-12T06:29:56"/>
    <d v="2015-06-13T01:43:00"/>
    <x v="2824"/>
    <x v="5"/>
  </r>
  <r>
    <x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1-04T19:01:26"/>
    <d v="2015-12-04T19:01:26"/>
    <x v="2825"/>
    <x v="4"/>
  </r>
  <r>
    <x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6-16T00:50:12"/>
    <d v="2015-07-10T07:00:00"/>
    <x v="2826"/>
    <x v="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5-04T16:24:26"/>
    <d v="2016-06-03T16:30:00"/>
    <x v="2827"/>
    <x v="5"/>
  </r>
  <r>
    <x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09-07T06:21:09"/>
    <d v="2015-10-02T23:00:00"/>
    <x v="2828"/>
    <x v="8"/>
  </r>
  <r>
    <x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5-05T10:25:18"/>
    <d v="2016-06-02T10:25:18"/>
    <x v="2829"/>
    <x v="5"/>
  </r>
  <r>
    <x v="2830"/>
    <s v="Nakhtik and Avalon"/>
    <s v="Avalon is a new South African Township play and Nakhtik is a  danced political lecture."/>
    <n v="3000"/>
    <n v="3000"/>
    <x v="0"/>
    <s v="US"/>
    <s v="USD"/>
    <n v="1399867140"/>
    <n v="1398802148"/>
    <b v="0"/>
    <n v="11"/>
    <b v="1"/>
    <s v="theater/plays"/>
    <n v="1"/>
    <n v="272.72727272727275"/>
    <x v="1"/>
    <s v="plays"/>
    <d v="2014-04-29T20:09:08"/>
    <d v="2014-05-12T03:59:00"/>
    <x v="2830"/>
    <x v="6"/>
  </r>
  <r>
    <x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6-16T19:47:50"/>
    <d v="2015-07-16T19:47:50"/>
    <x v="2831"/>
    <x v="0"/>
  </r>
  <r>
    <x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0-26T17:01:34"/>
    <d v="2014-11-23T22:00:00"/>
    <x v="2832"/>
    <x v="9"/>
  </r>
  <r>
    <x v="2833"/>
    <s v="Star Man Rocket Man"/>
    <s v="A new play about exploring outer space"/>
    <n v="2700"/>
    <n v="2923"/>
    <x v="0"/>
    <s v="US"/>
    <s v="USD"/>
    <n v="1444528800"/>
    <n v="1442804633"/>
    <b v="0"/>
    <n v="35"/>
    <b v="1"/>
    <s v="theater/plays"/>
    <n v="1.0825925925925926"/>
    <n v="83.51428571428572"/>
    <x v="1"/>
    <s v="plays"/>
    <d v="2015-09-21T03:03:53"/>
    <d v="2015-10-11T02:00:00"/>
    <x v="2833"/>
    <x v="8"/>
  </r>
  <r>
    <x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15T23:02:10"/>
    <d v="2015-01-30T23:02:10"/>
    <x v="2834"/>
    <x v="1"/>
  </r>
  <r>
    <x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1-05T16:53:37"/>
    <d v="2015-12-05T00:00:00"/>
    <x v="2835"/>
    <x v="4"/>
  </r>
  <r>
    <x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1-11T06:16:58"/>
    <d v="2017-02-18T04:59:00"/>
    <x v="2836"/>
    <x v="1"/>
  </r>
  <r>
    <x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0-30T21:48:04"/>
    <d v="2015-12-09T22:48:04"/>
    <x v="2837"/>
    <x v="9"/>
  </r>
  <r>
    <x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7-22T14:34:56"/>
    <d v="2014-08-13T22:00:00"/>
    <x v="2838"/>
    <x v="3"/>
  </r>
  <r>
    <x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02T05:45:54"/>
    <d v="2014-08-25T04:59:00"/>
    <x v="2839"/>
    <x v="10"/>
  </r>
  <r>
    <x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2-25T00:51:19"/>
    <d v="2015-03-18T17:00:00"/>
    <x v="2840"/>
    <x v="2"/>
  </r>
  <r>
    <x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0-14T17:44:57"/>
    <d v="2015-12-13T18:44:57"/>
    <x v="2841"/>
    <x v="9"/>
  </r>
  <r>
    <x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5-25T22:51:35"/>
    <d v="2014-06-21T11:00:00"/>
    <x v="2842"/>
    <x v="5"/>
  </r>
  <r>
    <x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5-02T17:42:30"/>
    <d v="2016-06-13T04:00:00"/>
    <x v="2843"/>
    <x v="5"/>
  </r>
  <r>
    <x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6-12-05T13:06:20"/>
    <d v="2017-01-04T13:06:20"/>
    <x v="2844"/>
    <x v="11"/>
  </r>
  <r>
    <x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4-09T00:23:53"/>
    <d v="2015-06-08T00:23:53"/>
    <x v="2845"/>
    <x v="6"/>
  </r>
  <r>
    <x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4-14T16:36:34"/>
    <d v="2015-05-29T16:36:34"/>
    <x v="2846"/>
    <x v="6"/>
  </r>
  <r>
    <x v="2847"/>
    <s v="COLOR ME"/>
    <s v="Dark secrets come to light when Mariah meets Stella. They find a way to face the south's largest elephant in the room: RACISM."/>
    <n v="2000"/>
    <n v="0"/>
    <x v="2"/>
    <s v="US"/>
    <s v="USD"/>
    <n v="1464031265"/>
    <n v="1458847265"/>
    <b v="0"/>
    <n v="0"/>
    <b v="0"/>
    <s v="theater/plays"/>
    <n v="0"/>
    <e v="#DIV/0!"/>
    <x v="1"/>
    <s v="plays"/>
    <d v="2016-03-24T19:21:05"/>
    <d v="2016-05-23T19:21:05"/>
    <x v="2847"/>
    <x v="7"/>
  </r>
  <r>
    <x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4-29T15:34:19"/>
    <d v="2015-05-29T15:34:19"/>
    <x v="2848"/>
    <x v="6"/>
  </r>
  <r>
    <x v="2849"/>
    <s v="100, Acre Wood"/>
    <s v="NonSens!cal tackles the struggles of four people with mental health issues/disorders inspired by A.A Milne's Winnie the Pooh"/>
    <n v="500"/>
    <n v="5"/>
    <x v="2"/>
    <s v="GB"/>
    <s v="GBP"/>
    <n v="1461406600"/>
    <n v="1458814600"/>
    <b v="0"/>
    <n v="1"/>
    <b v="0"/>
    <s v="theater/plays"/>
    <n v="0.01"/>
    <n v="5"/>
    <x v="1"/>
    <s v="plays"/>
    <d v="2016-03-24T10:16:40"/>
    <d v="2016-04-23T10:16:40"/>
    <x v="2849"/>
    <x v="7"/>
  </r>
  <r>
    <x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8-07T00:10:11"/>
    <d v="2014-09-06T00:10:11"/>
    <x v="2850"/>
    <x v="10"/>
  </r>
  <r>
    <x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1T00:03:49"/>
    <d v="2016-01-29T23:17:00"/>
    <x v="2851"/>
    <x v="1"/>
  </r>
  <r>
    <x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5-22T01:05:03"/>
    <d v="2014-06-21T01:05:03"/>
    <x v="2852"/>
    <x v="5"/>
  </r>
  <r>
    <x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7-16T04:34:57"/>
    <d v="2014-09-14T04:34:57"/>
    <x v="2853"/>
    <x v="3"/>
  </r>
  <r>
    <x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4-17T17:11:59"/>
    <d v="2015-05-07T17:11:59"/>
    <x v="2854"/>
    <x v="6"/>
  </r>
  <r>
    <x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01T00:11:11"/>
    <d v="2016-01-29T23:34:00"/>
    <x v="2855"/>
    <x v="1"/>
  </r>
  <r>
    <x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6-10T00:54:07"/>
    <d v="2015-08-08T21:34:00"/>
    <x v="2856"/>
    <x v="0"/>
  </r>
  <r>
    <x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6-12-22T22:04:55"/>
    <d v="2017-02-20T18:00:00"/>
    <x v="2857"/>
    <x v="11"/>
  </r>
  <r>
    <x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1-11T13:04:55"/>
    <d v="2014-12-05T11:28:00"/>
    <x v="2858"/>
    <x v="4"/>
  </r>
  <r>
    <x v="2859"/>
    <s v="Grover Theatre Company (GTC)"/>
    <s v="A theatre company that will create works to inspire young people and get everyone involved."/>
    <n v="2000"/>
    <n v="35"/>
    <x v="2"/>
    <s v="AU"/>
    <s v="AUD"/>
    <n v="1444984904"/>
    <n v="1439800904"/>
    <b v="0"/>
    <n v="1"/>
    <b v="0"/>
    <s v="theater/plays"/>
    <n v="1.7500000000000002E-2"/>
    <n v="35"/>
    <x v="1"/>
    <s v="plays"/>
    <d v="2015-08-17T08:41:44"/>
    <d v="2015-10-16T08:41:44"/>
    <x v="2859"/>
    <x v="10"/>
  </r>
  <r>
    <x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4-20T19:12:56"/>
    <d v="2016-06-19T19:12:56"/>
    <x v="2860"/>
    <x v="6"/>
  </r>
  <r>
    <x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10T14:10:48"/>
    <d v="2015-09-24T14:10:48"/>
    <x v="2861"/>
    <x v="8"/>
  </r>
  <r>
    <x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5-25T18:57:09"/>
    <d v="2014-06-24T18:57:09"/>
    <x v="2862"/>
    <x v="5"/>
  </r>
  <r>
    <x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7-11T16:12:03"/>
    <d v="2014-09-09T16:12:03"/>
    <x v="2863"/>
    <x v="3"/>
  </r>
  <r>
    <x v="2864"/>
    <s v="'Haunting Julia' by Alan Ayckbourn"/>
    <s v="Accessible, original theatre for all!"/>
    <n v="2500"/>
    <n v="40"/>
    <x v="2"/>
    <s v="GB"/>
    <s v="GBP"/>
    <n v="1437139080"/>
    <n v="1434552207"/>
    <b v="0"/>
    <n v="3"/>
    <b v="0"/>
    <s v="theater/plays"/>
    <n v="1.6E-2"/>
    <n v="13.333333333333334"/>
    <x v="1"/>
    <s v="plays"/>
    <d v="2015-06-17T14:43:27"/>
    <d v="2015-07-17T13:18:00"/>
    <x v="2864"/>
    <x v="0"/>
  </r>
  <r>
    <x v="2865"/>
    <s v="FRINGE 2015 by YER Productions"/>
    <s v="Prepare to be Swept Away. Three short plays from three master playwrights; LANDFALL, SNIPER and DANGERS of TOBACCO!"/>
    <n v="2888"/>
    <n v="0"/>
    <x v="2"/>
    <s v="US"/>
    <s v="USD"/>
    <n v="1420512259"/>
    <n v="1415328259"/>
    <b v="0"/>
    <n v="0"/>
    <b v="0"/>
    <s v="theater/plays"/>
    <n v="0"/>
    <e v="#DIV/0!"/>
    <x v="1"/>
    <s v="plays"/>
    <d v="2014-11-07T02:44:19"/>
    <d v="2015-01-06T02:44:19"/>
    <x v="2865"/>
    <x v="4"/>
  </r>
  <r>
    <x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09-14T22:55:21"/>
    <d v="2016-10-14T22:00:00"/>
    <x v="2866"/>
    <x v="8"/>
  </r>
  <r>
    <x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6-10T04:41:12"/>
    <d v="2016-07-04T04:00:00"/>
    <x v="2867"/>
    <x v="0"/>
  </r>
  <r>
    <x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09-05T19:50:54"/>
    <d v="2016-10-05T19:50:54"/>
    <x v="2868"/>
    <x v="8"/>
  </r>
  <r>
    <x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6-19T14:14:41"/>
    <d v="2016-07-19T14:14:41"/>
    <x v="2869"/>
    <x v="0"/>
  </r>
  <r>
    <x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4-17T04:32:45"/>
    <d v="2014-05-17T04:32:45"/>
    <x v="2870"/>
    <x v="6"/>
  </r>
  <r>
    <x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01T17:43:33"/>
    <d v="2014-12-21T17:43:33"/>
    <x v="2871"/>
    <x v="11"/>
  </r>
  <r>
    <x v="2872"/>
    <s v="Loud Arts"/>
    <s v="Local Theatre group in Loudoun County, Virginia. Looking for funds to start producing shows!"/>
    <n v="3000"/>
    <n v="0"/>
    <x v="2"/>
    <s v="US"/>
    <s v="USD"/>
    <n v="1434768438"/>
    <n v="1429584438"/>
    <b v="0"/>
    <n v="0"/>
    <b v="0"/>
    <s v="theater/plays"/>
    <n v="0"/>
    <e v="#DIV/0!"/>
    <x v="1"/>
    <s v="plays"/>
    <d v="2015-04-21T02:47:18"/>
    <d v="2015-06-20T02:47:18"/>
    <x v="2872"/>
    <x v="6"/>
  </r>
  <r>
    <x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4-12-29T19:37:11"/>
    <d v="2015-01-28T19:37:11"/>
    <x v="2873"/>
    <x v="11"/>
  </r>
  <r>
    <x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6-12-18T20:16:26"/>
    <d v="2017-01-17T20:16:26"/>
    <x v="2874"/>
    <x v="11"/>
  </r>
  <r>
    <x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4-05T03:04:53"/>
    <d v="2016-05-05T03:04:53"/>
    <x v="2875"/>
    <x v="6"/>
  </r>
  <r>
    <x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6-16T17:51:19"/>
    <d v="2015-07-16T17:51:19"/>
    <x v="2876"/>
    <x v="0"/>
  </r>
  <r>
    <x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0-29T22:55:24"/>
    <d v="2016-11-30T17:00:00"/>
    <x v="2877"/>
    <x v="9"/>
  </r>
  <r>
    <x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5-04T14:46:35"/>
    <d v="2015-07-03T14:46:35"/>
    <x v="2878"/>
    <x v="5"/>
  </r>
  <r>
    <x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5-12-21T17:24:21"/>
    <d v="2016-01-20T17:24:21"/>
    <x v="2879"/>
    <x v="11"/>
  </r>
  <r>
    <x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7-07T21:44:12"/>
    <d v="2015-08-20T17:05:00"/>
    <x v="2880"/>
    <x v="3"/>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0-04T14:20:36"/>
    <d v="2014-12-03T15:20:36"/>
    <x v="2881"/>
    <x v="9"/>
  </r>
  <r>
    <x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4-01T14:18:38"/>
    <d v="2016-05-01T14:18:38"/>
    <x v="2882"/>
    <x v="6"/>
  </r>
  <r>
    <x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1-01T21:40:37"/>
    <d v="2016-02-06T04:59:00"/>
    <x v="2883"/>
    <x v="1"/>
  </r>
  <r>
    <x v="2884"/>
    <s v="The Lizard King, a play by Jay Jeff Jones"/>
    <s v="Come explore the dream world of Jim Morrison, rock singer, mystic, poet, shaman."/>
    <n v="45000"/>
    <n v="185"/>
    <x v="2"/>
    <s v="US"/>
    <s v="USD"/>
    <n v="1417800435"/>
    <n v="1415208435"/>
    <b v="0"/>
    <n v="4"/>
    <b v="0"/>
    <s v="theater/plays"/>
    <n v="4.1111111111111114E-3"/>
    <n v="46.25"/>
    <x v="1"/>
    <s v="plays"/>
    <d v="2014-11-05T17:27:15"/>
    <d v="2014-12-05T17:27:15"/>
    <x v="2884"/>
    <x v="4"/>
  </r>
  <r>
    <x v="2885"/>
    <s v="The Wedding"/>
    <s v="An historic and proud work of Polish nationalistic literature performed on stage."/>
    <n v="400"/>
    <n v="130"/>
    <x v="2"/>
    <s v="US"/>
    <s v="USD"/>
    <n v="1426294201"/>
    <n v="1423705801"/>
    <b v="0"/>
    <n v="5"/>
    <b v="0"/>
    <s v="theater/plays"/>
    <n v="0.32500000000000001"/>
    <n v="26"/>
    <x v="1"/>
    <s v="plays"/>
    <d v="2015-02-12T01:50:01"/>
    <d v="2015-03-14T00:50:01"/>
    <x v="2885"/>
    <x v="2"/>
  </r>
  <r>
    <x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4T15:11:24"/>
    <d v="2015-09-19T03:59:00"/>
    <x v="2886"/>
    <x v="8"/>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4-12-12T10:15:24"/>
    <d v="2015-01-11T10:15:24"/>
    <x v="2887"/>
    <x v="11"/>
  </r>
  <r>
    <x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0T12:50:40"/>
    <d v="2014-10-18T04:59:00"/>
    <x v="2888"/>
    <x v="9"/>
  </r>
  <r>
    <x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7-30T20:43:05"/>
    <d v="2014-08-29T20:43:05"/>
    <x v="2889"/>
    <x v="3"/>
  </r>
  <r>
    <x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7-11T17:49:52"/>
    <d v="2014-08-09T03:00:00"/>
    <x v="2890"/>
    <x v="3"/>
  </r>
  <r>
    <x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2-15T21:12:08"/>
    <d v="2016-04-15T20:12:08"/>
    <x v="2891"/>
    <x v="2"/>
  </r>
  <r>
    <x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18T17:08:24"/>
    <d v="2014-08-25T21:00:00"/>
    <x v="2892"/>
    <x v="10"/>
  </r>
  <r>
    <x v="2893"/>
    <s v="REDISCOVERING KIA THE PLAY"/>
    <s v="Fundraising for REDISCOVERING KIA THE PLAY"/>
    <n v="5000"/>
    <n v="25"/>
    <x v="2"/>
    <s v="US"/>
    <s v="USD"/>
    <n v="1420768800"/>
    <n v="1415644395"/>
    <b v="0"/>
    <n v="2"/>
    <b v="0"/>
    <s v="theater/plays"/>
    <n v="5.0000000000000001E-3"/>
    <n v="12.5"/>
    <x v="1"/>
    <s v="plays"/>
    <d v="2014-11-10T18:33:15"/>
    <d v="2015-01-09T02:00:00"/>
    <x v="2893"/>
    <x v="4"/>
  </r>
  <r>
    <x v="2894"/>
    <s v="How Could You Do This To Me (The Stage Play)"/>
    <s v="This Is A Story About A Woman A Man And A Woman"/>
    <n v="50000"/>
    <n v="0"/>
    <x v="2"/>
    <s v="US"/>
    <s v="USD"/>
    <n v="1428100815"/>
    <n v="1422920415"/>
    <b v="0"/>
    <n v="0"/>
    <b v="0"/>
    <s v="theater/plays"/>
    <n v="0"/>
    <e v="#DIV/0!"/>
    <x v="1"/>
    <s v="plays"/>
    <d v="2015-02-02T23:40:15"/>
    <d v="2015-04-03T22:40:15"/>
    <x v="2894"/>
    <x v="2"/>
  </r>
  <r>
    <x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1T13:19:52"/>
    <d v="2014-06-22T21:00:00"/>
    <x v="2895"/>
    <x v="0"/>
  </r>
  <r>
    <x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1-27T21:48:41"/>
    <d v="2016-12-12T06:00:00"/>
    <x v="2896"/>
    <x v="4"/>
  </r>
  <r>
    <x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09-11T15:30:58"/>
    <d v="2015-10-11T15:29:05"/>
    <x v="2897"/>
    <x v="8"/>
  </r>
  <r>
    <x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01T15:57:33"/>
    <d v="2015-10-31T15:57:33"/>
    <x v="2898"/>
    <x v="9"/>
  </r>
  <r>
    <x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5-25T01:52:38"/>
    <d v="2016-07-24T01:52:38"/>
    <x v="2899"/>
    <x v="5"/>
  </r>
  <r>
    <x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7-10T05:37:12"/>
    <d v="2014-08-09T05:37:12"/>
    <x v="2900"/>
    <x v="3"/>
  </r>
  <r>
    <x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4-12-09T21:42:19"/>
    <d v="2015-02-07T21:42:19"/>
    <x v="2901"/>
    <x v="11"/>
  </r>
  <r>
    <x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7-25T10:33:16"/>
    <d v="2015-08-24T10:33:16"/>
    <x v="2902"/>
    <x v="3"/>
  </r>
  <r>
    <x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7-11T04:00:18"/>
    <d v="2015-09-09T04:00:18"/>
    <x v="2903"/>
    <x v="3"/>
  </r>
  <r>
    <x v="2904"/>
    <s v="The Love Shack"/>
    <s v="A Tequila slammer with a slice of Tarantino, a line of the London Fringe scene and a shot of â€œBreaking Badâ€. New Writing."/>
    <n v="1500"/>
    <n v="75"/>
    <x v="2"/>
    <s v="GB"/>
    <s v="GBP"/>
    <n v="1415534400"/>
    <n v="1414538031"/>
    <b v="0"/>
    <n v="4"/>
    <b v="0"/>
    <s v="theater/plays"/>
    <n v="0.05"/>
    <n v="18.75"/>
    <x v="1"/>
    <s v="plays"/>
    <d v="2014-10-28T23:13:51"/>
    <d v="2014-11-09T12:00:00"/>
    <x v="2904"/>
    <x v="9"/>
  </r>
  <r>
    <x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8-24T01:21:53"/>
    <d v="2016-09-07T01:21:53"/>
    <x v="2905"/>
    <x v="10"/>
  </r>
  <r>
    <x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7-14T15:34:26"/>
    <d v="2015-08-01T01:00:00"/>
    <x v="2906"/>
    <x v="3"/>
  </r>
  <r>
    <x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3-15T21:03:57"/>
    <d v="2016-05-14T21:03:57"/>
    <x v="2907"/>
    <x v="7"/>
  </r>
  <r>
    <x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5-09T17:33:39"/>
    <d v="2016-06-08T17:33:39"/>
    <x v="2908"/>
    <x v="5"/>
  </r>
  <r>
    <x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0-17T06:23:21"/>
    <d v="2014-11-25T19:46:00"/>
    <x v="2909"/>
    <x v="9"/>
  </r>
  <r>
    <x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4-13T20:11:27"/>
    <d v="2015-06-12T20:11:27"/>
    <x v="2910"/>
    <x v="6"/>
  </r>
  <r>
    <x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5-18T18:27:06"/>
    <d v="2015-06-27T18:27:06"/>
    <x v="2911"/>
    <x v="5"/>
  </r>
  <r>
    <x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5-12-16T03:09:34"/>
    <d v="2016-01-15T03:09:34"/>
    <x v="2912"/>
    <x v="11"/>
  </r>
  <r>
    <x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7-08T22:08:59"/>
    <d v="2014-09-06T22:08:59"/>
    <x v="2913"/>
    <x v="3"/>
  </r>
  <r>
    <x v="2914"/>
    <s v="Hercules the Panto"/>
    <s v="Hercules must complete four challenges in order to meet the father he never knew"/>
    <n v="25000"/>
    <n v="1"/>
    <x v="2"/>
    <s v="GB"/>
    <s v="GBP"/>
    <n v="1426365994"/>
    <n v="1421185594"/>
    <b v="0"/>
    <n v="1"/>
    <b v="0"/>
    <s v="theater/plays"/>
    <n v="4.0000000000000003E-5"/>
    <n v="1"/>
    <x v="1"/>
    <s v="plays"/>
    <d v="2015-01-13T21:46:34"/>
    <d v="2015-03-14T20:46:34"/>
    <x v="2914"/>
    <x v="1"/>
  </r>
  <r>
    <x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2-15T09:33:10"/>
    <d v="2016-03-16T08:33:10"/>
    <x v="2915"/>
    <x v="2"/>
  </r>
  <r>
    <x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4-26T11:26:29"/>
    <d v="2014-05-19T11:26:29"/>
    <x v="2916"/>
    <x v="6"/>
  </r>
  <r>
    <x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8-29T05:37:27"/>
    <d v="2015-09-16T05:37:27"/>
    <x v="2917"/>
    <x v="10"/>
  </r>
  <r>
    <x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01T15:06:47"/>
    <d v="2015-10-29T15:06:47"/>
    <x v="2918"/>
    <x v="9"/>
  </r>
  <r>
    <x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7-06T14:52:09"/>
    <d v="2014-08-05T14:52:09"/>
    <x v="2919"/>
    <x v="3"/>
  </r>
  <r>
    <x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2-23T19:01:10"/>
    <d v="2015-03-25T18:01:10"/>
    <x v="2920"/>
    <x v="2"/>
  </r>
  <r>
    <x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21:16:44"/>
    <d v="2014-09-25T21:16:44"/>
    <x v="2921"/>
    <x v="10"/>
  </r>
  <r>
    <x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4-03T20:58:47"/>
    <d v="2015-05-18T20:58:47"/>
    <x v="2922"/>
    <x v="6"/>
  </r>
  <r>
    <x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09T03:39:39"/>
    <d v="2015-01-24T03:00:00"/>
    <x v="2923"/>
    <x v="1"/>
  </r>
  <r>
    <x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4-09T13:21:50"/>
    <d v="2015-05-09T03:59:00"/>
    <x v="2924"/>
    <x v="6"/>
  </r>
  <r>
    <x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8-12T14:01:08"/>
    <d v="2014-09-11T14:01:08"/>
    <x v="2925"/>
    <x v="10"/>
  </r>
  <r>
    <x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8:22:59"/>
    <d v="2015-02-23T18:22:59"/>
    <x v="2926"/>
    <x v="2"/>
  </r>
  <r>
    <x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6-16T16:03:49"/>
    <d v="2014-07-15T05:00:00"/>
    <x v="2927"/>
    <x v="0"/>
  </r>
  <r>
    <x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2-03T23:57:26"/>
    <d v="2016-03-04T23:57:26"/>
    <x v="2928"/>
    <x v="2"/>
  </r>
  <r>
    <x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4-25T13:32:38"/>
    <d v="2014-05-25T13:32:38"/>
    <x v="2929"/>
    <x v="6"/>
  </r>
  <r>
    <x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4-07T14:01:04"/>
    <d v="2015-05-07T14:01:04"/>
    <x v="2930"/>
    <x v="6"/>
  </r>
  <r>
    <x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8-21T06:59:23"/>
    <d v="2014-09-15T06:08:00"/>
    <x v="2931"/>
    <x v="10"/>
  </r>
  <r>
    <x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1-21T03:57:17"/>
    <d v="2015-02-21T11:00:00"/>
    <x v="2932"/>
    <x v="1"/>
  </r>
  <r>
    <x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5-05T22:57:33"/>
    <d v="2016-06-04T22:57:33"/>
    <x v="2933"/>
    <x v="5"/>
  </r>
  <r>
    <x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5-16T15:16:04"/>
    <d v="2014-06-15T15:16:04"/>
    <x v="2934"/>
    <x v="5"/>
  </r>
  <r>
    <x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7-02T14:00:08"/>
    <d v="2016-08-29T17:00:00"/>
    <x v="2935"/>
    <x v="3"/>
  </r>
  <r>
    <x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09-30T15:37:03"/>
    <d v="2014-10-13T04:59:00"/>
    <x v="2936"/>
    <x v="8"/>
  </r>
  <r>
    <x v="2937"/>
    <s v="UCAS"/>
    <s v="UCAS is a new British musical premiering at the Edinburgh Fringe Festival 2014."/>
    <n v="1500"/>
    <n v="2000"/>
    <x v="0"/>
    <s v="GB"/>
    <s v="GBP"/>
    <n v="1405249113"/>
    <n v="1402657113"/>
    <b v="0"/>
    <n v="55"/>
    <b v="1"/>
    <s v="theater/musical"/>
    <n v="1.3333333333333333"/>
    <n v="36.363636363636367"/>
    <x v="1"/>
    <s v="musical"/>
    <d v="2014-06-13T10:58:33"/>
    <d v="2014-07-13T10:58:33"/>
    <x v="2937"/>
    <x v="0"/>
  </r>
  <r>
    <x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4-12-31T16:53:34"/>
    <d v="2015-01-30T16:53:34"/>
    <x v="2938"/>
    <x v="11"/>
  </r>
  <r>
    <x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7-25T19:25:12"/>
    <d v="2014-08-28T01:00:00"/>
    <x v="2939"/>
    <x v="3"/>
  </r>
  <r>
    <x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4-12-09T18:33:38"/>
    <d v="2015-01-18T18:33:38"/>
    <x v="2940"/>
    <x v="11"/>
  </r>
  <r>
    <x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1-30T23:02:35"/>
    <d v="2015-03-01T23:02:35"/>
    <x v="2941"/>
    <x v="1"/>
  </r>
  <r>
    <x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1-26T19:17:39"/>
    <d v="2015-12-16T20:18:00"/>
    <x v="2942"/>
    <x v="4"/>
  </r>
  <r>
    <x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3-14T03:06:20"/>
    <d v="2015-04-13T03:06:20"/>
    <x v="2943"/>
    <x v="7"/>
  </r>
  <r>
    <x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5-08T21:56:38"/>
    <d v="2015-06-07T21:56:38"/>
    <x v="2944"/>
    <x v="5"/>
  </r>
  <r>
    <x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4-24T03:21:00"/>
    <d v="2015-05-24T03:21:00"/>
    <x v="2945"/>
    <x v="6"/>
  </r>
  <r>
    <x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7-16T12:44:52"/>
    <d v="2016-08-15T12:44:52"/>
    <x v="2946"/>
    <x v="3"/>
  </r>
  <r>
    <x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0-06T13:29:27"/>
    <d v="2016-11-24T17:11:00"/>
    <x v="2947"/>
    <x v="9"/>
  </r>
  <r>
    <x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4-03T15:34:53"/>
    <d v="2015-06-02T15:34:53"/>
    <x v="2948"/>
    <x v="6"/>
  </r>
  <r>
    <x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0-20T19:45:17"/>
    <d v="2015-11-19T20:45:17"/>
    <x v="2949"/>
    <x v="9"/>
  </r>
  <r>
    <x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5-12-24T08:45:52"/>
    <d v="2016-01-23T08:45:52"/>
    <x v="2950"/>
    <x v="11"/>
  </r>
  <r>
    <x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08-21T19:16:13"/>
    <d v="2014-10-05T19:16:13"/>
    <x v="2951"/>
    <x v="10"/>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09-15T16:33:59"/>
    <d v="2016-10-17T04:00:00"/>
    <x v="2952"/>
    <x v="8"/>
  </r>
  <r>
    <x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09-08T19:00:21"/>
    <d v="2015-10-08T19:00:21"/>
    <x v="2953"/>
    <x v="8"/>
  </r>
  <r>
    <x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2-24T14:00:03"/>
    <d v="2017-03-16T13:00:03"/>
    <x v="2954"/>
    <x v="2"/>
  </r>
  <r>
    <x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5-17T17:47:29"/>
    <d v="2015-06-16T17:47:29"/>
    <x v="2955"/>
    <x v="5"/>
  </r>
  <r>
    <x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4-04T23:00:50"/>
    <d v="2016-05-04T23:00:50"/>
    <x v="2956"/>
    <x v="6"/>
  </r>
  <r>
    <x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1-27T00:16:12"/>
    <d v="2015-03-27T23:16:12"/>
    <x v="2957"/>
    <x v="1"/>
  </r>
  <r>
    <x v="2958"/>
    <s v="Uprising Theater (Canceled)"/>
    <s v="Chicago Based Theater Company and Venue Dedicated to Social Justice and Mainstreaming the Palestinian Narrative"/>
    <n v="80000"/>
    <n v="0"/>
    <x v="1"/>
    <s v="US"/>
    <s v="USD"/>
    <n v="1462729317"/>
    <n v="1457548917"/>
    <b v="0"/>
    <n v="0"/>
    <b v="0"/>
    <s v="theater/spaces"/>
    <n v="0"/>
    <e v="#DIV/0!"/>
    <x v="1"/>
    <s v="spaces"/>
    <d v="2016-03-09T18:41:57"/>
    <d v="2016-05-08T17:41:57"/>
    <x v="2958"/>
    <x v="7"/>
  </r>
  <r>
    <x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5-08T00:12:05"/>
    <d v="2016-06-07T00:12:05"/>
    <x v="2959"/>
    <x v="5"/>
  </r>
  <r>
    <x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8-12T18:10:23"/>
    <d v="2014-09-11T18:10:23"/>
    <x v="2960"/>
    <x v="10"/>
  </r>
  <r>
    <x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2-26T05:05:59"/>
    <d v="2015-03-26T04:00:00"/>
    <x v="2961"/>
    <x v="2"/>
  </r>
  <r>
    <x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01T05:51:46"/>
    <d v="2015-03-01T06:59:00"/>
    <x v="2962"/>
    <x v="2"/>
  </r>
  <r>
    <x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6-02T11:17:04"/>
    <d v="2015-07-02T11:17:04"/>
    <x v="2963"/>
    <x v="0"/>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7-07T21:50:19"/>
    <d v="2014-08-06T21:32:00"/>
    <x v="2964"/>
    <x v="3"/>
  </r>
  <r>
    <x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6-07T17:30:33"/>
    <d v="2015-07-07T17:30:33"/>
    <x v="2965"/>
    <x v="0"/>
  </r>
  <r>
    <x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8-17T17:43:32"/>
    <d v="2015-09-16T17:43:32"/>
    <x v="2966"/>
    <x v="10"/>
  </r>
  <r>
    <x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2-07T04:44:52"/>
    <d v="2015-03-09T03:44:52"/>
    <x v="2967"/>
    <x v="2"/>
  </r>
  <r>
    <x v="2968"/>
    <s v="The Curse of the Babywoman @ FringeNYC"/>
    <s v="The Curse of the Babywoman is real â€” and it is coming to FringeNYC this August."/>
    <n v="3500"/>
    <n v="3710"/>
    <x v="0"/>
    <s v="US"/>
    <s v="USD"/>
    <n v="1471406340"/>
    <n v="1470227660"/>
    <b v="0"/>
    <n v="47"/>
    <b v="1"/>
    <s v="theater/plays"/>
    <n v="1.06"/>
    <n v="78.936170212765958"/>
    <x v="1"/>
    <s v="plays"/>
    <d v="2016-08-03T12:34:20"/>
    <d v="2016-08-17T03:59:00"/>
    <x v="2968"/>
    <x v="10"/>
  </r>
  <r>
    <x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4-03T18:52:33"/>
    <d v="2015-05-03T22:51:00"/>
    <x v="2969"/>
    <x v="6"/>
  </r>
  <r>
    <x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6-18T16:04:11"/>
    <d v="2014-07-18T16:04:11"/>
    <x v="2970"/>
    <x v="0"/>
  </r>
  <r>
    <x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01T15:47:58"/>
    <d v="2014-08-31T15:47:58"/>
    <x v="2971"/>
    <x v="10"/>
  </r>
  <r>
    <x v="2972"/>
    <s v="A Bad Plan"/>
    <s v="A group of artists. A mythical art piece. A harrowing quest. And some margaritas."/>
    <n v="2000"/>
    <n v="2107"/>
    <x v="0"/>
    <s v="US"/>
    <s v="USD"/>
    <n v="1480899600"/>
    <n v="1479609520"/>
    <b v="0"/>
    <n v="17"/>
    <b v="1"/>
    <s v="theater/plays"/>
    <n v="1.0535000000000001"/>
    <n v="123.94117647058823"/>
    <x v="1"/>
    <s v="plays"/>
    <d v="2016-11-20T02:38:40"/>
    <d v="2016-12-05T01:00:00"/>
    <x v="2972"/>
    <x v="4"/>
  </r>
  <r>
    <x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03T19:38:28"/>
    <d v="2016-01-01T04:00:00"/>
    <x v="2973"/>
    <x v="11"/>
  </r>
  <r>
    <x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8-29T01:27:51"/>
    <d v="2014-09-26T01:35:00"/>
    <x v="2974"/>
    <x v="10"/>
  </r>
  <r>
    <x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0-29T16:24:46"/>
    <d v="2014-11-27T03:00:00"/>
    <x v="2975"/>
    <x v="9"/>
  </r>
  <r>
    <x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2-25T17:32:10"/>
    <d v="2016-03-13T12:00:00"/>
    <x v="2976"/>
    <x v="2"/>
  </r>
  <r>
    <x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1-22T21:08:54"/>
    <d v="2015-03-23T02:14:00"/>
    <x v="2977"/>
    <x v="1"/>
  </r>
  <r>
    <x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10T15:22:27"/>
    <d v="2014-10-20T05:59:00"/>
    <x v="2978"/>
    <x v="9"/>
  </r>
  <r>
    <x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4-12-20T19:47:03"/>
    <d v="2015-01-06T06:00:00"/>
    <x v="2979"/>
    <x v="11"/>
  </r>
  <r>
    <x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03T21:58:50"/>
    <d v="2015-08-24T02:00:00"/>
    <x v="2980"/>
    <x v="10"/>
  </r>
  <r>
    <x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8-09T13:25:56"/>
    <d v="2015-09-23T13:25:56"/>
    <x v="2981"/>
    <x v="10"/>
  </r>
  <r>
    <x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1-12T16:29:03"/>
    <d v="2016-02-11T16:29:03"/>
    <x v="2982"/>
    <x v="1"/>
  </r>
  <r>
    <x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09-12T15:10:36"/>
    <d v="2014-11-11T16:10:36"/>
    <x v="2983"/>
    <x v="8"/>
  </r>
  <r>
    <x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7-25T06:41:21"/>
    <d v="2016-08-24T06:41:21"/>
    <x v="2984"/>
    <x v="3"/>
  </r>
  <r>
    <x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11T23:22:08"/>
    <d v="2016-10-31T04:00:00"/>
    <x v="2985"/>
    <x v="9"/>
  </r>
  <r>
    <x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3-02T12:00:06"/>
    <d v="2016-05-01T11:00:06"/>
    <x v="2986"/>
    <x v="7"/>
  </r>
  <r>
    <x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09-14T07:22:31"/>
    <d v="2016-10-13T00:00:00"/>
    <x v="2987"/>
    <x v="8"/>
  </r>
  <r>
    <x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5-21T08:41:21"/>
    <d v="2016-06-20T08:41:21"/>
    <x v="2988"/>
    <x v="5"/>
  </r>
  <r>
    <x v="2989"/>
    <s v="Let's Light Up The Gem!"/>
    <s v="Bring the movies back to Bethel, Maine."/>
    <n v="20000"/>
    <n v="35307"/>
    <x v="0"/>
    <s v="US"/>
    <s v="USD"/>
    <n v="1450673940"/>
    <n v="1448756962"/>
    <b v="0"/>
    <n v="364"/>
    <b v="1"/>
    <s v="theater/spaces"/>
    <n v="1.76535"/>
    <n v="96.997252747252745"/>
    <x v="1"/>
    <s v="spaces"/>
    <d v="2015-11-29T00:29:22"/>
    <d v="2015-12-21T04:59:00"/>
    <x v="2989"/>
    <x v="4"/>
  </r>
  <r>
    <x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5-12-03T13:47:00"/>
    <d v="2016-01-07T13:47:00"/>
    <x v="2990"/>
    <x v="11"/>
  </r>
  <r>
    <x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05T20:05:30"/>
    <d v="2017-01-27T20:05:30"/>
    <x v="2991"/>
    <x v="1"/>
  </r>
  <r>
    <x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09-09T18:25:10"/>
    <d v="2016-10-09T18:25:10"/>
    <x v="2992"/>
    <x v="8"/>
  </r>
  <r>
    <x v="2993"/>
    <s v="TRUE WEST: Think, Dog! Productions"/>
    <s v="Help us build the Kitchen from Hell!"/>
    <n v="1000"/>
    <n v="1003"/>
    <x v="0"/>
    <s v="US"/>
    <s v="USD"/>
    <n v="1455998867"/>
    <n v="1453406867"/>
    <b v="0"/>
    <n v="22"/>
    <b v="1"/>
    <s v="theater/spaces"/>
    <n v="1.0029999999999999"/>
    <n v="45.590909090909093"/>
    <x v="1"/>
    <s v="spaces"/>
    <d v="2016-01-21T20:07:47"/>
    <d v="2016-02-20T20:07:47"/>
    <x v="2993"/>
    <x v="1"/>
  </r>
  <r>
    <x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09-03T11:29:32"/>
    <d v="2014-10-03T11:29:32"/>
    <x v="2994"/>
    <x v="8"/>
  </r>
  <r>
    <x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6-12-20T15:57:51"/>
    <d v="2017-01-19T15:57:51"/>
    <x v="2995"/>
    <x v="11"/>
  </r>
  <r>
    <x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3-27T21:54:00"/>
    <d v="2015-05-26T21:54:00"/>
    <x v="2996"/>
    <x v="7"/>
  </r>
  <r>
    <x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09T17:36:33"/>
    <d v="2017-02-27T04:59:00"/>
    <x v="2997"/>
    <x v="2"/>
  </r>
  <r>
    <x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5-19T04:38:49"/>
    <d v="2014-06-16T04:25:00"/>
    <x v="2998"/>
    <x v="5"/>
  </r>
  <r>
    <x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14T17:46:00"/>
    <d v="2017-03-01T02:00:00"/>
    <x v="2999"/>
    <x v="2"/>
  </r>
  <r>
    <x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17T19:51:10"/>
    <d v="2017-01-31T18:00:00"/>
    <x v="3000"/>
    <x v="1"/>
  </r>
  <r>
    <x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6-13T21:29:42"/>
    <d v="2016-07-13T21:29:42"/>
    <x v="3001"/>
    <x v="0"/>
  </r>
  <r>
    <x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1-26T20:04:12"/>
    <d v="2012-12-26T20:04:12"/>
    <x v="3002"/>
    <x v="4"/>
  </r>
  <r>
    <x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1-29T20:22:56"/>
    <d v="2016-03-01T05:59:00"/>
    <x v="3003"/>
    <x v="1"/>
  </r>
  <r>
    <x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0-16T21:08:44"/>
    <d v="2014-11-15T22:08:44"/>
    <x v="3004"/>
    <x v="9"/>
  </r>
  <r>
    <x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09-06T16:11:45"/>
    <d v="2014-10-06T16:11:45"/>
    <x v="3005"/>
    <x v="8"/>
  </r>
  <r>
    <x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1-14T18:09:51"/>
    <d v="2014-12-14T18:09:51"/>
    <x v="3006"/>
    <x v="4"/>
  </r>
  <r>
    <x v="3007"/>
    <s v="Bethlem"/>
    <s v="Consuite for 2015 CoreCon.  An adventure into insanity."/>
    <n v="600"/>
    <n v="1080"/>
    <x v="0"/>
    <s v="US"/>
    <s v="USD"/>
    <n v="1429938683"/>
    <n v="1428124283"/>
    <b v="0"/>
    <n v="20"/>
    <b v="1"/>
    <s v="theater/spaces"/>
    <n v="1.8"/>
    <n v="54"/>
    <x v="1"/>
    <s v="spaces"/>
    <d v="2015-04-04T05:11:23"/>
    <d v="2015-04-25T05:11:23"/>
    <x v="3007"/>
    <x v="6"/>
  </r>
  <r>
    <x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5-12-22T05:05:19"/>
    <d v="2016-01-21T05:05:19"/>
    <x v="3008"/>
    <x v="11"/>
  </r>
  <r>
    <x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0-27T13:40:40"/>
    <d v="2014-11-26T14:40:40"/>
    <x v="3009"/>
    <x v="9"/>
  </r>
  <r>
    <x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9:58:39"/>
    <d v="2015-02-21T19:58:39"/>
    <x v="3010"/>
    <x v="11"/>
  </r>
  <r>
    <x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1-26T11:15:16"/>
    <d v="2015-12-23T22:59:00"/>
    <x v="3011"/>
    <x v="4"/>
  </r>
  <r>
    <x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1-20T16:52:10"/>
    <d v="2015-02-10T16:52:10"/>
    <x v="3012"/>
    <x v="1"/>
  </r>
  <r>
    <x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5-22T20:04:09"/>
    <d v="2015-06-21T20:04:09"/>
    <x v="3013"/>
    <x v="5"/>
  </r>
  <r>
    <x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0-08T02:58:00"/>
    <d v="2014-11-05T05:00:00"/>
    <x v="3014"/>
    <x v="9"/>
  </r>
  <r>
    <x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5-26T17:27:18"/>
    <d v="2014-06-11T04:00:00"/>
    <x v="3015"/>
    <x v="5"/>
  </r>
  <r>
    <x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5-19T13:09:12"/>
    <d v="2014-07-18T13:09:12"/>
    <x v="3016"/>
    <x v="5"/>
  </r>
  <r>
    <x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7-21T20:24:03"/>
    <d v="2014-08-20T20:24:03"/>
    <x v="3017"/>
    <x v="3"/>
  </r>
  <r>
    <x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6-08T07:09:36"/>
    <d v="2015-07-20T22:00:00"/>
    <x v="3018"/>
    <x v="0"/>
  </r>
  <r>
    <x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4-29T20:00:20"/>
    <d v="2014-05-27T03:00:00"/>
    <x v="3019"/>
    <x v="6"/>
  </r>
  <r>
    <x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6-15T20:18:53"/>
    <d v="2015-08-14T20:18:53"/>
    <x v="3020"/>
    <x v="0"/>
  </r>
  <r>
    <x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0-17T14:51:09"/>
    <d v="2016-11-22T05:59:00"/>
    <x v="3021"/>
    <x v="9"/>
  </r>
  <r>
    <x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7-13T22:53:29"/>
    <d v="2016-08-27T22:53:29"/>
    <x v="3022"/>
    <x v="3"/>
  </r>
  <r>
    <x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4-27T16:13:06"/>
    <d v="2015-06-11T16:13:06"/>
    <x v="3023"/>
    <x v="6"/>
  </r>
  <r>
    <x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09-06T23:51:15"/>
    <d v="2012-10-06T23:51:15"/>
    <x v="3024"/>
    <x v="8"/>
  </r>
  <r>
    <x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02T12:13:33"/>
    <d v="2014-05-30T16:00:00"/>
    <x v="3025"/>
    <x v="5"/>
  </r>
  <r>
    <x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2-17T11:01:32"/>
    <d v="2017-03-03T11:01:32"/>
    <x v="3026"/>
    <x v="2"/>
  </r>
  <r>
    <x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2-18T16:54:11"/>
    <d v="2015-03-20T15:54:11"/>
    <x v="3027"/>
    <x v="2"/>
  </r>
  <r>
    <x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7-16T06:20:25"/>
    <d v="2016-08-15T06:20:25"/>
    <x v="3028"/>
    <x v="3"/>
  </r>
  <r>
    <x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0-20T17:00:47"/>
    <d v="2014-11-18T04:35:00"/>
    <x v="3029"/>
    <x v="9"/>
  </r>
  <r>
    <x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8-17T17:56:11"/>
    <d v="2015-09-16T17:56:11"/>
    <x v="3030"/>
    <x v="10"/>
  </r>
  <r>
    <x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08-15T21:10:47"/>
    <d v="2016-10-14T21:10:47"/>
    <x v="3031"/>
    <x v="10"/>
  </r>
  <r>
    <x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8-12T01:04:19"/>
    <d v="2015-09-11T01:04:19"/>
    <x v="3032"/>
    <x v="10"/>
  </r>
  <r>
    <x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7-19T02:38:45"/>
    <d v="2016-08-18T02:38:45"/>
    <x v="3033"/>
    <x v="3"/>
  </r>
  <r>
    <x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01T12:50:55"/>
    <d v="2016-11-01T03:59:00"/>
    <x v="3034"/>
    <x v="9"/>
  </r>
  <r>
    <x v="3035"/>
    <s v="The Coalition Theater"/>
    <s v="Help create a permanent home for live comedy shows and classes in Downtown RVA."/>
    <n v="25000"/>
    <n v="27196.71"/>
    <x v="0"/>
    <s v="US"/>
    <s v="USD"/>
    <n v="1367674009"/>
    <n v="1365082009"/>
    <b v="0"/>
    <n v="307"/>
    <b v="1"/>
    <s v="theater/spaces"/>
    <n v="1.0878684000000001"/>
    <n v="88.588631921824103"/>
    <x v="1"/>
    <s v="spaces"/>
    <d v="2013-04-04T13:26:49"/>
    <d v="2013-05-04T13:26:49"/>
    <x v="3035"/>
    <x v="6"/>
  </r>
  <r>
    <x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7-11T18:50:44"/>
    <d v="2013-08-16T11:59:00"/>
    <x v="3036"/>
    <x v="3"/>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07-19T21:26:13"/>
    <d v="2010-10-02T04:59:00"/>
    <x v="3037"/>
    <x v="3"/>
  </r>
  <r>
    <x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1-04T06:03:17"/>
    <d v="2016-03-04T06:03:17"/>
    <x v="3038"/>
    <x v="1"/>
  </r>
  <r>
    <x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02T19:03:58"/>
    <d v="2013-12-29T07:59:00"/>
    <x v="3039"/>
    <x v="11"/>
  </r>
  <r>
    <x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2T19:00:21"/>
    <d v="2015-06-26T23:00:00"/>
    <x v="3040"/>
    <x v="0"/>
  </r>
  <r>
    <x v="3041"/>
    <s v="Lend a Hand in Our Home"/>
    <s v="Privet! Hello! Bon Jour! We are the Arlekin Players Theatre and we need a home."/>
    <n v="8300"/>
    <n v="9170"/>
    <x v="0"/>
    <s v="US"/>
    <s v="USD"/>
    <n v="1453323048"/>
    <n v="1450731048"/>
    <b v="0"/>
    <n v="95"/>
    <b v="1"/>
    <s v="theater/spaces"/>
    <n v="1.1048192771084338"/>
    <n v="96.526315789473685"/>
    <x v="1"/>
    <s v="spaces"/>
    <d v="2015-12-21T20:50:48"/>
    <d v="2016-01-20T20:50:48"/>
    <x v="3041"/>
    <x v="11"/>
  </r>
  <r>
    <x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09-06T16:30:47"/>
    <d v="2015-10-06T16:30:47"/>
    <x v="3042"/>
    <x v="8"/>
  </r>
  <r>
    <x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3-20T01:41:39"/>
    <d v="2015-04-16T02:50:00"/>
    <x v="3043"/>
    <x v="7"/>
  </r>
  <r>
    <x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1-18T17:26:38"/>
    <d v="2016-02-02T17:26:38"/>
    <x v="3044"/>
    <x v="1"/>
  </r>
  <r>
    <x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7-23T03:44:15"/>
    <d v="2014-08-22T03:44:15"/>
    <x v="3045"/>
    <x v="3"/>
  </r>
  <r>
    <x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8-11T19:16:26"/>
    <d v="2014-09-10T04:52:00"/>
    <x v="3046"/>
    <x v="10"/>
  </r>
  <r>
    <x v="3047"/>
    <s v="Acting V Senior Showcase"/>
    <s v="Hi! We're the Graduating Seniors Acting V Seniors at Temple University! Welcome to our Kick starter Page!"/>
    <n v="500"/>
    <n v="745"/>
    <x v="0"/>
    <s v="US"/>
    <s v="USD"/>
    <n v="1461762960"/>
    <n v="1457999054"/>
    <b v="0"/>
    <n v="20"/>
    <b v="1"/>
    <s v="theater/spaces"/>
    <n v="1.49"/>
    <n v="37.25"/>
    <x v="1"/>
    <s v="spaces"/>
    <d v="2016-03-14T23:44:14"/>
    <d v="2016-04-27T13:16:00"/>
    <x v="3047"/>
    <x v="7"/>
  </r>
  <r>
    <x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02T21:37:42"/>
    <d v="2014-12-31T21:22:00"/>
    <x v="3048"/>
    <x v="11"/>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5-15T00:20:55"/>
    <d v="2015-06-14T00:20:55"/>
    <x v="3049"/>
    <x v="5"/>
  </r>
  <r>
    <x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4-05T04:02:40"/>
    <d v="2016-05-05T04:02:40"/>
    <x v="3050"/>
    <x v="6"/>
  </r>
  <r>
    <x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1-09T09:59:05"/>
    <d v="2017-02-08T09:59:05"/>
    <x v="3051"/>
    <x v="1"/>
  </r>
  <r>
    <x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4-28T16:04:54"/>
    <d v="2015-05-28T15:59:00"/>
    <x v="3052"/>
    <x v="6"/>
  </r>
  <r>
    <x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08-11T18:16:53"/>
    <d v="2014-10-02T03:59:00"/>
    <x v="3053"/>
    <x v="10"/>
  </r>
  <r>
    <x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1-23T19:59:14"/>
    <d v="2015-03-02T01:04:00"/>
    <x v="3054"/>
    <x v="1"/>
  </r>
  <r>
    <x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4-11-10T22:59:50"/>
    <d v="2015-01-09T22:59:50"/>
    <x v="3055"/>
    <x v="4"/>
  </r>
  <r>
    <x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7-31T15:16:24"/>
    <d v="2014-09-29T15:16:24"/>
    <x v="3056"/>
    <x v="3"/>
  </r>
  <r>
    <x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3-04T15:36:51"/>
    <d v="2016-04-03T14:36:51"/>
    <x v="3057"/>
    <x v="7"/>
  </r>
  <r>
    <x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3-31T08:59:00"/>
    <d v="2016-05-20T08:59:00"/>
    <x v="3058"/>
    <x v="7"/>
  </r>
  <r>
    <x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7-09T22:27:26"/>
    <d v="2014-08-08T22:27:26"/>
    <x v="3059"/>
    <x v="3"/>
  </r>
  <r>
    <x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8-29T06:35:34"/>
    <d v="2015-09-28T06:35:34"/>
    <x v="3060"/>
    <x v="10"/>
  </r>
  <r>
    <x v="3061"/>
    <s v="Help Save Parkway Cinemas!"/>
    <s v="Save a historic Local theater."/>
    <n v="1000000"/>
    <n v="0"/>
    <x v="2"/>
    <s v="US"/>
    <s v="USD"/>
    <n v="1407955748"/>
    <n v="1405363748"/>
    <b v="0"/>
    <n v="0"/>
    <b v="0"/>
    <s v="theater/spaces"/>
    <n v="0"/>
    <e v="#DIV/0!"/>
    <x v="1"/>
    <s v="spaces"/>
    <d v="2014-07-14T18:49:08"/>
    <d v="2014-08-13T18:49:08"/>
    <x v="3061"/>
    <x v="3"/>
  </r>
  <r>
    <x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01T12:51:32"/>
    <d v="2015-09-30T18:00:00"/>
    <x v="3062"/>
    <x v="8"/>
  </r>
  <r>
    <x v="3063"/>
    <s v="Spec Haus"/>
    <s v="Members of the local Miami music scene are putting together a venue/creative space in Kendall!"/>
    <n v="3000"/>
    <n v="587"/>
    <x v="2"/>
    <s v="US"/>
    <s v="USD"/>
    <n v="1477174138"/>
    <n v="1474150138"/>
    <b v="0"/>
    <n v="23"/>
    <b v="0"/>
    <s v="theater/spaces"/>
    <n v="0.19566666666666666"/>
    <n v="25.521739130434781"/>
    <x v="1"/>
    <s v="spaces"/>
    <d v="2016-09-17T22:08:58"/>
    <d v="2016-10-22T22:08:58"/>
    <x v="3063"/>
    <x v="8"/>
  </r>
  <r>
    <x v="3064"/>
    <s v="Kickstart the Crossroads Community"/>
    <s v="An epicenter for connection, creation and expression of the community."/>
    <n v="75000"/>
    <n v="8471"/>
    <x v="2"/>
    <s v="US"/>
    <s v="USD"/>
    <n v="1448175540"/>
    <n v="1445483246"/>
    <b v="0"/>
    <n v="72"/>
    <b v="0"/>
    <s v="theater/spaces"/>
    <n v="0.11294666666666667"/>
    <n v="117.65277777777777"/>
    <x v="1"/>
    <s v="spaces"/>
    <d v="2015-10-22T03:07:26"/>
    <d v="2015-11-22T06:59:00"/>
    <x v="3064"/>
    <x v="9"/>
  </r>
  <r>
    <x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05T01:19:32"/>
    <d v="2014-07-30T01:19:32"/>
    <x v="3065"/>
    <x v="3"/>
  </r>
  <r>
    <x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6-10T05:28:57"/>
    <d v="2016-07-10T05:28:57"/>
    <x v="3066"/>
    <x v="0"/>
  </r>
  <r>
    <x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8-10T22:31:19"/>
    <d v="2015-09-09T22:31:19"/>
    <x v="3067"/>
    <x v="10"/>
  </r>
  <r>
    <x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09-16T16:35:52"/>
    <d v="2015-10-16T16:35:52"/>
    <x v="3068"/>
    <x v="8"/>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1-14T20:00:34"/>
    <d v="2014-12-14T20:00:34"/>
    <x v="3069"/>
    <x v="4"/>
  </r>
  <r>
    <x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1-16T17:36:09"/>
    <d v="2016-12-07T17:36:09"/>
    <x v="3070"/>
    <x v="4"/>
  </r>
  <r>
    <x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03T17:34:41"/>
    <d v="2015-04-21T05:59:00"/>
    <x v="3071"/>
    <x v="6"/>
  </r>
  <r>
    <x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15T16:34:22"/>
    <d v="2016-10-30T01:46:00"/>
    <x v="3072"/>
    <x v="9"/>
  </r>
  <r>
    <x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4-17T16:25:00"/>
    <d v="2015-06-14T19:19:00"/>
    <x v="3073"/>
    <x v="6"/>
  </r>
  <r>
    <x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2-09T13:42:39"/>
    <d v="2016-03-10T13:42:39"/>
    <x v="3074"/>
    <x v="2"/>
  </r>
  <r>
    <x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6-30T02:27:20"/>
    <d v="2016-08-19T02:27:20"/>
    <x v="3075"/>
    <x v="0"/>
  </r>
  <r>
    <x v="3076"/>
    <s v="10,000 Hours"/>
    <s v="Helping female comedians get in their 10,000 Hours of practice!"/>
    <n v="10000"/>
    <n v="1506"/>
    <x v="2"/>
    <s v="US"/>
    <s v="USD"/>
    <n v="1444405123"/>
    <n v="1439221123"/>
    <b v="0"/>
    <n v="50"/>
    <b v="0"/>
    <s v="theater/spaces"/>
    <n v="0.15060000000000001"/>
    <n v="30.12"/>
    <x v="1"/>
    <s v="spaces"/>
    <d v="2015-08-10T15:38:43"/>
    <d v="2015-10-09T15:38:43"/>
    <x v="3076"/>
    <x v="10"/>
  </r>
  <r>
    <x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1-31T22:57:58"/>
    <d v="2017-03-02T22:57:58"/>
    <x v="3077"/>
    <x v="1"/>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1-27T03:19:55"/>
    <d v="2015-02-26T03:19:55"/>
    <x v="3078"/>
    <x v="1"/>
  </r>
  <r>
    <x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2-20T17:07:15"/>
    <d v="2015-03-22T16:07:15"/>
    <x v="3079"/>
    <x v="2"/>
  </r>
  <r>
    <x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0-28T00:40:44"/>
    <d v="2014-12-27T01:40:44"/>
    <x v="3080"/>
    <x v="9"/>
  </r>
  <r>
    <x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8-21T04:21:31"/>
    <d v="2015-09-20T04:21:31"/>
    <x v="3081"/>
    <x v="10"/>
  </r>
  <r>
    <x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0-16T22:09:06"/>
    <d v="2015-11-15T23:09:06"/>
    <x v="3082"/>
    <x v="9"/>
  </r>
  <r>
    <x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8-02T13:31:18"/>
    <d v="2014-09-01T05:00:00"/>
    <x v="3083"/>
    <x v="10"/>
  </r>
  <r>
    <x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4-06T17:22:11"/>
    <d v="2015-05-05T18:48:00"/>
    <x v="3084"/>
    <x v="6"/>
  </r>
  <r>
    <x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8-30T21:12:39"/>
    <d v="2015-09-29T21:12:39"/>
    <x v="3085"/>
    <x v="10"/>
  </r>
  <r>
    <x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6-18T16:05:59"/>
    <d v="2015-08-17T16:05:59"/>
    <x v="3086"/>
    <x v="0"/>
  </r>
  <r>
    <x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0-22T03:36:30"/>
    <d v="2016-12-21T04:36:30"/>
    <x v="3087"/>
    <x v="9"/>
  </r>
  <r>
    <x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4-12-08T13:44:07"/>
    <d v="2015-01-08T13:41:00"/>
    <x v="3088"/>
    <x v="11"/>
  </r>
  <r>
    <x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6-07T13:01:23"/>
    <d v="2016-07-09T01:59:00"/>
    <x v="3089"/>
    <x v="0"/>
  </r>
  <r>
    <x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3-02T19:39:05"/>
    <d v="2015-05-01T18:39:05"/>
    <x v="3090"/>
    <x v="7"/>
  </r>
  <r>
    <x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7-15T22:45:43"/>
    <d v="2016-08-14T22:45:43"/>
    <x v="3091"/>
    <x v="3"/>
  </r>
  <r>
    <x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09-08T14:51:52"/>
    <d v="2015-10-15T22:00:00"/>
    <x v="3092"/>
    <x v="8"/>
  </r>
  <r>
    <x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5-01T21:49:01"/>
    <d v="2014-06-01T03:59:00"/>
    <x v="3093"/>
    <x v="5"/>
  </r>
  <r>
    <x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7-22T19:05:56"/>
    <d v="2015-09-20T19:05:56"/>
    <x v="3094"/>
    <x v="3"/>
  </r>
  <r>
    <x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6-02T00:36:20"/>
    <d v="2016-08-01T00:36:20"/>
    <x v="3095"/>
    <x v="0"/>
  </r>
  <r>
    <x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4-20T19:48:46"/>
    <d v="2015-05-20T19:48:46"/>
    <x v="3096"/>
    <x v="6"/>
  </r>
  <r>
    <x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09-16T12:05:01"/>
    <d v="2016-10-07T14:00:00"/>
    <x v="3097"/>
    <x v="8"/>
  </r>
  <r>
    <x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5-12-21T19:00:49"/>
    <d v="2016-02-08T00:17:00"/>
    <x v="3098"/>
    <x v="11"/>
  </r>
  <r>
    <x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1-13T04:33:11"/>
    <d v="2016-02-12T04:33:11"/>
    <x v="3099"/>
    <x v="1"/>
  </r>
  <r>
    <x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09-20T14:56:15"/>
    <d v="2014-10-20T14:56:15"/>
    <x v="3100"/>
    <x v="8"/>
  </r>
  <r>
    <x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6-16T09:12:17"/>
    <d v="2015-07-16T07:56:00"/>
    <x v="3101"/>
    <x v="0"/>
  </r>
  <r>
    <x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7-04T08:10:18"/>
    <d v="2016-08-23T08:10:18"/>
    <x v="3102"/>
    <x v="3"/>
  </r>
  <r>
    <x v="3103"/>
    <s v="Professional Venue for local artists!!"/>
    <s v="Creating a place for local artists to perform, at substantially less cost for them"/>
    <n v="4100"/>
    <n v="11"/>
    <x v="2"/>
    <s v="US"/>
    <s v="USD"/>
    <n v="1434080706"/>
    <n v="1428896706"/>
    <b v="0"/>
    <n v="2"/>
    <b v="0"/>
    <s v="theater/spaces"/>
    <n v="2.6829268292682929E-3"/>
    <n v="5.5"/>
    <x v="1"/>
    <s v="spaces"/>
    <d v="2015-04-13T03:45:06"/>
    <d v="2015-06-12T03:45:06"/>
    <x v="3103"/>
    <x v="6"/>
  </r>
  <r>
    <x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1-02T21:48:31"/>
    <d v="2015-02-03T02:00:00"/>
    <x v="3104"/>
    <x v="1"/>
  </r>
  <r>
    <x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08-25T17:15:16"/>
    <d v="2014-10-19T05:00:00"/>
    <x v="3105"/>
    <x v="10"/>
  </r>
  <r>
    <x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8-25T10:17:56"/>
    <d v="2015-09-16T22:00:00"/>
    <x v="3106"/>
    <x v="10"/>
  </r>
  <r>
    <x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04T19:32:31"/>
    <d v="2015-05-11T19:32:31"/>
    <x v="3107"/>
    <x v="5"/>
  </r>
  <r>
    <x v="3108"/>
    <s v="Funding a home for our Children's Theater"/>
    <s v="We need a permanent home for the theater!"/>
    <n v="50000"/>
    <n v="26"/>
    <x v="2"/>
    <s v="US"/>
    <s v="USD"/>
    <n v="1430234394"/>
    <n v="1425053994"/>
    <b v="0"/>
    <n v="2"/>
    <b v="0"/>
    <s v="theater/spaces"/>
    <n v="5.1999999999999995E-4"/>
    <n v="13"/>
    <x v="1"/>
    <s v="spaces"/>
    <d v="2015-02-27T16:19:54"/>
    <d v="2015-04-28T15:19:54"/>
    <x v="3108"/>
    <x v="2"/>
  </r>
  <r>
    <x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7-24T03:00:10"/>
    <d v="2014-08-28T03:00:10"/>
    <x v="3109"/>
    <x v="3"/>
  </r>
  <r>
    <x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1-10T00:45:19"/>
    <d v="2017-02-19T00:45:19"/>
    <x v="3110"/>
    <x v="1"/>
  </r>
  <r>
    <x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09-03T14:17:00"/>
    <d v="2014-10-04T14:17:00"/>
    <x v="3111"/>
    <x v="8"/>
  </r>
  <r>
    <x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09-02T02:55:34"/>
    <d v="2016-11-01T02:55:34"/>
    <x v="3112"/>
    <x v="8"/>
  </r>
  <r>
    <x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3-18T17:33:02"/>
    <d v="2015-04-17T17:33:02"/>
    <x v="3113"/>
    <x v="7"/>
  </r>
  <r>
    <x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7-23T15:10:50"/>
    <d v="2014-09-21T15:10:50"/>
    <x v="3114"/>
    <x v="3"/>
  </r>
  <r>
    <x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5-06T10:43:47"/>
    <d v="2016-06-05T10:43:47"/>
    <x v="3115"/>
    <x v="5"/>
  </r>
  <r>
    <x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3-18T12:22:05"/>
    <d v="2015-04-01T12:22:05"/>
    <x v="3116"/>
    <x v="7"/>
  </r>
  <r>
    <x v="3117"/>
    <s v="Cowes and The Sea"/>
    <s v="Performing Arts workshops, for young people aged 5 -16, exploring how the sea has shaped Cowes as a settlement."/>
    <n v="1000"/>
    <n v="1"/>
    <x v="2"/>
    <s v="GB"/>
    <s v="GBP"/>
    <n v="1464354720"/>
    <n v="1463648360"/>
    <b v="0"/>
    <n v="1"/>
    <b v="0"/>
    <s v="theater/spaces"/>
    <n v="1E-3"/>
    <n v="1"/>
    <x v="1"/>
    <s v="spaces"/>
    <d v="2016-05-19T08:59:20"/>
    <d v="2016-05-27T13:12:00"/>
    <x v="3117"/>
    <x v="5"/>
  </r>
  <r>
    <x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6-13T15:35:23"/>
    <d v="2016-07-02T15:35:23"/>
    <x v="3118"/>
    <x v="0"/>
  </r>
  <r>
    <x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2-25T01:05:32"/>
    <d v="2015-03-27T00:05:32"/>
    <x v="3119"/>
    <x v="2"/>
  </r>
  <r>
    <x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3-06T22:36:36"/>
    <d v="2016-05-05T21:36:36"/>
    <x v="3120"/>
    <x v="7"/>
  </r>
  <r>
    <x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7-28T16:18:55"/>
    <d v="2014-09-26T16:18:55"/>
    <x v="3121"/>
    <x v="3"/>
  </r>
  <r>
    <x v="3122"/>
    <s v="be back soon (Canceled)"/>
    <s v="cancelled until further notice"/>
    <n v="199"/>
    <n v="116"/>
    <x v="1"/>
    <s v="US"/>
    <s v="USD"/>
    <n v="1478733732"/>
    <n v="1478298132"/>
    <b v="0"/>
    <n v="2"/>
    <b v="0"/>
    <s v="theater/spaces"/>
    <n v="0.58291457286432158"/>
    <n v="58"/>
    <x v="1"/>
    <s v="spaces"/>
    <d v="2016-11-04T22:22:12"/>
    <d v="2016-11-09T23:22:12"/>
    <x v="3122"/>
    <x v="4"/>
  </r>
  <r>
    <x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6-09T23:49:58"/>
    <d v="2016-07-09T23:49:58"/>
    <x v="3123"/>
    <x v="0"/>
  </r>
  <r>
    <x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4-12-04T18:43:21"/>
    <d v="2015-02-02T18:43:21"/>
    <x v="3124"/>
    <x v="11"/>
  </r>
  <r>
    <x v="3125"/>
    <s v="N/A (Canceled)"/>
    <s v="N/A"/>
    <n v="1500000"/>
    <n v="0"/>
    <x v="1"/>
    <s v="US"/>
    <s v="USD"/>
    <n v="1452142672"/>
    <n v="1449550672"/>
    <b v="0"/>
    <n v="0"/>
    <b v="0"/>
    <s v="theater/spaces"/>
    <n v="0"/>
    <e v="#DIV/0!"/>
    <x v="1"/>
    <s v="spaces"/>
    <d v="2015-12-08T04:57:52"/>
    <d v="2016-01-07T04:57:52"/>
    <x v="3125"/>
    <x v="11"/>
  </r>
  <r>
    <x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2-27T00:26:02"/>
    <d v="2016-03-27T23:26:02"/>
    <x v="3126"/>
    <x v="2"/>
  </r>
  <r>
    <x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1-30T20:33:49"/>
    <d v="2015-03-01T20:33:49"/>
    <x v="3127"/>
    <x v="1"/>
  </r>
  <r>
    <x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2-14T19:49:01"/>
    <d v="2017-03-16T18:49:01"/>
    <x v="3128"/>
    <x v="2"/>
  </r>
  <r>
    <x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3-09T20:13:39"/>
    <d v="2017-04-18T19:13:39"/>
    <x v="3129"/>
    <x v="7"/>
  </r>
  <r>
    <x v="3130"/>
    <s v="MEDEA | A New Vision"/>
    <s v="A shockingly relevant modern take on a 2,000-year-old tragedy that confronts current gender politics."/>
    <n v="10000"/>
    <n v="375"/>
    <x v="3"/>
    <s v="US"/>
    <s v="USD"/>
    <n v="1492145940"/>
    <n v="1489504916"/>
    <b v="0"/>
    <n v="4"/>
    <b v="0"/>
    <s v="theater/plays"/>
    <n v="3.7499999999999999E-2"/>
    <n v="93.75"/>
    <x v="1"/>
    <s v="plays"/>
    <d v="2017-03-14T15:21:56"/>
    <d v="2017-04-14T04:59:00"/>
    <x v="3130"/>
    <x v="7"/>
  </r>
  <r>
    <x v="3131"/>
    <s v="SNAKE EYES"/>
    <s v="A Staged Reading of &quot;Snake Eyes,&quot; a new play by Alex Rafala"/>
    <n v="4100"/>
    <n v="645"/>
    <x v="3"/>
    <s v="US"/>
    <s v="USD"/>
    <n v="1491656045"/>
    <n v="1489067645"/>
    <b v="0"/>
    <n v="12"/>
    <b v="0"/>
    <s v="theater/plays"/>
    <n v="0.15731707317073171"/>
    <n v="53.75"/>
    <x v="1"/>
    <s v="plays"/>
    <d v="2017-03-09T13:54:05"/>
    <d v="2017-04-08T12:54:05"/>
    <x v="3131"/>
    <x v="7"/>
  </r>
  <r>
    <x v="3132"/>
    <s v="A Bite of a Snake Play"/>
    <s v="Smells Like Money, Drips Like Honey, Taste Like Mocha, Better Run AWAY"/>
    <n v="30000"/>
    <n v="10"/>
    <x v="3"/>
    <s v="US"/>
    <s v="USD"/>
    <n v="1492759460"/>
    <n v="1487579060"/>
    <b v="0"/>
    <n v="1"/>
    <b v="0"/>
    <s v="theater/plays"/>
    <n v="3.3333333333333332E-4"/>
    <n v="10"/>
    <x v="1"/>
    <s v="plays"/>
    <d v="2017-02-20T08:24:20"/>
    <d v="2017-04-21T07:24:20"/>
    <x v="3132"/>
    <x v="2"/>
  </r>
  <r>
    <x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2-22T13:33:54"/>
    <d v="2017-03-24T12:33:54"/>
    <x v="3133"/>
    <x v="2"/>
  </r>
  <r>
    <x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06T17:16:59"/>
    <d v="2017-03-27T16:16:59"/>
    <x v="3134"/>
    <x v="7"/>
  </r>
  <r>
    <x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3-13T03:38:41"/>
    <d v="2017-04-04T03:38:41"/>
    <x v="3135"/>
    <x v="7"/>
  </r>
  <r>
    <x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2-23T11:05:54"/>
    <d v="2017-03-31T22:59:00"/>
    <x v="3136"/>
    <x v="2"/>
  </r>
  <r>
    <x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3-13T21:14:29"/>
    <d v="2017-05-03T19:12:00"/>
    <x v="3137"/>
    <x v="7"/>
  </r>
  <r>
    <x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3-15T15:30:07"/>
    <d v="2017-04-03T15:30:07"/>
    <x v="3138"/>
    <x v="7"/>
  </r>
  <r>
    <x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2-19T06:29:20"/>
    <d v="2017-03-25T04:33:00"/>
    <x v="3139"/>
    <x v="2"/>
  </r>
  <r>
    <x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3-08T17:15:03"/>
    <d v="2017-04-07T16:15:03"/>
    <x v="3140"/>
    <x v="7"/>
  </r>
  <r>
    <x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3-06T18:04:48"/>
    <d v="2017-04-16T20:00:00"/>
    <x v="3141"/>
    <x v="7"/>
  </r>
  <r>
    <x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2-17T12:18:59"/>
    <d v="2017-03-19T11:18:59"/>
    <x v="3142"/>
    <x v="2"/>
  </r>
  <r>
    <x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3-14T08:35:56"/>
    <d v="2017-04-09T08:35:56"/>
    <x v="3143"/>
    <x v="7"/>
  </r>
  <r>
    <x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02T12:55:07"/>
    <d v="2017-03-19T06:00:00"/>
    <x v="3144"/>
    <x v="7"/>
  </r>
  <r>
    <x v="3145"/>
    <s v="Arlington's 1st Dinner Theatre"/>
    <s v="Dominion Theatre Company is the first community dinner theatre  to be established in Arlington TX."/>
    <n v="25000"/>
    <n v="0"/>
    <x v="3"/>
    <s v="US"/>
    <s v="USD"/>
    <n v="1490659134"/>
    <n v="1485478734"/>
    <b v="0"/>
    <n v="0"/>
    <b v="0"/>
    <s v="theater/plays"/>
    <n v="0"/>
    <e v="#DIV/0!"/>
    <x v="1"/>
    <s v="plays"/>
    <d v="2017-01-27T00:58:54"/>
    <d v="2017-03-27T23:58:54"/>
    <x v="3145"/>
    <x v="1"/>
  </r>
  <r>
    <x v="3146"/>
    <s v="SoÃ±Ã© una ciudad amurallada"/>
    <s v="Somos... Podemos... Amamos... Nuestra muralla, nuestra utopÃ­a. Que el amor sea el lÃ­mite"/>
    <n v="50000"/>
    <n v="5250"/>
    <x v="3"/>
    <s v="MX"/>
    <s v="MXN"/>
    <n v="1492356166"/>
    <n v="1488471766"/>
    <b v="0"/>
    <n v="12"/>
    <b v="0"/>
    <s v="theater/plays"/>
    <n v="0.105"/>
    <n v="437.5"/>
    <x v="1"/>
    <s v="plays"/>
    <d v="2017-03-02T16:22:46"/>
    <d v="2017-04-16T15:22:46"/>
    <x v="3146"/>
    <x v="7"/>
  </r>
  <r>
    <x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09-27T23:15:55"/>
    <d v="2014-11-07T00:15:55"/>
    <x v="3147"/>
    <x v="8"/>
  </r>
  <r>
    <x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09-09T15:58:04"/>
    <d v="2014-10-01T04:00:00"/>
    <x v="3148"/>
    <x v="8"/>
  </r>
  <r>
    <x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3T00:25:00"/>
    <d v="2012-12-07T02:00:00"/>
    <x v="3149"/>
    <x v="4"/>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0-10-27T06:20:03"/>
    <d v="2011-01-25T04:00:00"/>
    <x v="3150"/>
    <x v="9"/>
  </r>
  <r>
    <x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8-11T20:09:34"/>
    <d v="2014-09-10T20:09:34"/>
    <x v="3151"/>
    <x v="10"/>
  </r>
  <r>
    <x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0-03T20:49:27"/>
    <d v="2013-11-02T20:49:27"/>
    <x v="3152"/>
    <x v="9"/>
  </r>
  <r>
    <x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3-31T03:42:17"/>
    <d v="2011-05-01T04:59:00"/>
    <x v="3153"/>
    <x v="7"/>
  </r>
  <r>
    <x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3-02T21:00:58"/>
    <d v="2012-04-01T20:00:58"/>
    <x v="3154"/>
    <x v="7"/>
  </r>
  <r>
    <x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1-20T11:58:45"/>
    <d v="2012-12-20T11:58:45"/>
    <x v="3155"/>
    <x v="4"/>
  </r>
  <r>
    <x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4-27T22:52:24"/>
    <d v="2012-06-01T22:52:24"/>
    <x v="3156"/>
    <x v="6"/>
  </r>
  <r>
    <x v="3157"/>
    <s v="Summer FourPlay"/>
    <s v="Four Directors.  Four One Acts.  Four Genres.  For You."/>
    <n v="4000"/>
    <n v="4040"/>
    <x v="0"/>
    <s v="US"/>
    <s v="USD"/>
    <n v="1405746000"/>
    <n v="1404932105"/>
    <b v="1"/>
    <n v="41"/>
    <b v="1"/>
    <s v="theater/plays"/>
    <n v="1.01"/>
    <n v="98.536585365853654"/>
    <x v="1"/>
    <s v="plays"/>
    <d v="2014-07-09T18:55:05"/>
    <d v="2014-07-19T05:00:00"/>
    <x v="3157"/>
    <x v="3"/>
  </r>
  <r>
    <x v="3158"/>
    <s v="Nursery Crimes"/>
    <s v="A 40s crime-noir play using nursery rhyme characters."/>
    <n v="5000"/>
    <n v="5700"/>
    <x v="0"/>
    <s v="US"/>
    <s v="USD"/>
    <n v="1374523752"/>
    <n v="1371931752"/>
    <b v="1"/>
    <n v="69"/>
    <b v="1"/>
    <s v="theater/plays"/>
    <n v="1.1399999999999999"/>
    <n v="82.608695652173907"/>
    <x v="1"/>
    <s v="plays"/>
    <d v="2013-06-22T20:09:12"/>
    <d v="2013-07-22T20:09:12"/>
    <x v="3158"/>
    <x v="0"/>
  </r>
  <r>
    <x v="3159"/>
    <s v="Waxwing: A New Play"/>
    <s v="WAXWING is an exciting new world premiere of mythic (perhaps even apocalyptic!) proportions."/>
    <n v="1500"/>
    <n v="2002.22"/>
    <x v="0"/>
    <s v="US"/>
    <s v="USD"/>
    <n v="1326927600"/>
    <n v="1323221761"/>
    <b v="1"/>
    <n v="52"/>
    <b v="1"/>
    <s v="theater/plays"/>
    <n v="1.3348133333333334"/>
    <n v="38.504230769230773"/>
    <x v="1"/>
    <s v="plays"/>
    <d v="2011-12-07T01:36:01"/>
    <d v="2012-01-18T23:00:00"/>
    <x v="3159"/>
    <x v="11"/>
  </r>
  <r>
    <x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7-21T06:21:27"/>
    <d v="2014-08-13T04:59:00"/>
    <x v="3160"/>
    <x v="3"/>
  </r>
  <r>
    <x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09-15T12:52:02"/>
    <d v="2014-10-15T12:52:02"/>
    <x v="3161"/>
    <x v="8"/>
  </r>
  <r>
    <x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6-09T16:27:42"/>
    <d v="2014-07-07T02:00:00"/>
    <x v="3162"/>
    <x v="0"/>
  </r>
  <r>
    <x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5-16T18:05:25"/>
    <d v="2014-06-15T18:05:25"/>
    <x v="3163"/>
    <x v="5"/>
  </r>
  <r>
    <x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5-07T19:20:15"/>
    <d v="2014-06-09T19:20:15"/>
    <x v="3164"/>
    <x v="5"/>
  </r>
  <r>
    <x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4-11T03:49:20"/>
    <d v="2011-05-03T03:59:00"/>
    <x v="3165"/>
    <x v="6"/>
  </r>
  <r>
    <x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0-28T16:35:53"/>
    <d v="2014-11-26T07:59:00"/>
    <x v="3166"/>
    <x v="9"/>
  </r>
  <r>
    <x v="3167"/>
    <s v="Destiny is Judd Nelson: a new play at FringeNYC"/>
    <s v="What is destiny? Explore it with us this August at FringeNYC."/>
    <n v="3000"/>
    <n v="3485"/>
    <x v="0"/>
    <s v="US"/>
    <s v="USD"/>
    <n v="1406952781"/>
    <n v="1405743181"/>
    <b v="1"/>
    <n v="55"/>
    <b v="1"/>
    <s v="theater/plays"/>
    <n v="1.1616666666666666"/>
    <n v="63.363636363636367"/>
    <x v="1"/>
    <s v="plays"/>
    <d v="2014-07-19T04:13:01"/>
    <d v="2014-08-02T04:13:01"/>
    <x v="3167"/>
    <x v="3"/>
  </r>
  <r>
    <x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5-13T02:32:33"/>
    <d v="2014-06-13T22:00:00"/>
    <x v="3168"/>
    <x v="5"/>
  </r>
  <r>
    <x v="3169"/>
    <s v="The Window"/>
    <s v="We're bringing The Window to the Cherry Lane Theater in January 2014."/>
    <n v="8000"/>
    <n v="8241"/>
    <x v="0"/>
    <s v="US"/>
    <s v="USD"/>
    <n v="1386910740"/>
    <n v="1384364561"/>
    <b v="1"/>
    <n v="82"/>
    <b v="1"/>
    <s v="theater/plays"/>
    <n v="1.030125"/>
    <n v="100.5"/>
    <x v="1"/>
    <s v="plays"/>
    <d v="2013-11-13T17:42:41"/>
    <d v="2013-12-13T04:59:00"/>
    <x v="3169"/>
    <x v="4"/>
  </r>
  <r>
    <x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5-30T01:55:44"/>
    <d v="2014-07-02T04:00:00"/>
    <x v="3170"/>
    <x v="5"/>
  </r>
  <r>
    <x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4-06T14:35:58"/>
    <d v="2016-05-06T14:35:58"/>
    <x v="3171"/>
    <x v="6"/>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1-15T17:31:08"/>
    <d v="2012-02-14T17:31:08"/>
    <x v="3172"/>
    <x v="1"/>
  </r>
  <r>
    <x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8-27T21:04:52"/>
    <d v="2014-09-26T21:04:52"/>
    <x v="3173"/>
    <x v="10"/>
  </r>
  <r>
    <x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11T20:45:08"/>
    <d v="2014-08-25T20:45:08"/>
    <x v="3174"/>
    <x v="10"/>
  </r>
  <r>
    <x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0-12-19T21:17:07"/>
    <d v="2011-02-17T21:17:07"/>
    <x v="3175"/>
    <x v="11"/>
  </r>
  <r>
    <x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7-22T22:20:31"/>
    <d v="2013-08-18T15:00:00"/>
    <x v="3176"/>
    <x v="3"/>
  </r>
  <r>
    <x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5-22T16:00:09"/>
    <d v="2014-06-21T16:00:09"/>
    <x v="3177"/>
    <x v="5"/>
  </r>
  <r>
    <x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6-16T14:31:15"/>
    <d v="2014-07-16T14:31:15"/>
    <x v="3178"/>
    <x v="0"/>
  </r>
  <r>
    <x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4-11T16:51:11"/>
    <d v="2013-05-06T16:51:11"/>
    <x v="3179"/>
    <x v="6"/>
  </r>
  <r>
    <x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5-21T09:54:09"/>
    <d v="2014-06-20T09:54:09"/>
    <x v="3180"/>
    <x v="5"/>
  </r>
  <r>
    <x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5-20T07:26:27"/>
    <d v="2014-06-15T16:00:00"/>
    <x v="3181"/>
    <x v="5"/>
  </r>
  <r>
    <x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1-12-06T22:47:01"/>
    <d v="2012-01-31T17:00:00"/>
    <x v="3182"/>
    <x v="11"/>
  </r>
  <r>
    <x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05T19:04:29"/>
    <d v="2013-08-23T19:04:29"/>
    <x v="3183"/>
    <x v="10"/>
  </r>
  <r>
    <x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6-01T23:50:31"/>
    <d v="2014-07-01T23:50:31"/>
    <x v="3184"/>
    <x v="0"/>
  </r>
  <r>
    <x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09T23:27:21"/>
    <d v="2014-07-16T23:27:21"/>
    <x v="3185"/>
    <x v="3"/>
  </r>
  <r>
    <x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8-17T22:10:38"/>
    <d v="2014-09-16T21:00:00"/>
    <x v="3186"/>
    <x v="1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7-15T15:59:33"/>
    <d v="2014-08-04T15:59:33"/>
    <x v="3187"/>
    <x v="3"/>
  </r>
  <r>
    <x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5-20T09:58:22"/>
    <d v="2015-06-10T09:58:22"/>
    <x v="3188"/>
    <x v="5"/>
  </r>
  <r>
    <x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4-24T08:18:52"/>
    <d v="2015-05-24T08:18:52"/>
    <x v="3189"/>
    <x v="6"/>
  </r>
  <r>
    <x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1-09T03:37:55"/>
    <d v="2016-12-09T04:37:55"/>
    <x v="3190"/>
    <x v="4"/>
  </r>
  <r>
    <x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6-17T18:07:49"/>
    <d v="2016-08-16T18:07:49"/>
    <x v="3191"/>
    <x v="0"/>
  </r>
  <r>
    <x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1-14T22:34:19"/>
    <d v="2015-02-28T22:00:00"/>
    <x v="3192"/>
    <x v="1"/>
  </r>
  <r>
    <x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1-06T23:14:16"/>
    <d v="2015-02-20T23:14:16"/>
    <x v="3193"/>
    <x v="1"/>
  </r>
  <r>
    <x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6-27T01:29:58"/>
    <d v="2015-07-27T01:29:58"/>
    <x v="3194"/>
    <x v="0"/>
  </r>
  <r>
    <x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1-13T14:15:42"/>
    <d v="2015-02-12T14:15:42"/>
    <x v="3195"/>
    <x v="1"/>
  </r>
  <r>
    <x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6-02T14:21:15"/>
    <d v="2015-08-01T14:00:00"/>
    <x v="3196"/>
    <x v="0"/>
  </r>
  <r>
    <x v="3197"/>
    <s v="Mirror, mirror on the wall"/>
    <s v="This years most important stage project for young artists in our region. www.ungespor.no"/>
    <n v="10000"/>
    <n v="1145"/>
    <x v="2"/>
    <s v="NO"/>
    <s v="NOK"/>
    <n v="1423050618"/>
    <n v="1420458618"/>
    <b v="0"/>
    <n v="4"/>
    <b v="0"/>
    <s v="theater/musical"/>
    <n v="0.1145"/>
    <n v="286.25"/>
    <x v="1"/>
    <s v="musical"/>
    <d v="2015-01-05T11:50:18"/>
    <d v="2015-02-04T11:50:18"/>
    <x v="3197"/>
    <x v="1"/>
  </r>
  <r>
    <x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1-09T10:11:17"/>
    <d v="2015-02-16T10:11:17"/>
    <x v="3198"/>
    <x v="1"/>
  </r>
  <r>
    <x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8-07T18:16:58"/>
    <d v="2014-09-06T21:00:00"/>
    <x v="3199"/>
    <x v="10"/>
  </r>
  <r>
    <x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3-31T07:41:41"/>
    <d v="2016-04-30T05:34:00"/>
    <x v="3200"/>
    <x v="7"/>
  </r>
  <r>
    <x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10T18:24:37"/>
    <d v="2014-08-31T18:24:37"/>
    <x v="3201"/>
    <x v="10"/>
  </r>
  <r>
    <x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0-16T20:29:06"/>
    <d v="2015-12-14T05:59:00"/>
    <x v="3202"/>
    <x v="9"/>
  </r>
  <r>
    <x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8-26T23:43:42"/>
    <d v="2015-09-25T23:43:42"/>
    <x v="3203"/>
    <x v="10"/>
  </r>
  <r>
    <x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6-17T16:27:59"/>
    <d v="2015-07-17T16:14:00"/>
    <x v="3204"/>
    <x v="0"/>
  </r>
  <r>
    <x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4-01T08:59:32"/>
    <d v="2015-05-01T08:59:32"/>
    <x v="3205"/>
    <x v="6"/>
  </r>
  <r>
    <x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8-20T06:37:31"/>
    <d v="2015-09-19T06:37:31"/>
    <x v="3206"/>
    <x v="10"/>
  </r>
  <r>
    <x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2-22T06:40:07"/>
    <d v="2015-04-23T05:40:07"/>
    <x v="3207"/>
    <x v="2"/>
  </r>
  <r>
    <x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07T14:31:17"/>
    <d v="2014-07-28T14:31:17"/>
    <x v="3208"/>
    <x v="3"/>
  </r>
  <r>
    <x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5-19T15:17:38"/>
    <d v="2014-06-20T23:00:00"/>
    <x v="3209"/>
    <x v="5"/>
  </r>
  <r>
    <x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4-14T22:28:39"/>
    <d v="2012-06-01T03:59:00"/>
    <x v="3210"/>
    <x v="6"/>
  </r>
  <r>
    <x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7-14T14:04:40"/>
    <d v="2014-08-15T02:00:00"/>
    <x v="3211"/>
    <x v="3"/>
  </r>
  <r>
    <x v="3212"/>
    <s v="Campo Maldito"/>
    <s v="Help us bring our production of Campo Maldito to New York AND San Francisco!"/>
    <n v="4000"/>
    <n v="5050"/>
    <x v="0"/>
    <s v="US"/>
    <s v="USD"/>
    <n v="1407524751"/>
    <n v="1404932751"/>
    <b v="1"/>
    <n v="94"/>
    <b v="1"/>
    <s v="theater/plays"/>
    <n v="1.2625"/>
    <n v="53.723404255319146"/>
    <x v="1"/>
    <s v="plays"/>
    <d v="2014-07-09T19:05:51"/>
    <d v="2014-08-08T19:05:51"/>
    <x v="3212"/>
    <x v="3"/>
  </r>
  <r>
    <x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6-16T18:19:19"/>
    <d v="2015-07-26T18:19:19"/>
    <x v="3213"/>
    <x v="0"/>
  </r>
  <r>
    <x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5-11-29T19:01:13"/>
    <d v="2016-01-05T23:55:00"/>
    <x v="3214"/>
    <x v="4"/>
  </r>
  <r>
    <x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8-03T15:57:51"/>
    <d v="2015-09-10T03:59:00"/>
    <x v="3215"/>
    <x v="10"/>
  </r>
  <r>
    <x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6-10T11:06:11"/>
    <d v="2015-07-11T14:30:00"/>
    <x v="3216"/>
    <x v="0"/>
  </r>
  <r>
    <x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0-05T13:06:24"/>
    <d v="2016-11-04T13:06:24"/>
    <x v="3217"/>
    <x v="9"/>
  </r>
  <r>
    <x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1-28T00:03:06"/>
    <d v="2014-12-31T00:00:00"/>
    <x v="3218"/>
    <x v="4"/>
  </r>
  <r>
    <x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2-15T23:35:47"/>
    <d v="2015-03-22T22:35:47"/>
    <x v="3219"/>
    <x v="2"/>
  </r>
  <r>
    <x v="3220"/>
    <s v="Burners"/>
    <s v="A sci-fi thriller for the stage opening March 10 in Los Angeles."/>
    <n v="15000"/>
    <n v="15126"/>
    <x v="0"/>
    <s v="US"/>
    <s v="USD"/>
    <n v="1489352400"/>
    <n v="1486411204"/>
    <b v="1"/>
    <n v="59"/>
    <b v="1"/>
    <s v="theater/plays"/>
    <n v="1.0084"/>
    <n v="256.37288135593218"/>
    <x v="1"/>
    <s v="plays"/>
    <d v="2017-02-06T20:00:04"/>
    <d v="2017-03-12T21:00:00"/>
    <x v="3220"/>
    <x v="2"/>
  </r>
  <r>
    <x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5-31T16:43:23"/>
    <d v="2015-07-05T16:43:23"/>
    <x v="3221"/>
    <x v="5"/>
  </r>
  <r>
    <x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09-23T13:58:17"/>
    <d v="2015-10-24T21:29:00"/>
    <x v="3222"/>
    <x v="8"/>
  </r>
  <r>
    <x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7-21T20:02:56"/>
    <d v="2015-08-20T20:02:56"/>
    <x v="3223"/>
    <x v="3"/>
  </r>
  <r>
    <x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6-11-23T20:25:13"/>
    <d v="2017-01-10T05:00:00"/>
    <x v="3224"/>
    <x v="4"/>
  </r>
  <r>
    <x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5-13T13:25:38"/>
    <d v="2016-06-03T21:00:00"/>
    <x v="3225"/>
    <x v="5"/>
  </r>
  <r>
    <x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09-30T14:00:12"/>
    <d v="2015-10-30T14:00:12"/>
    <x v="3226"/>
    <x v="8"/>
  </r>
  <r>
    <x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21:10:36"/>
    <d v="2017-01-17T21:10:36"/>
    <x v="3227"/>
    <x v="11"/>
  </r>
  <r>
    <x v="3228"/>
    <s v="Hear Me Roar: A Season of Powerful Women"/>
    <s v="A Season of Powerful Women. A Season of Defiance."/>
    <n v="7000"/>
    <n v="7164"/>
    <x v="0"/>
    <s v="US"/>
    <s v="USD"/>
    <n v="1450328340"/>
    <n v="1447606884"/>
    <b v="1"/>
    <n v="37"/>
    <b v="1"/>
    <s v="theater/plays"/>
    <n v="1.0234285714285714"/>
    <n v="193.62162162162161"/>
    <x v="1"/>
    <s v="plays"/>
    <d v="2015-11-15T17:01:24"/>
    <d v="2015-12-17T04:59:00"/>
    <x v="3228"/>
    <x v="4"/>
  </r>
  <r>
    <x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0-21T06:59:58"/>
    <d v="2014-11-20T07:59:58"/>
    <x v="3229"/>
    <x v="9"/>
  </r>
  <r>
    <x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09-16T04:02:06"/>
    <d v="2014-10-01T03:59:00"/>
    <x v="3230"/>
    <x v="8"/>
  </r>
  <r>
    <x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3-17T22:39:07"/>
    <d v="2016-04-16T22:39:07"/>
    <x v="3231"/>
    <x v="7"/>
  </r>
  <r>
    <x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4-03T19:31:57"/>
    <d v="2016-05-04T03:59:00"/>
    <x v="3232"/>
    <x v="6"/>
  </r>
  <r>
    <x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1-31T19:19:15"/>
    <d v="2017-03-02T19:19:15"/>
    <x v="3233"/>
    <x v="1"/>
  </r>
  <r>
    <x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6-12-30T18:56:48"/>
    <d v="2017-02-01T23:31:00"/>
    <x v="3234"/>
    <x v="11"/>
  </r>
  <r>
    <x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6-01T08:20:51"/>
    <d v="2016-07-01T08:20:51"/>
    <x v="3235"/>
    <x v="0"/>
  </r>
  <r>
    <x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1-28T22:00:33"/>
    <d v="2016-12-28T22:00:33"/>
    <x v="3236"/>
    <x v="4"/>
  </r>
  <r>
    <x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05T11:23:04"/>
    <d v="2015-09-29T03:59:00"/>
    <x v="3237"/>
    <x v="8"/>
  </r>
  <r>
    <x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6-01T12:14:58"/>
    <d v="2015-07-01T12:14:58"/>
    <x v="3238"/>
    <x v="0"/>
  </r>
  <r>
    <x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01T02:08:13"/>
    <d v="2015-10-25T23:59:00"/>
    <x v="3239"/>
    <x v="9"/>
  </r>
  <r>
    <x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1-19T16:39:08"/>
    <d v="2017-02-16T23:00:00"/>
    <x v="3240"/>
    <x v="1"/>
  </r>
  <r>
    <x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09-11T07:47:50"/>
    <d v="2014-10-14T06:59:00"/>
    <x v="3241"/>
    <x v="8"/>
  </r>
  <r>
    <x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8-20T18:08:12"/>
    <d v="2014-09-19T18:08:12"/>
    <x v="3242"/>
    <x v="10"/>
  </r>
  <r>
    <x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09-15T02:19:22"/>
    <d v="2015-10-09T00:00:00"/>
    <x v="3243"/>
    <x v="8"/>
  </r>
  <r>
    <x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1-01T16:39:42"/>
    <d v="2016-12-01T17:39:42"/>
    <x v="3244"/>
    <x v="4"/>
  </r>
  <r>
    <x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5-11T14:24:18"/>
    <d v="2015-06-12T02:00:00"/>
    <x v="3245"/>
    <x v="5"/>
  </r>
  <r>
    <x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8-14T11:20:00"/>
    <d v="2015-09-12T03:59:00"/>
    <x v="3246"/>
    <x v="10"/>
  </r>
  <r>
    <x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6-12T10:25:12"/>
    <d v="2015-07-12T10:25:12"/>
    <x v="3247"/>
    <x v="0"/>
  </r>
  <r>
    <x v="3248"/>
    <s v="Honest Accomplice Theatre 2015-16 Season"/>
    <s v="Honest Accomplice Theatre produces theatre for social change."/>
    <n v="12000"/>
    <n v="12095"/>
    <x v="0"/>
    <s v="US"/>
    <s v="USD"/>
    <n v="1428178757"/>
    <n v="1425590357"/>
    <b v="1"/>
    <n v="200"/>
    <b v="1"/>
    <s v="theater/plays"/>
    <n v="1.0079166666666666"/>
    <n v="60.475000000000001"/>
    <x v="1"/>
    <s v="plays"/>
    <d v="2015-03-05T21:19:17"/>
    <d v="2015-04-04T20:19:17"/>
    <x v="3248"/>
    <x v="7"/>
  </r>
  <r>
    <x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5-21T17:55:14"/>
    <d v="2015-06-20T17:55:14"/>
    <x v="3249"/>
    <x v="5"/>
  </r>
  <r>
    <x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0-06T17:48:44"/>
    <d v="2014-11-05T18:48:44"/>
    <x v="3250"/>
    <x v="9"/>
  </r>
  <r>
    <x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5-22T17:32:46"/>
    <d v="2015-06-21T17:32:46"/>
    <x v="3251"/>
    <x v="5"/>
  </r>
  <r>
    <x v="3252"/>
    <s v="Modern Love"/>
    <s v="How do we navigate the boundaries between friendship, sexual intimacy and obsessive desire?"/>
    <n v="2250"/>
    <n v="2876"/>
    <x v="0"/>
    <s v="GB"/>
    <s v="GBP"/>
    <n v="1473247240"/>
    <n v="1470655240"/>
    <b v="1"/>
    <n v="50"/>
    <b v="1"/>
    <s v="theater/plays"/>
    <n v="1.2782222222222221"/>
    <n v="57.52"/>
    <x v="1"/>
    <s v="plays"/>
    <d v="2016-08-08T11:20:40"/>
    <d v="2016-09-07T11:20:40"/>
    <x v="3252"/>
    <x v="10"/>
  </r>
  <r>
    <x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8-20T13:50:28"/>
    <d v="2016-09-08T03:45:00"/>
    <x v="3253"/>
    <x v="10"/>
  </r>
  <r>
    <x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2-24T02:03:29"/>
    <d v="2015-03-26T01:03:29"/>
    <x v="3254"/>
    <x v="2"/>
  </r>
  <r>
    <x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09-07T18:26:15"/>
    <d v="2014-10-07T18:26:15"/>
    <x v="3255"/>
    <x v="8"/>
  </r>
  <r>
    <x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5-20T13:46:17"/>
    <d v="2015-06-11T03:59:00"/>
    <x v="3256"/>
    <x v="5"/>
  </r>
  <r>
    <x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1-23T13:25:52"/>
    <d v="2017-02-22T13:25:52"/>
    <x v="3257"/>
    <x v="1"/>
  </r>
  <r>
    <x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4-12-09T21:17:41"/>
    <d v="2015-01-08T21:17:41"/>
    <x v="3258"/>
    <x v="11"/>
  </r>
  <r>
    <x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01T18:15:45"/>
    <d v="2016-10-01T03:59:00"/>
    <x v="3259"/>
    <x v="8"/>
  </r>
  <r>
    <x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0-26T16:08:38"/>
    <d v="2015-11-30T17:08:38"/>
    <x v="3260"/>
    <x v="9"/>
  </r>
  <r>
    <x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6-16T17:24:36"/>
    <d v="2015-07-16T17:24:36"/>
    <x v="3261"/>
    <x v="0"/>
  </r>
  <r>
    <x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1-21T07:34:22"/>
    <d v="2014-12-22T04:00:00"/>
    <x v="3262"/>
    <x v="4"/>
  </r>
  <r>
    <x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07T12:23:08"/>
    <d v="2015-10-30T21:00:00"/>
    <x v="3263"/>
    <x v="9"/>
  </r>
  <r>
    <x v="3264"/>
    <s v="Kapow-i GoGo at The PIT"/>
    <s v="The three part comedic saga of Kapow-i GoGo, who saves the world.  Again.  And again."/>
    <n v="2500"/>
    <n v="2575"/>
    <x v="0"/>
    <s v="US"/>
    <s v="USD"/>
    <n v="1422482400"/>
    <n v="1421089938"/>
    <b v="1"/>
    <n v="49"/>
    <b v="1"/>
    <s v="theater/plays"/>
    <n v="1.03"/>
    <n v="52.551020408163268"/>
    <x v="1"/>
    <s v="plays"/>
    <d v="2015-01-12T19:12:18"/>
    <d v="2015-01-28T22:00:00"/>
    <x v="3264"/>
    <x v="1"/>
  </r>
  <r>
    <x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1-03T17:05:15"/>
    <d v="2015-12-03T17:00:00"/>
    <x v="3265"/>
    <x v="4"/>
  </r>
  <r>
    <x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5-12T12:52:02"/>
    <d v="2015-06-12T21:00:00"/>
    <x v="3266"/>
    <x v="5"/>
  </r>
  <r>
    <x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6-17T18:11:00"/>
    <d v="2015-07-17T18:11:00"/>
    <x v="3267"/>
    <x v="0"/>
  </r>
  <r>
    <x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08T21:42:08"/>
    <d v="2016-08-24T21:42:08"/>
    <x v="3268"/>
    <x v="10"/>
  </r>
  <r>
    <x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5-13T09:29:57"/>
    <d v="2015-06-16T11:00:00"/>
    <x v="3269"/>
    <x v="5"/>
  </r>
  <r>
    <x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6-12T12:47:45"/>
    <d v="2015-07-12T12:47:45"/>
    <x v="3270"/>
    <x v="0"/>
  </r>
  <r>
    <x v="3271"/>
    <s v="Saxon Court at Southwark Playhouse"/>
    <s v="A razor sharp satire to darken your Christmas."/>
    <n v="1500"/>
    <n v="1950"/>
    <x v="0"/>
    <s v="GB"/>
    <s v="GBP"/>
    <n v="1414927775"/>
    <n v="1412332175"/>
    <b v="1"/>
    <n v="51"/>
    <b v="1"/>
    <s v="theater/plays"/>
    <n v="1.3"/>
    <n v="38.235294117647058"/>
    <x v="1"/>
    <s v="plays"/>
    <d v="2014-10-03T10:29:35"/>
    <d v="2014-11-02T11:29:35"/>
    <x v="3271"/>
    <x v="9"/>
  </r>
  <r>
    <x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0-07T12:00:09"/>
    <d v="2015-11-06T13:00:09"/>
    <x v="3272"/>
    <x v="9"/>
  </r>
  <r>
    <x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8-29T19:14:02"/>
    <d v="2016-09-14T19:00:00"/>
    <x v="3273"/>
    <x v="10"/>
  </r>
  <r>
    <x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1-31T16:54:32"/>
    <d v="2016-03-15T21:00:00"/>
    <x v="3274"/>
    <x v="1"/>
  </r>
  <r>
    <x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1-13T21:07:51"/>
    <d v="2015-02-09T04:30:00"/>
    <x v="3275"/>
    <x v="1"/>
  </r>
  <r>
    <x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2-26T22:47:59"/>
    <d v="2016-04-01T03:59:00"/>
    <x v="3276"/>
    <x v="2"/>
  </r>
  <r>
    <x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0-19T16:23:26"/>
    <d v="2014-11-18T17:23:26"/>
    <x v="3277"/>
    <x v="9"/>
  </r>
  <r>
    <x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4-30T20:21:43"/>
    <d v="2015-05-30T20:21:43"/>
    <x v="3278"/>
    <x v="6"/>
  </r>
  <r>
    <x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02T02:27:39"/>
    <d v="2016-04-01T01:27:39"/>
    <x v="3279"/>
    <x v="7"/>
  </r>
  <r>
    <x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4-27T18:09:58"/>
    <d v="2015-06-01T05:00:00"/>
    <x v="3280"/>
    <x v="6"/>
  </r>
  <r>
    <x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8-03T00:28:25"/>
    <d v="2015-09-02T00:28:25"/>
    <x v="3281"/>
    <x v="10"/>
  </r>
  <r>
    <x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3-16T04:39:48"/>
    <d v="2016-04-29T04:39:48"/>
    <x v="3282"/>
    <x v="7"/>
  </r>
  <r>
    <x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1-10T17:51:38"/>
    <d v="2016-02-10T21:00:00"/>
    <x v="3283"/>
    <x v="1"/>
  </r>
  <r>
    <x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11T21:14:13"/>
    <d v="2016-01-29T05:59:00"/>
    <x v="3284"/>
    <x v="1"/>
  </r>
  <r>
    <x v="3285"/>
    <s v="By Morning"/>
    <s v="A new play by Matthew Gasda"/>
    <n v="4999"/>
    <n v="5604"/>
    <x v="0"/>
    <s v="US"/>
    <s v="USD"/>
    <n v="1488258000"/>
    <n v="1485556626"/>
    <b v="0"/>
    <n v="81"/>
    <b v="1"/>
    <s v="theater/plays"/>
    <n v="1.1210242048409682"/>
    <n v="69.18518518518519"/>
    <x v="1"/>
    <s v="plays"/>
    <d v="2017-01-27T22:37:06"/>
    <d v="2017-02-28T05:00:00"/>
    <x v="3285"/>
    <x v="1"/>
  </r>
  <r>
    <x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7-16T20:09:42"/>
    <d v="2016-08-15T20:09:42"/>
    <x v="3286"/>
    <x v="3"/>
  </r>
  <r>
    <x v="3287"/>
    <s v="Three Things: Stories About Life"/>
    <s v="An inspirational one-man play about crisis, community, and the search for wholeness."/>
    <n v="2500"/>
    <n v="2500"/>
    <x v="0"/>
    <s v="CA"/>
    <s v="CAD"/>
    <n v="1448733628"/>
    <n v="1446573628"/>
    <b v="0"/>
    <n v="34"/>
    <b v="1"/>
    <s v="theater/plays"/>
    <n v="1"/>
    <n v="73.529411764705884"/>
    <x v="1"/>
    <s v="plays"/>
    <d v="2015-11-03T18:00:28"/>
    <d v="2015-11-28T18:00:28"/>
    <x v="3287"/>
    <x v="4"/>
  </r>
  <r>
    <x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5-15T18:35:15"/>
    <d v="2016-06-20T23:00:00"/>
    <x v="3288"/>
    <x v="5"/>
  </r>
  <r>
    <x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1-23T08:50:02"/>
    <d v="2017-02-20T08:50:02"/>
    <x v="3289"/>
    <x v="1"/>
  </r>
  <r>
    <x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2-09T12:21:31"/>
    <d v="2017-03-11T12:21:31"/>
    <x v="3290"/>
    <x v="2"/>
  </r>
  <r>
    <x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8-16T16:51:40"/>
    <d v="2015-09-17T03:59:00"/>
    <x v="3291"/>
    <x v="10"/>
  </r>
  <r>
    <x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0-05T18:29:08"/>
    <d v="2015-12-04T19:29:08"/>
    <x v="3292"/>
    <x v="9"/>
  </r>
  <r>
    <x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2-02T10:12:32"/>
    <d v="2017-03-04T10:12:32"/>
    <x v="3293"/>
    <x v="2"/>
  </r>
  <r>
    <x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5-17T12:59:14"/>
    <d v="2015-06-16T12:59:14"/>
    <x v="3294"/>
    <x v="5"/>
  </r>
  <r>
    <x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8-27T10:37:09"/>
    <d v="2016-09-26T10:37:09"/>
    <x v="3295"/>
    <x v="10"/>
  </r>
  <r>
    <x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01T18:09:32"/>
    <d v="2015-11-22T22:00:00"/>
    <x v="3296"/>
    <x v="4"/>
  </r>
  <r>
    <x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08T18:30:56"/>
    <d v="2015-07-27T22:59:00"/>
    <x v="3297"/>
    <x v="3"/>
  </r>
  <r>
    <x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8-23T22:59:28"/>
    <d v="2015-09-13T00:00:00"/>
    <x v="3298"/>
    <x v="10"/>
  </r>
  <r>
    <x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09-14T22:01:03"/>
    <d v="2015-10-14T22:01:03"/>
    <x v="3299"/>
    <x v="8"/>
  </r>
  <r>
    <x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08T17:51:02"/>
    <d v="2015-04-29T17:51:02"/>
    <x v="3300"/>
    <x v="6"/>
  </r>
  <r>
    <x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6-17T17:39:36"/>
    <d v="2016-08-01T06:59:00"/>
    <x v="3301"/>
    <x v="0"/>
  </r>
  <r>
    <x v="3302"/>
    <s v="El muro de BorÃ­s KiÃ©n"/>
    <s v="FilosofÃ­a de los anÃ³nimos"/>
    <n v="8400"/>
    <n v="8685"/>
    <x v="0"/>
    <s v="ES"/>
    <s v="EUR"/>
    <n v="1481099176"/>
    <n v="1478507176"/>
    <b v="0"/>
    <n v="50"/>
    <b v="1"/>
    <s v="theater/plays"/>
    <n v="1.0339285714285715"/>
    <n v="173.7"/>
    <x v="1"/>
    <s v="plays"/>
    <d v="2016-11-07T08:26:16"/>
    <d v="2016-12-07T08:26:16"/>
    <x v="3302"/>
    <x v="4"/>
  </r>
  <r>
    <x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2-21T15:38:04"/>
    <d v="2015-03-28T14:38:04"/>
    <x v="3303"/>
    <x v="2"/>
  </r>
  <r>
    <x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1-22T14:59:12"/>
    <d v="2016-12-22T14:59:12"/>
    <x v="3304"/>
    <x v="4"/>
  </r>
  <r>
    <x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01T20:32:28"/>
    <d v="2015-07-31T20:32:28"/>
    <x v="3305"/>
    <x v="3"/>
  </r>
  <r>
    <x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5-03T05:15:42"/>
    <d v="2016-06-10T03:00:00"/>
    <x v="3306"/>
    <x v="5"/>
  </r>
  <r>
    <x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4-15T01:22:19"/>
    <d v="2016-05-15T01:22:19"/>
    <x v="3307"/>
    <x v="6"/>
  </r>
  <r>
    <x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3-23T21:02:45"/>
    <d v="2016-04-13T21:02:45"/>
    <x v="3308"/>
    <x v="7"/>
  </r>
  <r>
    <x v="3309"/>
    <s v="Collision Course"/>
    <s v="Two unlikely friends, a garage, tinned beans &amp; the end of the world."/>
    <n v="350"/>
    <n v="558"/>
    <x v="0"/>
    <s v="GB"/>
    <s v="GBP"/>
    <n v="1476632178"/>
    <n v="1473953778"/>
    <b v="0"/>
    <n v="31"/>
    <b v="1"/>
    <s v="theater/plays"/>
    <n v="1.5942857142857143"/>
    <n v="18"/>
    <x v="1"/>
    <s v="plays"/>
    <d v="2016-09-15T15:36:18"/>
    <d v="2016-10-16T15:36:18"/>
    <x v="3309"/>
    <x v="8"/>
  </r>
  <r>
    <x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09-06T22:17:05"/>
    <d v="2015-10-06T22:17:05"/>
    <x v="3310"/>
    <x v="8"/>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09-17T07:00:10"/>
    <d v="2015-10-17T07:00:10"/>
    <x v="3311"/>
    <x v="8"/>
  </r>
  <r>
    <x v="3312"/>
    <s v="Richard III"/>
    <s v="Bare Theatre presents one of Shakespeare's most notorious characters in the final chapter of the War of the Roses saga."/>
    <n v="2500"/>
    <n v="2501"/>
    <x v="0"/>
    <s v="US"/>
    <s v="USD"/>
    <n v="1478901600"/>
    <n v="1477077946"/>
    <b v="0"/>
    <n v="41"/>
    <b v="1"/>
    <s v="theater/plays"/>
    <n v="1.0004"/>
    <n v="61"/>
    <x v="1"/>
    <s v="plays"/>
    <d v="2016-10-21T19:25:46"/>
    <d v="2016-11-11T22:00:00"/>
    <x v="3312"/>
    <x v="9"/>
  </r>
  <r>
    <x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13T05:51:57"/>
    <d v="2016-01-27T01:00:00"/>
    <x v="3313"/>
    <x v="1"/>
  </r>
  <r>
    <x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4-11T06:25:11"/>
    <d v="2015-05-08T20:05:00"/>
    <x v="3314"/>
    <x v="6"/>
  </r>
  <r>
    <x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4-06T07:17:21"/>
    <d v="2016-05-06T07:17:21"/>
    <x v="3315"/>
    <x v="6"/>
  </r>
  <r>
    <x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7-06T20:54:35"/>
    <d v="2014-08-08T13:54:00"/>
    <x v="3316"/>
    <x v="3"/>
  </r>
  <r>
    <x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5-09T00:57:04"/>
    <d v="2016-06-08T00:57:04"/>
    <x v="3317"/>
    <x v="5"/>
  </r>
  <r>
    <x v="3318"/>
    <s v="ROOMIES - Atlantic Canada Tour 2016-17"/>
    <s v="Help us strengthen and inspire disability arts in Atlantic Canada"/>
    <n v="2000"/>
    <n v="2512"/>
    <x v="0"/>
    <s v="CA"/>
    <s v="CAD"/>
    <n v="1460341800"/>
    <n v="1456902893"/>
    <b v="0"/>
    <n v="32"/>
    <b v="1"/>
    <s v="theater/plays"/>
    <n v="1.256"/>
    <n v="78.5"/>
    <x v="1"/>
    <s v="plays"/>
    <d v="2016-03-02T07:14:53"/>
    <d v="2016-04-11T02:30:00"/>
    <x v="3318"/>
    <x v="7"/>
  </r>
  <r>
    <x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4-12-17T14:03:06"/>
    <d v="2015-01-31T14:03:06"/>
    <x v="3319"/>
    <x v="11"/>
  </r>
  <r>
    <x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5-23T01:05:57"/>
    <d v="2016-06-22T01:05:57"/>
    <x v="3320"/>
    <x v="5"/>
  </r>
  <r>
    <x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02T02:24:25"/>
    <d v="2014-10-16T03:59:00"/>
    <x v="3321"/>
    <x v="9"/>
  </r>
  <r>
    <x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5-31T00:14:56"/>
    <d v="2016-06-22T03:55:00"/>
    <x v="3322"/>
    <x v="5"/>
  </r>
  <r>
    <x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8-26T08:46:48"/>
    <d v="2016-09-25T08:46:48"/>
    <x v="3323"/>
    <x v="10"/>
  </r>
  <r>
    <x v="3324"/>
    <s v="At Swim, Two Boys"/>
    <s v="The play tells the story of Jim and Doyler and their friendship on the brink of Irish independence."/>
    <n v="1500"/>
    <n v="1525"/>
    <x v="0"/>
    <s v="IE"/>
    <s v="EUR"/>
    <n v="1465135190"/>
    <n v="1463925590"/>
    <b v="0"/>
    <n v="10"/>
    <b v="1"/>
    <s v="theater/plays"/>
    <n v="1.0166666666666666"/>
    <n v="152.5"/>
    <x v="1"/>
    <s v="plays"/>
    <d v="2016-05-22T13:59:50"/>
    <d v="2016-06-05T13:59:50"/>
    <x v="3324"/>
    <x v="5"/>
  </r>
  <r>
    <x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3-01T18:51:17"/>
    <d v="2015-04-05T17:51:17"/>
    <x v="3325"/>
    <x v="7"/>
  </r>
  <r>
    <x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2-06T17:08:25"/>
    <d v="2015-03-08T16:08:25"/>
    <x v="3326"/>
    <x v="2"/>
  </r>
  <r>
    <x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4-08T08:59:26"/>
    <d v="2016-05-08T08:59:26"/>
    <x v="3327"/>
    <x v="6"/>
  </r>
  <r>
    <x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2T13:48:03"/>
    <d v="2014-07-05T01:00:00"/>
    <x v="3328"/>
    <x v="3"/>
  </r>
  <r>
    <x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17T07:45:08"/>
    <d v="2014-07-27T23:00:00"/>
    <x v="3329"/>
    <x v="3"/>
  </r>
  <r>
    <x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3-02T21:17:48"/>
    <d v="2015-04-01T20:17:48"/>
    <x v="3330"/>
    <x v="7"/>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09-01T16:44:46"/>
    <d v="2015-10-06T16:44:46"/>
    <x v="3331"/>
    <x v="8"/>
  </r>
  <r>
    <x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6-19T20:38:50"/>
    <d v="2014-07-19T20:38:50"/>
    <x v="3332"/>
    <x v="0"/>
  </r>
  <r>
    <x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5-24T16:14:40"/>
    <d v="2015-06-15T16:14:40"/>
    <x v="3333"/>
    <x v="5"/>
  </r>
  <r>
    <x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6-30T12:30:22"/>
    <d v="2015-07-30T12:30:22"/>
    <x v="3334"/>
    <x v="0"/>
  </r>
  <r>
    <x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7-07T16:10:46"/>
    <d v="2014-08-03T23:00:00"/>
    <x v="3335"/>
    <x v="3"/>
  </r>
  <r>
    <x v="3336"/>
    <s v="WILDE TALES"/>
    <s v="A theatrical adaptation of Oscar Wilde's short stories, presented by Suitcase Civilians at The Space, April 5-10 2016."/>
    <n v="250"/>
    <n v="250"/>
    <x v="0"/>
    <s v="GB"/>
    <s v="GBP"/>
    <n v="1459845246"/>
    <n v="1457429646"/>
    <b v="0"/>
    <n v="9"/>
    <b v="1"/>
    <s v="theater/plays"/>
    <n v="1"/>
    <n v="27.777777777777779"/>
    <x v="1"/>
    <s v="plays"/>
    <d v="2016-03-08T09:34:06"/>
    <d v="2016-04-05T08:34:06"/>
    <x v="3336"/>
    <x v="7"/>
  </r>
  <r>
    <x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09-19T06:46:07"/>
    <d v="2014-10-10T21:00:00"/>
    <x v="3337"/>
    <x v="8"/>
  </r>
  <r>
    <x v="3338"/>
    <s v="The Last Days of Judas Iscariot"/>
    <s v="Join Estelle Parsons in support of Theater That Looks and Sounds Like America"/>
    <n v="15000"/>
    <n v="15327"/>
    <x v="0"/>
    <s v="US"/>
    <s v="USD"/>
    <n v="1487944080"/>
    <n v="1486129680"/>
    <b v="0"/>
    <n v="112"/>
    <b v="1"/>
    <s v="theater/plays"/>
    <n v="1.0218"/>
    <n v="136.84821428571428"/>
    <x v="1"/>
    <s v="plays"/>
    <d v="2017-02-03T13:48:00"/>
    <d v="2017-02-24T13:48:00"/>
    <x v="3338"/>
    <x v="2"/>
  </r>
  <r>
    <x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6-28T15:58:38"/>
    <d v="2016-07-28T15:58:38"/>
    <x v="3339"/>
    <x v="0"/>
  </r>
  <r>
    <x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1-11T23:22:34"/>
    <d v="2016-12-06T23:22:34"/>
    <x v="3340"/>
    <x v="4"/>
  </r>
  <r>
    <x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5-20T19:10:21"/>
    <d v="2016-06-12T17:00:00"/>
    <x v="3341"/>
    <x v="5"/>
  </r>
  <r>
    <x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2-27T07:06:50"/>
    <d v="2015-04-01T04:59:00"/>
    <x v="3342"/>
    <x v="2"/>
  </r>
  <r>
    <x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3-23T21:59:44"/>
    <d v="2016-04-13T13:18:00"/>
    <x v="3343"/>
    <x v="7"/>
  </r>
  <r>
    <x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7-31T04:48:13"/>
    <d v="2014-08-30T04:48:13"/>
    <x v="3344"/>
    <x v="3"/>
  </r>
  <r>
    <x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2-18T02:32:48"/>
    <d v="2015-04-18T00:37:00"/>
    <x v="3345"/>
    <x v="2"/>
  </r>
  <r>
    <x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19T00:35:10"/>
    <d v="2015-02-26T00:35:10"/>
    <x v="3346"/>
    <x v="2"/>
  </r>
  <r>
    <x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4-24T13:14:14"/>
    <d v="2016-05-08T21:00:00"/>
    <x v="3347"/>
    <x v="6"/>
  </r>
  <r>
    <x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06T13:24:40"/>
    <d v="2016-04-30T03:59:00"/>
    <x v="3348"/>
    <x v="6"/>
  </r>
  <r>
    <x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5-23T02:39:32"/>
    <d v="2016-06-13T17:00:00"/>
    <x v="3349"/>
    <x v="5"/>
  </r>
  <r>
    <x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0-25T16:50:11"/>
    <d v="2015-11-29T23:00:00"/>
    <x v="3350"/>
    <x v="9"/>
  </r>
  <r>
    <x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6-16T09:29:25"/>
    <d v="2014-07-23T11:00:00"/>
    <x v="3351"/>
    <x v="0"/>
  </r>
  <r>
    <x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5-05T23:49:38"/>
    <d v="2016-07-01T23:00:00"/>
    <x v="3352"/>
    <x v="5"/>
  </r>
  <r>
    <x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4-19T10:22:30"/>
    <d v="2016-05-02T23:00:00"/>
    <x v="3353"/>
    <x v="6"/>
  </r>
  <r>
    <x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09-23T17:26:46"/>
    <d v="2015-10-29T04:01:00"/>
    <x v="3354"/>
    <x v="8"/>
  </r>
  <r>
    <x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4-29T14:52:07"/>
    <d v="2016-05-10T11:17:00"/>
    <x v="3355"/>
    <x v="6"/>
  </r>
  <r>
    <x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6-15T19:34:32"/>
    <d v="2016-07-15T19:34:32"/>
    <x v="3356"/>
    <x v="0"/>
  </r>
  <r>
    <x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7-02T10:01:50"/>
    <d v="2014-08-01T10:01:50"/>
    <x v="3357"/>
    <x v="3"/>
  </r>
  <r>
    <x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0-20T07:27:59"/>
    <d v="2014-11-19T08:27:59"/>
    <x v="3358"/>
    <x v="9"/>
  </r>
  <r>
    <x v="3359"/>
    <s v="BEIRUT, LADY OF LEBANON"/>
    <s v="A Theatrical Production Celebrating the Lebanese Culture and the Human Spirit in Time of War."/>
    <n v="4000"/>
    <n v="4250"/>
    <x v="0"/>
    <s v="US"/>
    <s v="USD"/>
    <n v="1487985734"/>
    <n v="1484097734"/>
    <b v="0"/>
    <n v="23"/>
    <b v="1"/>
    <s v="theater/plays"/>
    <n v="1.0625"/>
    <n v="184.78260869565219"/>
    <x v="1"/>
    <s v="plays"/>
    <d v="2017-01-11T01:22:14"/>
    <d v="2017-02-25T01:22:14"/>
    <x v="3359"/>
    <x v="1"/>
  </r>
  <r>
    <x v="3360"/>
    <s v="Pretty Butch"/>
    <s v="World Premiere, an M1 Singapore Fringe Festival 2017 commission."/>
    <n v="9000"/>
    <n v="9124"/>
    <x v="0"/>
    <s v="SG"/>
    <s v="SGD"/>
    <n v="1481731140"/>
    <n v="1479866343"/>
    <b v="0"/>
    <n v="72"/>
    <b v="1"/>
    <s v="theater/plays"/>
    <n v="1.0137777777777779"/>
    <n v="126.72222222222223"/>
    <x v="1"/>
    <s v="plays"/>
    <d v="2016-11-23T01:59:03"/>
    <d v="2016-12-14T15:59:00"/>
    <x v="3360"/>
    <x v="4"/>
  </r>
  <r>
    <x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8-15T00:36:30"/>
    <d v="2014-09-01T15:59:00"/>
    <x v="3361"/>
    <x v="10"/>
  </r>
  <r>
    <x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2-21T02:11:57"/>
    <d v="2015-03-07T04:55:00"/>
    <x v="3362"/>
    <x v="2"/>
  </r>
  <r>
    <x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7-31T18:30:45"/>
    <d v="2014-08-19T16:00:00"/>
    <x v="3363"/>
    <x v="3"/>
  </r>
  <r>
    <x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2-22T23:27:29"/>
    <d v="2016-03-15T21:00:00"/>
    <x v="3364"/>
    <x v="2"/>
  </r>
  <r>
    <x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1-13T02:26:32"/>
    <d v="2015-12-13T02:26:32"/>
    <x v="3365"/>
    <x v="4"/>
  </r>
  <r>
    <x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4-13T01:37:17"/>
    <d v="2015-05-13T01:37:17"/>
    <x v="3366"/>
    <x v="6"/>
  </r>
  <r>
    <x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7-07T22:24:54"/>
    <d v="2015-08-01T22:24:54"/>
    <x v="3367"/>
    <x v="3"/>
  </r>
  <r>
    <x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4-11-26T04:47:39"/>
    <d v="2015-01-01T05:00:00"/>
    <x v="3368"/>
    <x v="4"/>
  </r>
  <r>
    <x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6-11-16T00:59:40"/>
    <d v="2017-01-15T00:59:40"/>
    <x v="3369"/>
    <x v="4"/>
  </r>
  <r>
    <x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1-16T08:01:25"/>
    <d v="2016-12-17T08:00:00"/>
    <x v="3370"/>
    <x v="4"/>
  </r>
  <r>
    <x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1-04T20:59:25"/>
    <d v="2015-12-02T20:59:25"/>
    <x v="3371"/>
    <x v="4"/>
  </r>
  <r>
    <x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04T13:09:16"/>
    <d v="2014-08-25T04:59:00"/>
    <x v="3372"/>
    <x v="10"/>
  </r>
  <r>
    <x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6-24T20:30:40"/>
    <d v="2015-07-18T16:00:00"/>
    <x v="3373"/>
    <x v="0"/>
  </r>
  <r>
    <x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09-28T17:33:36"/>
    <d v="2015-10-28T17:33:36"/>
    <x v="3374"/>
    <x v="8"/>
  </r>
  <r>
    <x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06T14:39:33"/>
    <d v="2014-05-18T14:39:33"/>
    <x v="3375"/>
    <x v="5"/>
  </r>
  <r>
    <x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2-24T16:49:54"/>
    <d v="2015-04-25T15:49:54"/>
    <x v="3376"/>
    <x v="2"/>
  </r>
  <r>
    <x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2-18T17:34:59"/>
    <d v="2015-03-20T16:56:00"/>
    <x v="3377"/>
    <x v="2"/>
  </r>
  <r>
    <x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07T08:31:46"/>
    <d v="2014-08-31T13:08:00"/>
    <x v="3378"/>
    <x v="10"/>
  </r>
  <r>
    <x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09T12:20:00"/>
    <d v="2015-08-26T23:00:00"/>
    <x v="3379"/>
    <x v="10"/>
  </r>
  <r>
    <x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0-25T22:52:58"/>
    <d v="2014-11-29T23:52:58"/>
    <x v="3380"/>
    <x v="9"/>
  </r>
  <r>
    <x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2-09T04:26:23"/>
    <d v="2015-03-11T03:26:23"/>
    <x v="3381"/>
    <x v="2"/>
  </r>
  <r>
    <x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7-08T10:20:56"/>
    <d v="2016-08-01T22:59:00"/>
    <x v="3382"/>
    <x v="3"/>
  </r>
  <r>
    <x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03T18:47:00"/>
    <d v="2016-06-23T18:47:00"/>
    <x v="3383"/>
    <x v="0"/>
  </r>
  <r>
    <x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0-15T02:06:08"/>
    <d v="2015-11-21T03:00:00"/>
    <x v="3384"/>
    <x v="9"/>
  </r>
  <r>
    <x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1-10T20:49:12"/>
    <d v="2014-12-10T20:49:12"/>
    <x v="3385"/>
    <x v="4"/>
  </r>
  <r>
    <x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1-03T15:28:26"/>
    <d v="2014-12-03T15:28:26"/>
    <x v="3386"/>
    <x v="4"/>
  </r>
  <r>
    <x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1-04T18:18:08"/>
    <d v="2014-12-14T18:18:08"/>
    <x v="3387"/>
    <x v="4"/>
  </r>
  <r>
    <x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5-19T11:04:01"/>
    <d v="2015-06-18T11:04:01"/>
    <x v="3388"/>
    <x v="5"/>
  </r>
  <r>
    <x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5-04T13:31:22"/>
    <d v="2016-06-03T13:31:22"/>
    <x v="3389"/>
    <x v="5"/>
  </r>
  <r>
    <x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6-25T18:35:45"/>
    <d v="2014-07-10T18:35:45"/>
    <x v="3390"/>
    <x v="0"/>
  </r>
  <r>
    <x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7-10T13:05:48"/>
    <d v="2014-08-08T22:28:00"/>
    <x v="3391"/>
    <x v="3"/>
  </r>
  <r>
    <x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3-17T20:17:35"/>
    <d v="2016-05-06T20:17:35"/>
    <x v="3392"/>
    <x v="7"/>
  </r>
  <r>
    <x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0-11T22:07:10"/>
    <d v="2014-11-06T00:46:00"/>
    <x v="3393"/>
    <x v="9"/>
  </r>
  <r>
    <x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6-27T14:17:25"/>
    <d v="2014-07-27T14:17:25"/>
    <x v="3394"/>
    <x v="0"/>
  </r>
  <r>
    <x v="3395"/>
    <s v="MIRAMAR"/>
    <s v="Miramar is a a darkly funny play exploring what it is we call â€˜homeâ€™."/>
    <n v="500"/>
    <n v="920"/>
    <x v="0"/>
    <s v="GB"/>
    <s v="GBP"/>
    <n v="1433009400"/>
    <n v="1431795944"/>
    <b v="0"/>
    <n v="38"/>
    <b v="1"/>
    <s v="theater/plays"/>
    <n v="1.84"/>
    <n v="24.210526315789473"/>
    <x v="1"/>
    <s v="plays"/>
    <d v="2015-05-16T17:05:44"/>
    <d v="2015-05-30T18:10:00"/>
    <x v="3395"/>
    <x v="5"/>
  </r>
  <r>
    <x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5-05T10:43:09"/>
    <d v="2014-06-01T03:59:00"/>
    <x v="3396"/>
    <x v="5"/>
  </r>
  <r>
    <x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1-09T11:28:49"/>
    <d v="2016-02-18T22:00:00"/>
    <x v="3397"/>
    <x v="1"/>
  </r>
  <r>
    <x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0-29T18:02:56"/>
    <d v="2014-11-21T17:00:00"/>
    <x v="3398"/>
    <x v="9"/>
  </r>
  <r>
    <x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1-22T22:05:25"/>
    <d v="2015-02-21T22:05:25"/>
    <x v="3399"/>
    <x v="1"/>
  </r>
  <r>
    <x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7-14T22:53:34"/>
    <d v="2014-08-28T22:53:34"/>
    <x v="3400"/>
    <x v="3"/>
  </r>
  <r>
    <x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7-08T17:22:26"/>
    <d v="2015-08-07T17:22:26"/>
    <x v="3401"/>
    <x v="3"/>
  </r>
  <r>
    <x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0-13T14:50:43"/>
    <d v="2015-11-12T02:31:00"/>
    <x v="3402"/>
    <x v="9"/>
  </r>
  <r>
    <x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5-26T11:05:24"/>
    <d v="2015-06-25T11:05:24"/>
    <x v="3403"/>
    <x v="5"/>
  </r>
  <r>
    <x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5-28T12:05:02"/>
    <d v="2015-06-17T12:05:02"/>
    <x v="3404"/>
    <x v="5"/>
  </r>
  <r>
    <x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2-10T00:24:46"/>
    <d v="2016-03-01T23:59:00"/>
    <x v="3405"/>
    <x v="2"/>
  </r>
  <r>
    <x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6-01T11:49:36"/>
    <d v="2014-07-16T11:49:36"/>
    <x v="3406"/>
    <x v="0"/>
  </r>
  <r>
    <x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6-06T10:08:09"/>
    <d v="2014-07-06T10:08:09"/>
    <x v="3407"/>
    <x v="0"/>
  </r>
  <r>
    <x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6-18T23:48:24"/>
    <d v="2014-07-18T23:48:24"/>
    <x v="3408"/>
    <x v="0"/>
  </r>
  <r>
    <x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6-23T19:32:38"/>
    <d v="2016-07-31T20:58:00"/>
    <x v="3409"/>
    <x v="0"/>
  </r>
  <r>
    <x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5-10T00:59:50"/>
    <d v="2016-06-06T07:00:00"/>
    <x v="3410"/>
    <x v="5"/>
  </r>
  <r>
    <x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09-18T00:32:52"/>
    <d v="2015-10-08T00:32:52"/>
    <x v="3411"/>
    <x v="8"/>
  </r>
  <r>
    <x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8-28T23:01:02"/>
    <d v="2014-09-27T23:01:02"/>
    <x v="3412"/>
    <x v="10"/>
  </r>
  <r>
    <x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18T17:35:38"/>
    <d v="2015-02-28T04:59:00"/>
    <x v="3413"/>
    <x v="2"/>
  </r>
  <r>
    <x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1-01T19:58:45"/>
    <d v="2016-12-01T07:59:00"/>
    <x v="3414"/>
    <x v="4"/>
  </r>
  <r>
    <x v="3415"/>
    <s v="Balm in Gilead at Columbia"/>
    <s v="We are raising funds to allow for enhanced scenic, costume, and lighting design. Every dollar helps!"/>
    <n v="200"/>
    <n v="200"/>
    <x v="0"/>
    <s v="US"/>
    <s v="USD"/>
    <n v="1460935800"/>
    <n v="1459999656"/>
    <b v="0"/>
    <n v="9"/>
    <b v="1"/>
    <s v="theater/plays"/>
    <n v="1"/>
    <n v="22.222222222222221"/>
    <x v="1"/>
    <s v="plays"/>
    <d v="2016-04-07T03:27:36"/>
    <d v="2016-04-17T23:30:00"/>
    <x v="3415"/>
    <x v="6"/>
  </r>
  <r>
    <x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3-26T09:54:05"/>
    <d v="2015-04-23T18:30:00"/>
    <x v="3416"/>
    <x v="7"/>
  </r>
  <r>
    <x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09-12T21:55:48"/>
    <d v="2014-10-26T00:43:00"/>
    <x v="3417"/>
    <x v="8"/>
  </r>
  <r>
    <x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4-23T20:01:47"/>
    <d v="2014-05-23T20:01:47"/>
    <x v="3418"/>
    <x v="6"/>
  </r>
  <r>
    <x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3-19T19:43:05"/>
    <d v="2016-04-06T21:30:00"/>
    <x v="3419"/>
    <x v="7"/>
  </r>
  <r>
    <x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05T02:10:02"/>
    <d v="2016-02-14T00:00:00"/>
    <x v="3420"/>
    <x v="2"/>
  </r>
  <r>
    <x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2-02T18:59:23"/>
    <d v="2015-03-04T18:59:23"/>
    <x v="3421"/>
    <x v="2"/>
  </r>
  <r>
    <x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1-15T13:29:36"/>
    <d v="2015-12-14T00:00:00"/>
    <x v="3422"/>
    <x v="4"/>
  </r>
  <r>
    <x v="3423"/>
    <s v="And That's How The Story Goes"/>
    <s v="Forest Hills Eastern's Student Run Show 2015. Our goal is to present a professional quality show on a budget."/>
    <n v="250"/>
    <n v="350"/>
    <x v="0"/>
    <s v="US"/>
    <s v="USD"/>
    <n v="1429912341"/>
    <n v="1427320341"/>
    <b v="0"/>
    <n v="10"/>
    <b v="1"/>
    <s v="theater/plays"/>
    <n v="1.4"/>
    <n v="35"/>
    <x v="1"/>
    <s v="plays"/>
    <d v="2015-03-25T21:52:21"/>
    <d v="2015-04-24T21:52:21"/>
    <x v="3423"/>
    <x v="7"/>
  </r>
  <r>
    <x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1-14T16:14:44"/>
    <d v="2015-02-05T06:59:00"/>
    <x v="3424"/>
    <x v="1"/>
  </r>
  <r>
    <x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09-02T14:48:56"/>
    <d v="2014-10-04T14:48:56"/>
    <x v="3425"/>
    <x v="8"/>
  </r>
  <r>
    <x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02T01:21:43"/>
    <d v="2014-09-21T02:00:00"/>
    <x v="3426"/>
    <x v="8"/>
  </r>
  <r>
    <x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6-02T15:29:12"/>
    <d v="2014-07-02T15:29:12"/>
    <x v="3427"/>
    <x v="0"/>
  </r>
  <r>
    <x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03T17:17:27"/>
    <d v="2015-02-28T17:00:00"/>
    <x v="3428"/>
    <x v="2"/>
  </r>
  <r>
    <x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0-19T00:31:01"/>
    <d v="2016-11-02T00:31:01"/>
    <x v="3429"/>
    <x v="9"/>
  </r>
  <r>
    <x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6-30T22:41:41"/>
    <d v="2014-07-30T22:41:41"/>
    <x v="3430"/>
    <x v="0"/>
  </r>
  <r>
    <x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7-19T17:32:33"/>
    <d v="2014-08-18T17:32:33"/>
    <x v="3431"/>
    <x v="3"/>
  </r>
  <r>
    <x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1-11T13:56:54"/>
    <d v="2016-02-05T22:00:00"/>
    <x v="3432"/>
    <x v="1"/>
  </r>
  <r>
    <x v="3433"/>
    <s v="The Dybbuk"/>
    <s v="death&amp;pretzels presents their first Chicago based project:_x000a_The Dybbuk by S. Ansky"/>
    <n v="9500"/>
    <n v="9525"/>
    <x v="0"/>
    <s v="US"/>
    <s v="USD"/>
    <n v="1402974000"/>
    <n v="1400290255"/>
    <b v="0"/>
    <n v="71"/>
    <b v="1"/>
    <s v="theater/plays"/>
    <n v="1.0026315789473683"/>
    <n v="134.1549295774648"/>
    <x v="1"/>
    <s v="plays"/>
    <d v="2014-05-17T01:30:55"/>
    <d v="2014-06-17T03:00:00"/>
    <x v="3433"/>
    <x v="5"/>
  </r>
  <r>
    <x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6-10T09:07:49"/>
    <d v="2014-07-10T09:07:49"/>
    <x v="3434"/>
    <x v="0"/>
  </r>
  <r>
    <x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7-21T14:48:13"/>
    <d v="2016-08-07T03:00:00"/>
    <x v="3435"/>
    <x v="3"/>
  </r>
  <r>
    <x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7-31T12:59:53"/>
    <d v="2014-08-21T16:28:00"/>
    <x v="3436"/>
    <x v="3"/>
  </r>
  <r>
    <x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7-20T17:03:40"/>
    <d v="2015-08-19T17:03:40"/>
    <x v="3437"/>
    <x v="3"/>
  </r>
  <r>
    <x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4-06T22:16:07"/>
    <d v="2015-05-02T21:00:00"/>
    <x v="3438"/>
    <x v="6"/>
  </r>
  <r>
    <x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05T21:52:10"/>
    <d v="2016-01-19T04:59:00"/>
    <x v="3439"/>
    <x v="1"/>
  </r>
  <r>
    <x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6-19T02:57:08"/>
    <d v="2014-07-11T16:15:00"/>
    <x v="3440"/>
    <x v="0"/>
  </r>
  <r>
    <x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0-17T10:18:41"/>
    <d v="2015-11-13T20:17:00"/>
    <x v="3441"/>
    <x v="9"/>
  </r>
  <r>
    <x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4-30T20:11:12"/>
    <d v="2015-05-30T20:11:12"/>
    <x v="3442"/>
    <x v="6"/>
  </r>
  <r>
    <x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8-10T12:35:46"/>
    <d v="2014-09-09T12:35:46"/>
    <x v="3443"/>
    <x v="10"/>
  </r>
  <r>
    <x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5-31T06:59:46"/>
    <d v="2016-06-08T13:59:00"/>
    <x v="3444"/>
    <x v="5"/>
  </r>
  <r>
    <x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09-25T12:43:56"/>
    <d v="2015-10-23T12:43:56"/>
    <x v="3445"/>
    <x v="8"/>
  </r>
  <r>
    <x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1-12T19:58:45"/>
    <d v="2015-02-05T12:20:00"/>
    <x v="3446"/>
    <x v="1"/>
  </r>
  <r>
    <x v="3447"/>
    <s v="The Vagabond Halfback"/>
    <s v="&quot;He was a poet, a vagrant, a philosopher, a lady's man and a hard drinker&quot;"/>
    <n v="1000"/>
    <n v="1078"/>
    <x v="0"/>
    <s v="US"/>
    <s v="USD"/>
    <n v="1458332412"/>
    <n v="1454448012"/>
    <b v="0"/>
    <n v="14"/>
    <b v="1"/>
    <s v="theater/plays"/>
    <n v="1.0780000000000001"/>
    <n v="77"/>
    <x v="1"/>
    <s v="plays"/>
    <d v="2016-02-02T21:20:12"/>
    <d v="2016-03-18T20:20:12"/>
    <x v="3447"/>
    <x v="2"/>
  </r>
  <r>
    <x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1-17T02:51:29"/>
    <d v="2014-12-17T02:51:29"/>
    <x v="3448"/>
    <x v="4"/>
  </r>
  <r>
    <x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6-11T01:15:38"/>
    <d v="2016-07-09T04:00:00"/>
    <x v="3449"/>
    <x v="0"/>
  </r>
  <r>
    <x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2-01T16:54:31"/>
    <d v="2015-04-02T15:54:31"/>
    <x v="3450"/>
    <x v="2"/>
  </r>
  <r>
    <x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3-25T17:22:07"/>
    <d v="2015-04-21T17:22:07"/>
    <x v="3451"/>
    <x v="7"/>
  </r>
  <r>
    <x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6-30T15:20:26"/>
    <d v="2014-07-23T03:59:00"/>
    <x v="3452"/>
    <x v="0"/>
  </r>
  <r>
    <x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6-14T23:29:16"/>
    <d v="2016-08-13T23:29:16"/>
    <x v="3453"/>
    <x v="0"/>
  </r>
  <r>
    <x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01T16:45:59"/>
    <d v="2014-07-31T16:45:59"/>
    <x v="3454"/>
    <x v="3"/>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09-13T18:00:27"/>
    <d v="2016-10-13T18:00:27"/>
    <x v="3455"/>
    <x v="8"/>
  </r>
  <r>
    <x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7-01T04:56:07"/>
    <d v="2014-08-01T06:59:00"/>
    <x v="3456"/>
    <x v="3"/>
  </r>
  <r>
    <x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1-12T16:57:37"/>
    <d v="2015-02-12T05:59:00"/>
    <x v="3457"/>
    <x v="1"/>
  </r>
  <r>
    <x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1-07T04:51:43"/>
    <d v="2015-02-03T04:27:00"/>
    <x v="3458"/>
    <x v="1"/>
  </r>
  <r>
    <x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4-20T11:31:00"/>
    <d v="2016-05-20T11:31:00"/>
    <x v="3459"/>
    <x v="6"/>
  </r>
  <r>
    <x v="3460"/>
    <s v="Pushers"/>
    <s v="'Pushers' is an exciting new play and the first project for brand new theatre company, Ain't Got No Home Productions."/>
    <n v="500"/>
    <n v="950"/>
    <x v="0"/>
    <s v="GB"/>
    <s v="GBP"/>
    <n v="1408106352"/>
    <n v="1406896752"/>
    <b v="0"/>
    <n v="19"/>
    <b v="1"/>
    <s v="theater/plays"/>
    <n v="1.9"/>
    <n v="50"/>
    <x v="1"/>
    <s v="plays"/>
    <d v="2014-08-01T12:39:12"/>
    <d v="2014-08-15T12:39:12"/>
    <x v="3460"/>
    <x v="10"/>
  </r>
  <r>
    <x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09-30T15:11:19"/>
    <d v="2016-10-29T03:00:00"/>
    <x v="3461"/>
    <x v="8"/>
  </r>
  <r>
    <x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6-24T21:33:48"/>
    <d v="2015-07-10T18:00:00"/>
    <x v="3462"/>
    <x v="0"/>
  </r>
  <r>
    <x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08-30T22:03:05"/>
    <d v="2016-10-11T03:59:00"/>
    <x v="3463"/>
    <x v="10"/>
  </r>
  <r>
    <x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7-24T03:07:17"/>
    <d v="2016-08-23T03:07:17"/>
    <x v="3464"/>
    <x v="3"/>
  </r>
  <r>
    <x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7-15T15:01:12"/>
    <d v="2015-08-09T16:00:00"/>
    <x v="3465"/>
    <x v="3"/>
  </r>
  <r>
    <x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2-20T00:27:30"/>
    <d v="2016-04-19T23:27:30"/>
    <x v="3466"/>
    <x v="2"/>
  </r>
  <r>
    <x v="3467"/>
    <s v="Venus in Fur, Los Angeles."/>
    <s v="Venus in Fur, By David Ives."/>
    <n v="3000"/>
    <n v="3030"/>
    <x v="0"/>
    <s v="US"/>
    <s v="USD"/>
    <n v="1426864032"/>
    <n v="1424275632"/>
    <b v="0"/>
    <n v="47"/>
    <b v="1"/>
    <s v="theater/plays"/>
    <n v="1.01"/>
    <n v="64.468085106382972"/>
    <x v="1"/>
    <s v="plays"/>
    <d v="2015-02-18T16:07:12"/>
    <d v="2015-03-20T15:07:12"/>
    <x v="3467"/>
    <x v="2"/>
  </r>
  <r>
    <x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8-23T18:22:09"/>
    <d v="2016-09-21T03:00:00"/>
    <x v="3468"/>
    <x v="10"/>
  </r>
  <r>
    <x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3-29T15:24:05"/>
    <d v="2016-04-28T15:24:05"/>
    <x v="3469"/>
    <x v="7"/>
  </r>
  <r>
    <x v="3470"/>
    <s v="She Kills Monsters"/>
    <s v="The New Artist's Circle is a theatre company dedicated to bringing the arts to young people."/>
    <n v="250"/>
    <n v="375"/>
    <x v="0"/>
    <s v="US"/>
    <s v="USD"/>
    <n v="1468618680"/>
    <n v="1465345902"/>
    <b v="0"/>
    <n v="9"/>
    <b v="1"/>
    <s v="theater/plays"/>
    <n v="1.5"/>
    <n v="41.666666666666664"/>
    <x v="1"/>
    <s v="plays"/>
    <d v="2016-06-08T00:31:42"/>
    <d v="2016-07-15T21:38:00"/>
    <x v="3470"/>
    <x v="0"/>
  </r>
  <r>
    <x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7-21T19:41:30"/>
    <d v="2014-08-31T20:00:00"/>
    <x v="3471"/>
    <x v="3"/>
  </r>
  <r>
    <x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0-16T04:05:31"/>
    <d v="2014-11-06T05:59:00"/>
    <x v="3472"/>
    <x v="9"/>
  </r>
  <r>
    <x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2-27T20:01:36"/>
    <d v="2015-03-20T20:27:00"/>
    <x v="3473"/>
    <x v="2"/>
  </r>
  <r>
    <x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6-20T12:02:11"/>
    <d v="2016-07-20T12:02:11"/>
    <x v="3474"/>
    <x v="0"/>
  </r>
  <r>
    <x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0-06T21:08:24"/>
    <d v="2014-11-03T00:00:00"/>
    <x v="3475"/>
    <x v="9"/>
  </r>
  <r>
    <x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6:43:10"/>
    <d v="2014-10-27T03:00:00"/>
    <x v="3476"/>
    <x v="9"/>
  </r>
  <r>
    <x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04T17:40:43"/>
    <d v="2015-05-17T03:00:00"/>
    <x v="3477"/>
    <x v="5"/>
  </r>
  <r>
    <x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2-18T22:00:22"/>
    <d v="2015-03-16T21:00:00"/>
    <x v="3478"/>
    <x v="2"/>
  </r>
  <r>
    <x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5-22T20:31:20"/>
    <d v="2014-06-21T20:31:20"/>
    <x v="3479"/>
    <x v="5"/>
  </r>
  <r>
    <x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6-16T07:37:07"/>
    <d v="2015-07-10T21:00:00"/>
    <x v="3480"/>
    <x v="0"/>
  </r>
  <r>
    <x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4-12-16T05:56:28"/>
    <d v="2015-01-02T05:56:28"/>
    <x v="3481"/>
    <x v="11"/>
  </r>
  <r>
    <x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6-06T18:31:06"/>
    <d v="2014-07-06T18:31:06"/>
    <x v="3482"/>
    <x v="0"/>
  </r>
  <r>
    <x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6-03T16:03:01"/>
    <d v="2014-07-03T16:03:01"/>
    <x v="3483"/>
    <x v="0"/>
  </r>
  <r>
    <x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5-16T18:14:59"/>
    <d v="2016-06-15T18:14:59"/>
    <x v="3484"/>
    <x v="5"/>
  </r>
  <r>
    <x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1-03T16:38:00"/>
    <d v="2016-02-02T16:38:00"/>
    <x v="3485"/>
    <x v="1"/>
  </r>
  <r>
    <x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5-02T21:00:01"/>
    <d v="2015-06-03T06:59:00"/>
    <x v="3486"/>
    <x v="5"/>
  </r>
  <r>
    <x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5-25T22:34:12"/>
    <d v="2015-06-24T22:34:12"/>
    <x v="3487"/>
    <x v="5"/>
  </r>
  <r>
    <x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3-24T18:26:00"/>
    <d v="2015-04-17T16:00:00"/>
    <x v="3488"/>
    <x v="7"/>
  </r>
  <r>
    <x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4-24T15:15:31"/>
    <d v="2014-05-24T21:00:00"/>
    <x v="3489"/>
    <x v="6"/>
  </r>
  <r>
    <x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3-14T19:15:24"/>
    <d v="2016-04-13T19:15:24"/>
    <x v="3490"/>
    <x v="7"/>
  </r>
  <r>
    <x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4-27T05:59:44"/>
    <d v="2015-05-18T05:59:44"/>
    <x v="3491"/>
    <x v="6"/>
  </r>
  <r>
    <x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09-21T00:13:17"/>
    <d v="2015-10-26T00:13:17"/>
    <x v="3492"/>
    <x v="8"/>
  </r>
  <r>
    <x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7-28T20:47:16"/>
    <d v="2014-08-17T05:11:00"/>
    <x v="3493"/>
    <x v="3"/>
  </r>
  <r>
    <x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15T05:09:35"/>
    <d v="2016-11-26T06:00:00"/>
    <x v="3494"/>
    <x v="4"/>
  </r>
  <r>
    <x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0-03T18:18:29"/>
    <d v="2014-11-01T17:18:00"/>
    <x v="3495"/>
    <x v="9"/>
  </r>
  <r>
    <x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8-02T20:19:26"/>
    <d v="2016-09-11T20:19:26"/>
    <x v="3496"/>
    <x v="10"/>
  </r>
  <r>
    <x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5-21T17:48:24"/>
    <d v="2016-06-02T22:00:00"/>
    <x v="3497"/>
    <x v="5"/>
  </r>
  <r>
    <x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3-30T03:48:24"/>
    <d v="2016-05-28T21:44:00"/>
    <x v="3498"/>
    <x v="7"/>
  </r>
  <r>
    <x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5-08T00:52:05"/>
    <d v="2015-07-01T06:59:00"/>
    <x v="3499"/>
    <x v="5"/>
  </r>
  <r>
    <x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2-19T22:03:58"/>
    <d v="2016-03-07T04:59:00"/>
    <x v="3500"/>
    <x v="2"/>
  </r>
  <r>
    <x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8-17T18:19:55"/>
    <d v="2015-09-11T18:19:55"/>
    <x v="3501"/>
    <x v="10"/>
  </r>
  <r>
    <x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01T20:08:44"/>
    <d v="2016-03-16T03:59:00"/>
    <x v="3502"/>
    <x v="7"/>
  </r>
  <r>
    <x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6-24T11:28:48"/>
    <d v="2016-07-24T11:28:48"/>
    <x v="3503"/>
    <x v="0"/>
  </r>
  <r>
    <x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0-20T17:58:11"/>
    <d v="2015-11-19T18:58:11"/>
    <x v="3504"/>
    <x v="9"/>
  </r>
  <r>
    <x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01T22:27:25"/>
    <d v="2014-05-13T04:00:00"/>
    <x v="3505"/>
    <x v="5"/>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7-09T17:37:20"/>
    <d v="2014-08-23T17:37:20"/>
    <x v="3506"/>
    <x v="3"/>
  </r>
  <r>
    <x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01T22:08:57"/>
    <d v="2016-05-31T22:08:57"/>
    <x v="3507"/>
    <x v="5"/>
  </r>
  <r>
    <x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4-17T17:30:53"/>
    <d v="2016-05-10T21:00:00"/>
    <x v="3508"/>
    <x v="6"/>
  </r>
  <r>
    <x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07T20:37:46"/>
    <d v="2014-11-21T04:55:00"/>
    <x v="3509"/>
    <x v="4"/>
  </r>
  <r>
    <x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6-12T14:54:06"/>
    <d v="2014-07-02T14:54:06"/>
    <x v="3510"/>
    <x v="0"/>
  </r>
  <r>
    <x v="3511"/>
    <s v="Silent Planet"/>
    <s v="The world premiere of the first full-length play by Eve Leigh, at the intimate Finborough Theatre in London."/>
    <n v="1500"/>
    <n v="1518"/>
    <x v="0"/>
    <s v="GB"/>
    <s v="GBP"/>
    <n v="1415385000"/>
    <n v="1413406695"/>
    <b v="0"/>
    <n v="19"/>
    <b v="1"/>
    <s v="theater/plays"/>
    <n v="1.012"/>
    <n v="79.89473684210526"/>
    <x v="1"/>
    <s v="plays"/>
    <d v="2014-10-15T20:58:15"/>
    <d v="2014-11-07T18:30:00"/>
    <x v="3511"/>
    <x v="9"/>
  </r>
  <r>
    <x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2-22T12:53:12"/>
    <d v="2015-04-23T11:53:12"/>
    <x v="3512"/>
    <x v="2"/>
  </r>
  <r>
    <x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5-22T02:18:32"/>
    <d v="2014-06-04T04:59:00"/>
    <x v="3513"/>
    <x v="5"/>
  </r>
  <r>
    <x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1-16T20:19:12"/>
    <d v="2015-02-02T04:59:00"/>
    <x v="3514"/>
    <x v="1"/>
  </r>
  <r>
    <x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01T18:32:51"/>
    <d v="2015-05-31T18:32:51"/>
    <x v="3515"/>
    <x v="5"/>
  </r>
  <r>
    <x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8-05T00:14:30"/>
    <d v="2014-09-08T03:00:00"/>
    <x v="3516"/>
    <x v="10"/>
  </r>
  <r>
    <x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6-04T19:37:14"/>
    <d v="2014-07-04T11:00:00"/>
    <x v="3517"/>
    <x v="0"/>
  </r>
  <r>
    <x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09-11T18:48:19"/>
    <d v="2014-10-02T14:21:00"/>
    <x v="3518"/>
    <x v="8"/>
  </r>
  <r>
    <x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2-02T14:22:30"/>
    <d v="2015-03-04T14:22:30"/>
    <x v="3519"/>
    <x v="2"/>
  </r>
  <r>
    <x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8-11T19:46:52"/>
    <d v="2015-09-06T13:47:00"/>
    <x v="3520"/>
    <x v="10"/>
  </r>
  <r>
    <x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8-30T08:40:20"/>
    <d v="2014-09-29T08:40:20"/>
    <x v="3521"/>
    <x v="10"/>
  </r>
  <r>
    <x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8-18T18:57:26"/>
    <d v="2015-09-15T10:06:00"/>
    <x v="3522"/>
    <x v="10"/>
  </r>
  <r>
    <x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7-30T09:32:28"/>
    <d v="2016-09-25T23:00:00"/>
    <x v="3523"/>
    <x v="3"/>
  </r>
  <r>
    <x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8-29T18:19:33"/>
    <d v="2014-09-13T04:00:00"/>
    <x v="3524"/>
    <x v="10"/>
  </r>
  <r>
    <x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7-29T16:41:46"/>
    <d v="2015-08-09T16:00:00"/>
    <x v="3525"/>
    <x v="3"/>
  </r>
  <r>
    <x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8:02:51"/>
    <d v="2016-04-28T05:59:00"/>
    <x v="3526"/>
    <x v="7"/>
  </r>
  <r>
    <x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6-12T00:33:25"/>
    <d v="2015-07-11T03:59:00"/>
    <x v="3527"/>
    <x v="0"/>
  </r>
  <r>
    <x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6-12-29T12:01:58"/>
    <d v="2017-01-18T12:01:58"/>
    <x v="3528"/>
    <x v="11"/>
  </r>
  <r>
    <x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6-22T18:16:58"/>
    <d v="2015-07-13T01:00:00"/>
    <x v="3529"/>
    <x v="0"/>
  </r>
  <r>
    <x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3-13T14:57:37"/>
    <d v="2016-04-10T20:00:00"/>
    <x v="3530"/>
    <x v="7"/>
  </r>
  <r>
    <x v="3531"/>
    <s v="The Reinvention of Lily Johnson"/>
    <s v="A political comedy for a crazy election year"/>
    <n v="1000"/>
    <n v="1280"/>
    <x v="0"/>
    <s v="US"/>
    <s v="USD"/>
    <n v="1467301334"/>
    <n v="1464709334"/>
    <b v="0"/>
    <n v="26"/>
    <b v="1"/>
    <s v="theater/plays"/>
    <n v="1.28"/>
    <n v="49.230769230769234"/>
    <x v="1"/>
    <s v="plays"/>
    <d v="2016-05-31T15:42:14"/>
    <d v="2016-06-30T15:42:14"/>
    <x v="3531"/>
    <x v="5"/>
  </r>
  <r>
    <x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02T14:23:47"/>
    <d v="2014-09-18T03:59:00"/>
    <x v="3532"/>
    <x v="8"/>
  </r>
  <r>
    <x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0-12T18:16:07"/>
    <d v="2015-11-11T19:16:07"/>
    <x v="3533"/>
    <x v="9"/>
  </r>
  <r>
    <x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08-27T15:00:23"/>
    <d v="2015-10-01T15:00:23"/>
    <x v="3534"/>
    <x v="10"/>
  </r>
  <r>
    <x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09-01T15:21:50"/>
    <d v="2015-10-02T18:00:00"/>
    <x v="3535"/>
    <x v="8"/>
  </r>
  <r>
    <x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1-20T17:27:05"/>
    <d v="2015-12-20T11:59:00"/>
    <x v="3536"/>
    <x v="4"/>
  </r>
  <r>
    <x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0-11T08:30:16"/>
    <d v="2014-11-17T07:59:00"/>
    <x v="3537"/>
    <x v="9"/>
  </r>
  <r>
    <x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7-20T10:05:40"/>
    <d v="2016-08-17T10:05:40"/>
    <x v="3538"/>
    <x v="3"/>
  </r>
  <r>
    <x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8-18T18:08:42"/>
    <d v="2016-09-08T18:08:42"/>
    <x v="3539"/>
    <x v="10"/>
  </r>
  <r>
    <x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5-27T00:04:51"/>
    <d v="2016-06-26T00:04:51"/>
    <x v="3540"/>
    <x v="5"/>
  </r>
  <r>
    <x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06T17:31:15"/>
    <d v="2015-08-31T17:31:15"/>
    <x v="3541"/>
    <x v="10"/>
  </r>
  <r>
    <x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7-09T14:23:42"/>
    <d v="2014-09-07T14:23:42"/>
    <x v="3542"/>
    <x v="3"/>
  </r>
  <r>
    <x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5-26T18:07:39"/>
    <d v="2015-06-25T18:07:39"/>
    <x v="3543"/>
    <x v="5"/>
  </r>
  <r>
    <x v="3544"/>
    <s v="Gruoch, or Lady Macbeth"/>
    <s v="Death &amp; Pretzels presents the world premiere of Paul Pasulka's Gruoch, or Lady Macbeth"/>
    <n v="2500"/>
    <n v="2500"/>
    <x v="0"/>
    <s v="US"/>
    <s v="USD"/>
    <n v="1425758257"/>
    <n v="1423166257"/>
    <b v="0"/>
    <n v="24"/>
    <b v="1"/>
    <s v="theater/plays"/>
    <n v="1"/>
    <n v="104.16666666666667"/>
    <x v="1"/>
    <s v="plays"/>
    <d v="2015-02-05T19:57:37"/>
    <d v="2015-03-07T19:57:37"/>
    <x v="3544"/>
    <x v="2"/>
  </r>
  <r>
    <x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3-12T19:22:39"/>
    <d v="2015-04-11T19:22:39"/>
    <x v="3545"/>
    <x v="7"/>
  </r>
  <r>
    <x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10T15:51:24"/>
    <d v="2015-04-01T03:59:00"/>
    <x v="3546"/>
    <x v="7"/>
  </r>
  <r>
    <x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4-20T01:53:21"/>
    <d v="2016-05-14T03:59:00"/>
    <x v="3547"/>
    <x v="6"/>
  </r>
  <r>
    <x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2-11T22:36:54"/>
    <d v="2016-03-05T01:00:00"/>
    <x v="3548"/>
    <x v="2"/>
  </r>
  <r>
    <x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8-07T09:27:53"/>
    <d v="2015-09-04T09:27:53"/>
    <x v="3549"/>
    <x v="10"/>
  </r>
  <r>
    <x v="3550"/>
    <s v="MOONFACE"/>
    <s v="MOONFACE explores the formative f***k-ups of adolescence. Fresh, incisive new writing. Monologue, movement and striking naturalism."/>
    <n v="2500"/>
    <n v="2620"/>
    <x v="0"/>
    <s v="GB"/>
    <s v="GBP"/>
    <n v="1462224398"/>
    <n v="1459632398"/>
    <b v="0"/>
    <n v="64"/>
    <b v="1"/>
    <s v="theater/plays"/>
    <n v="1.048"/>
    <n v="40.9375"/>
    <x v="1"/>
    <s v="plays"/>
    <d v="2016-04-02T21:26:38"/>
    <d v="2016-05-02T21:26:38"/>
    <x v="3550"/>
    <x v="6"/>
  </r>
  <r>
    <x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4-24T12:22:50"/>
    <d v="2014-05-22T22:07:00"/>
    <x v="3551"/>
    <x v="6"/>
  </r>
  <r>
    <x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5-29T14:05:24"/>
    <d v="2014-06-28T14:05:24"/>
    <x v="3552"/>
    <x v="5"/>
  </r>
  <r>
    <x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7-11T00:41:20"/>
    <d v="2015-08-12T00:00:00"/>
    <x v="3553"/>
    <x v="3"/>
  </r>
  <r>
    <x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1-12T01:12:39"/>
    <d v="2015-02-11T17:00:00"/>
    <x v="3554"/>
    <x v="1"/>
  </r>
  <r>
    <x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0-18T10:36:34"/>
    <d v="2016-11-17T11:36:34"/>
    <x v="3555"/>
    <x v="9"/>
  </r>
  <r>
    <x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6-18T15:35:24"/>
    <d v="2014-08-17T15:35:24"/>
    <x v="3556"/>
    <x v="0"/>
  </r>
  <r>
    <x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4-01T06:38:31"/>
    <d v="2014-05-05T06:38:31"/>
    <x v="3557"/>
    <x v="6"/>
  </r>
  <r>
    <x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5-15T19:36:15"/>
    <d v="2015-06-26T21:00:00"/>
    <x v="3558"/>
    <x v="5"/>
  </r>
  <r>
    <x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09T02:18:28"/>
    <d v="2015-07-31T08:58:00"/>
    <x v="3559"/>
    <x v="3"/>
  </r>
  <r>
    <x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4-21T21:21:06"/>
    <d v="2015-05-27T02:45:00"/>
    <x v="3560"/>
    <x v="6"/>
  </r>
  <r>
    <x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7-18T16:19:38"/>
    <d v="2015-08-05T18:36:00"/>
    <x v="3561"/>
    <x v="3"/>
  </r>
  <r>
    <x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04T18:17:07"/>
    <d v="2016-03-13T22:00:00"/>
    <x v="3562"/>
    <x v="7"/>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7-04T16:07:36"/>
    <d v="2016-08-01T19:00:00"/>
    <x v="3563"/>
    <x v="3"/>
  </r>
  <r>
    <x v="3564"/>
    <s v="The Pillowman Aberdeen"/>
    <s v="Multi Award-Winng play THE PILLOWMAN coming to the Arts Centre Theatre, Aberdeen"/>
    <n v="1000"/>
    <n v="1005"/>
    <x v="0"/>
    <s v="GB"/>
    <s v="GBP"/>
    <n v="1444060800"/>
    <n v="1440082649"/>
    <b v="0"/>
    <n v="17"/>
    <b v="1"/>
    <s v="theater/plays"/>
    <n v="1.0049999999999999"/>
    <n v="59.117647058823529"/>
    <x v="1"/>
    <s v="plays"/>
    <d v="2015-08-20T14:57:29"/>
    <d v="2015-10-05T16:00:00"/>
    <x v="3564"/>
    <x v="10"/>
  </r>
  <r>
    <x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01T17:50:08"/>
    <d v="2014-12-31T17:50:08"/>
    <x v="3565"/>
    <x v="11"/>
  </r>
  <r>
    <x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4-12-24T12:11:23"/>
    <d v="2015-01-23T12:11:23"/>
    <x v="3566"/>
    <x v="11"/>
  </r>
  <r>
    <x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5-11T19:27:24"/>
    <d v="2015-06-10T19:27:24"/>
    <x v="3567"/>
    <x v="5"/>
  </r>
  <r>
    <x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8-18T17:46:34"/>
    <d v="2014-09-17T17:46:34"/>
    <x v="3568"/>
    <x v="10"/>
  </r>
  <r>
    <x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4-12-09T16:31:36"/>
    <d v="2015-01-08T16:31:36"/>
    <x v="3569"/>
    <x v="11"/>
  </r>
  <r>
    <x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03T07:58:03"/>
    <d v="2014-12-31T07:00:00"/>
    <x v="3570"/>
    <x v="11"/>
  </r>
  <r>
    <x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09-30T20:36:53"/>
    <d v="2014-10-30T20:36:53"/>
    <x v="3571"/>
    <x v="8"/>
  </r>
  <r>
    <x v="3572"/>
    <s v="Monster"/>
    <s v="A darkly comic one woman show by Abram Rooney as part of The Camden Fringe 2015."/>
    <n v="500"/>
    <n v="500"/>
    <x v="0"/>
    <s v="GB"/>
    <s v="GBP"/>
    <n v="1434894082"/>
    <n v="1432302082"/>
    <b v="0"/>
    <n v="9"/>
    <b v="1"/>
    <s v="theater/plays"/>
    <n v="1"/>
    <n v="55.555555555555557"/>
    <x v="1"/>
    <s v="plays"/>
    <d v="2015-05-22T13:41:22"/>
    <d v="2015-06-21T13:41:22"/>
    <x v="3572"/>
    <x v="5"/>
  </r>
  <r>
    <x v="3573"/>
    <s v="Licensed To Ill"/>
    <s v="London based theatre makers collaborating to create a new show about the history of HipHop."/>
    <n v="3000"/>
    <n v="3084"/>
    <x v="0"/>
    <s v="GB"/>
    <s v="GBP"/>
    <n v="1415440846"/>
    <n v="1412845246"/>
    <b v="0"/>
    <n v="78"/>
    <b v="1"/>
    <s v="theater/plays"/>
    <n v="1.028"/>
    <n v="39.53846153846154"/>
    <x v="1"/>
    <s v="plays"/>
    <d v="2014-10-09T09:00:46"/>
    <d v="2014-11-08T10:00:46"/>
    <x v="3573"/>
    <x v="9"/>
  </r>
  <r>
    <x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0-14T22:37:28"/>
    <d v="2014-11-13T23:37:28"/>
    <x v="3574"/>
    <x v="9"/>
  </r>
  <r>
    <x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7-10T18:48:47"/>
    <d v="2016-08-11T03:59:00"/>
    <x v="3575"/>
    <x v="3"/>
  </r>
  <r>
    <x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0-06T13:10:54"/>
    <d v="2016-12-05T14:10:54"/>
    <x v="3576"/>
    <x v="9"/>
  </r>
  <r>
    <x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3-30T18:53:03"/>
    <d v="2015-04-26T06:28:00"/>
    <x v="3577"/>
    <x v="7"/>
  </r>
  <r>
    <x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3-31T17:36:17"/>
    <d v="2016-04-30T17:36:17"/>
    <x v="3578"/>
    <x v="7"/>
  </r>
  <r>
    <x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01T18:17:36"/>
    <d v="2016-03-31T17:17:36"/>
    <x v="3579"/>
    <x v="7"/>
  </r>
  <r>
    <x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1-22T04:13:42"/>
    <d v="2015-03-01T04:59:00"/>
    <x v="3580"/>
    <x v="1"/>
  </r>
  <r>
    <x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16T11:18:30"/>
    <d v="2014-07-30T11:18:30"/>
    <x v="3581"/>
    <x v="3"/>
  </r>
  <r>
    <x v="3582"/>
    <s v="REALLY REALLY"/>
    <s v="A contemporary American play touching on the scorching realities of growing up in the Millennial generation."/>
    <n v="1000"/>
    <n v="2870"/>
    <x v="0"/>
    <s v="US"/>
    <s v="USD"/>
    <n v="1459822682"/>
    <n v="1458613082"/>
    <b v="0"/>
    <n v="49"/>
    <b v="1"/>
    <s v="theater/plays"/>
    <n v="2.87"/>
    <n v="58.571428571428569"/>
    <x v="1"/>
    <s v="plays"/>
    <d v="2016-03-22T02:18:02"/>
    <d v="2016-04-05T02:18:02"/>
    <x v="3582"/>
    <x v="7"/>
  </r>
  <r>
    <x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2-18T10:13:25"/>
    <d v="2016-04-18T09:13:25"/>
    <x v="3583"/>
    <x v="2"/>
  </r>
  <r>
    <x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6-13T07:35:44"/>
    <d v="2015-07-13T07:35:44"/>
    <x v="3584"/>
    <x v="0"/>
  </r>
  <r>
    <x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1-21T17:11:30"/>
    <d v="2014-12-21T17:11:30"/>
    <x v="3585"/>
    <x v="4"/>
  </r>
  <r>
    <x v="3586"/>
    <s v="Actors &amp; Musicians who are Blind or Autistic"/>
    <s v="See Theatre In A New Light"/>
    <n v="7500"/>
    <n v="8207"/>
    <x v="0"/>
    <s v="US"/>
    <s v="USD"/>
    <n v="1474649070"/>
    <n v="1469465070"/>
    <b v="0"/>
    <n v="54"/>
    <b v="1"/>
    <s v="theater/plays"/>
    <n v="1.0942666666666667"/>
    <n v="151.9814814814815"/>
    <x v="1"/>
    <s v="plays"/>
    <d v="2016-07-25T16:44:30"/>
    <d v="2016-09-23T16:44:30"/>
    <x v="3586"/>
    <x v="3"/>
  </r>
  <r>
    <x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5-13T12:57:34"/>
    <d v="2016-06-27T19:00:00"/>
    <x v="3587"/>
    <x v="5"/>
  </r>
  <r>
    <x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07T19:53:30"/>
    <d v="2015-04-29T23:00:00"/>
    <x v="3588"/>
    <x v="6"/>
  </r>
  <r>
    <x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01T15:32:27"/>
    <d v="2015-05-26T15:32:27"/>
    <x v="3589"/>
    <x v="5"/>
  </r>
  <r>
    <x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09-20T08:00:34"/>
    <d v="2014-10-20T08:00:34"/>
    <x v="3590"/>
    <x v="8"/>
  </r>
  <r>
    <x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4-12-30T22:45:44"/>
    <d v="2015-01-24T04:59:00"/>
    <x v="3591"/>
    <x v="11"/>
  </r>
  <r>
    <x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4-12-15T19:55:07"/>
    <d v="2015-02-11T04:59:00"/>
    <x v="3592"/>
    <x v="11"/>
  </r>
  <r>
    <x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4-12-01T21:33:59"/>
    <d v="2015-01-05T20:26:00"/>
    <x v="3593"/>
    <x v="11"/>
  </r>
  <r>
    <x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8-10T01:36:22"/>
    <d v="2016-09-04T01:36:22"/>
    <x v="3594"/>
    <x v="10"/>
  </r>
  <r>
    <x v="3595"/>
    <s v="The Flu Season"/>
    <s v="A new theatre company staging Will Eno's The Flu Season in Seattle"/>
    <n v="2600"/>
    <n v="3081"/>
    <x v="0"/>
    <s v="US"/>
    <s v="USD"/>
    <n v="1426229940"/>
    <n v="1423959123"/>
    <b v="0"/>
    <n v="62"/>
    <b v="1"/>
    <s v="theater/plays"/>
    <n v="1.1850000000000001"/>
    <n v="49.693548387096776"/>
    <x v="1"/>
    <s v="plays"/>
    <d v="2015-02-15T00:12:03"/>
    <d v="2015-03-13T06:59:00"/>
    <x v="3595"/>
    <x v="2"/>
  </r>
  <r>
    <x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05T17:09:42"/>
    <d v="2014-08-26T17:09:42"/>
    <x v="3596"/>
    <x v="10"/>
  </r>
  <r>
    <x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2-17T14:03:10"/>
    <d v="2016-03-03T05:59:00"/>
    <x v="3597"/>
    <x v="2"/>
  </r>
  <r>
    <x v="3598"/>
    <s v="Cinderella"/>
    <s v="River City Theatre Company needs your support as we embark on our thirteenth production, CINDERELLA!"/>
    <n v="1000"/>
    <n v="1101"/>
    <x v="0"/>
    <s v="US"/>
    <s v="USD"/>
    <n v="1409720340"/>
    <n v="1408129822"/>
    <b v="0"/>
    <n v="27"/>
    <b v="1"/>
    <s v="theater/plays"/>
    <n v="1.101"/>
    <n v="40.777777777777779"/>
    <x v="1"/>
    <s v="plays"/>
    <d v="2014-08-15T19:10:22"/>
    <d v="2014-09-03T04:59:00"/>
    <x v="3598"/>
    <x v="10"/>
  </r>
  <r>
    <x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04T19:04:37"/>
    <d v="2015-08-30T00:00:00"/>
    <x v="3599"/>
    <x v="10"/>
  </r>
  <r>
    <x v="3600"/>
    <s v="Pariah"/>
    <s v="The First Play From The Man Who Brought You The Black James Bond!"/>
    <n v="10"/>
    <n v="13"/>
    <x v="0"/>
    <s v="US"/>
    <s v="USD"/>
    <n v="1476390164"/>
    <n v="1473970964"/>
    <b v="0"/>
    <n v="4"/>
    <b v="1"/>
    <s v="theater/plays"/>
    <n v="1.3"/>
    <n v="3.25"/>
    <x v="1"/>
    <s v="plays"/>
    <d v="2016-09-15T20:22:44"/>
    <d v="2016-10-13T20:22:44"/>
    <x v="3600"/>
    <x v="8"/>
  </r>
  <r>
    <x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4-12-17T23:58:02"/>
    <d v="2015-01-16T23:58:02"/>
    <x v="3601"/>
    <x v="11"/>
  </r>
  <r>
    <x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3-18T21:27:59"/>
    <d v="2016-05-17T21:27:59"/>
    <x v="3602"/>
    <x v="7"/>
  </r>
  <r>
    <x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0-06T20:44:40"/>
    <d v="2015-11-05T21:44:40"/>
    <x v="3603"/>
    <x v="9"/>
  </r>
  <r>
    <x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3T00:22:36"/>
    <d v="2016-04-29T06:59:00"/>
    <x v="3604"/>
    <x v="6"/>
  </r>
  <r>
    <x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1-14T19:02:06"/>
    <d v="2016-02-13T19:02:06"/>
    <x v="3605"/>
    <x v="1"/>
  </r>
  <r>
    <x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7-15T14:30:57"/>
    <d v="2016-08-14T14:30:57"/>
    <x v="3606"/>
    <x v="3"/>
  </r>
  <r>
    <x v="3607"/>
    <s v="E15 at The Pleasance and CPT"/>
    <s v="'E15' is a verbatim project that looks at the story of the Focus E15 Campaign"/>
    <n v="550"/>
    <n v="580"/>
    <x v="0"/>
    <s v="GB"/>
    <s v="GBP"/>
    <n v="1450137600"/>
    <n v="1448924882"/>
    <b v="0"/>
    <n v="20"/>
    <b v="1"/>
    <s v="theater/plays"/>
    <n v="1.0545454545454545"/>
    <n v="29"/>
    <x v="1"/>
    <s v="plays"/>
    <d v="2015-11-30T23:08:02"/>
    <d v="2015-12-15T00:00:00"/>
    <x v="3607"/>
    <x v="4"/>
  </r>
  <r>
    <x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5-16T17:01:30"/>
    <d v="2016-06-17T14:00:00"/>
    <x v="3608"/>
    <x v="5"/>
  </r>
  <r>
    <x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2-29T23:48:05"/>
    <d v="2016-03-30T22:48:05"/>
    <x v="3609"/>
    <x v="2"/>
  </r>
  <r>
    <x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7-18T10:22:16"/>
    <d v="2015-08-17T10:22:16"/>
    <x v="3610"/>
    <x v="3"/>
  </r>
  <r>
    <x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3-09T08:53:21"/>
    <d v="2015-04-08T08:53:21"/>
    <x v="3611"/>
    <x v="7"/>
  </r>
  <r>
    <x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5-30T17:26:51"/>
    <d v="2014-06-09T17:26:51"/>
    <x v="3612"/>
    <x v="5"/>
  </r>
  <r>
    <x v="3613"/>
    <s v="HIS NAME IS ARTHUR HOLMBERG"/>
    <s v="a woman walks into a bar except she looks like a man and no one's serving drinks. one night only"/>
    <n v="1250"/>
    <n v="1250"/>
    <x v="0"/>
    <s v="US"/>
    <s v="USD"/>
    <n v="1403964574"/>
    <n v="1401372574"/>
    <b v="0"/>
    <n v="20"/>
    <b v="1"/>
    <s v="theater/plays"/>
    <n v="1"/>
    <n v="62.5"/>
    <x v="1"/>
    <s v="plays"/>
    <d v="2014-05-29T14:09:34"/>
    <d v="2014-06-28T14:09:34"/>
    <x v="3613"/>
    <x v="5"/>
  </r>
  <r>
    <x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5-20T01:00:16"/>
    <d v="2015-06-19T01:00:16"/>
    <x v="3614"/>
    <x v="5"/>
  </r>
  <r>
    <x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1-10T14:14:56"/>
    <d v="2015-12-10T14:14:56"/>
    <x v="3615"/>
    <x v="4"/>
  </r>
  <r>
    <x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2-17T22:47:44"/>
    <d v="2015-03-19T21:47:44"/>
    <x v="3616"/>
    <x v="2"/>
  </r>
  <r>
    <x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13T14:38:49"/>
    <d v="2017-02-28T00:00:00"/>
    <x v="3617"/>
    <x v="2"/>
  </r>
  <r>
    <x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5-04T15:04:10"/>
    <d v="2015-06-03T15:04:10"/>
    <x v="3618"/>
    <x v="5"/>
  </r>
  <r>
    <x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0-18T03:10:26"/>
    <d v="2016-11-19T22:00:00"/>
    <x v="3619"/>
    <x v="9"/>
  </r>
  <r>
    <x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2-02T22:31:01"/>
    <d v="2015-03-05T04:00:00"/>
    <x v="3620"/>
    <x v="2"/>
  </r>
  <r>
    <x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06T22:27:24"/>
    <d v="2016-09-30T21:00:00"/>
    <x v="3621"/>
    <x v="8"/>
  </r>
  <r>
    <x v="3622"/>
    <s v="Shakespeare's Pericles, Prince of Tyre"/>
    <s v="5 actors. 39 characters. 1 epic adventure. Presented by the Cradle Theatre Company."/>
    <n v="1000"/>
    <n v="1000.99"/>
    <x v="0"/>
    <s v="US"/>
    <s v="USD"/>
    <n v="1411874580"/>
    <n v="1409030371"/>
    <b v="0"/>
    <n v="21"/>
    <b v="1"/>
    <s v="theater/plays"/>
    <n v="1.00099"/>
    <n v="47.666190476190479"/>
    <x v="1"/>
    <s v="plays"/>
    <d v="2014-08-26T05:19:31"/>
    <d v="2014-09-28T03:23:00"/>
    <x v="3622"/>
    <x v="10"/>
  </r>
  <r>
    <x v="3623"/>
    <s v="Since I've Been Here"/>
    <s v="An original play exploring the complications of romantic relationships in all forms."/>
    <n v="2500"/>
    <n v="3000"/>
    <x v="0"/>
    <s v="US"/>
    <s v="USD"/>
    <n v="1406358000"/>
    <n v="1404841270"/>
    <b v="0"/>
    <n v="34"/>
    <b v="1"/>
    <s v="theater/plays"/>
    <n v="1.2"/>
    <n v="88.235294117647058"/>
    <x v="1"/>
    <s v="plays"/>
    <d v="2014-07-08T17:41:10"/>
    <d v="2014-07-26T07:00:00"/>
    <x v="3623"/>
    <x v="3"/>
  </r>
  <r>
    <x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6-24T18:34:50"/>
    <d v="2016-08-23T18:34:50"/>
    <x v="3624"/>
    <x v="0"/>
  </r>
  <r>
    <x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6-02T15:39:37"/>
    <d v="2015-07-02T15:39:37"/>
    <x v="3625"/>
    <x v="0"/>
  </r>
  <r>
    <x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7-26T16:00:57"/>
    <d v="2014-08-16T16:00:57"/>
    <x v="3626"/>
    <x v="3"/>
  </r>
  <r>
    <x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3-31T17:48:07"/>
    <d v="2016-05-21T03:59:00"/>
    <x v="3627"/>
    <x v="7"/>
  </r>
  <r>
    <x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0-14T19:59:56"/>
    <d v="2015-12-13T20:59:56"/>
    <x v="3628"/>
    <x v="9"/>
  </r>
  <r>
    <x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3-08T02:16:04"/>
    <d v="2016-05-05T17:00:00"/>
    <x v="3629"/>
    <x v="7"/>
  </r>
  <r>
    <x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0-30T20:19:50"/>
    <d v="2014-11-29T21:19:50"/>
    <x v="3630"/>
    <x v="9"/>
  </r>
  <r>
    <x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8-29T18:04:57"/>
    <d v="2014-09-23T03:59:00"/>
    <x v="3631"/>
    <x v="10"/>
  </r>
  <r>
    <x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03T22:29:09"/>
    <d v="2014-11-23T22:29:09"/>
    <x v="3632"/>
    <x v="4"/>
  </r>
  <r>
    <x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0-06T14:57:47"/>
    <d v="2016-11-19T01:00:00"/>
    <x v="3633"/>
    <x v="9"/>
  </r>
  <r>
    <x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6-11-27T03:59:34"/>
    <d v="2017-01-14T03:59:00"/>
    <x v="3634"/>
    <x v="4"/>
  </r>
  <r>
    <x v="3635"/>
    <s v="Mary's Son"/>
    <s v="Mary's Son is a pop opera about Jesus and the hope he brings to all people."/>
    <n v="3500"/>
    <n v="1276"/>
    <x v="2"/>
    <s v="US"/>
    <s v="USD"/>
    <n v="1461186676"/>
    <n v="1458594676"/>
    <b v="0"/>
    <n v="10"/>
    <b v="0"/>
    <s v="theater/musical"/>
    <n v="0.36457142857142855"/>
    <n v="127.6"/>
    <x v="1"/>
    <s v="musical"/>
    <d v="2016-03-21T21:11:16"/>
    <d v="2016-04-20T21:11:16"/>
    <x v="3635"/>
    <x v="7"/>
  </r>
  <r>
    <x v="3636"/>
    <s v="The Brother's of B-Block"/>
    <s v="The Brotherâ€™s of B-block is a musical play. A new take on &quot;OZ&quot; _x000a_The Wizard of OZ meets HBO's OZ."/>
    <n v="150000"/>
    <n v="0"/>
    <x v="2"/>
    <s v="US"/>
    <s v="USD"/>
    <n v="1442248829"/>
    <n v="1439224829"/>
    <b v="0"/>
    <n v="0"/>
    <b v="0"/>
    <s v="theater/musical"/>
    <n v="0"/>
    <e v="#DIV/0!"/>
    <x v="1"/>
    <s v="musical"/>
    <d v="2015-08-10T16:40:29"/>
    <d v="2015-09-14T16:40:29"/>
    <x v="3636"/>
    <x v="10"/>
  </r>
  <r>
    <x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4-12-02T16:48:55"/>
    <d v="2015-01-01T16:48:55"/>
    <x v="3637"/>
    <x v="11"/>
  </r>
  <r>
    <x v="3638"/>
    <s v="Project Hedwig and the Angry Inch"/>
    <s v="A rock and roll journey that explores love, loss, redemption, duality and ascension."/>
    <n v="3300"/>
    <n v="216"/>
    <x v="2"/>
    <s v="CA"/>
    <s v="CAD"/>
    <n v="1429456132"/>
    <n v="1424275732"/>
    <b v="0"/>
    <n v="2"/>
    <b v="0"/>
    <s v="theater/musical"/>
    <n v="6.545454545454546E-2"/>
    <n v="108"/>
    <x v="1"/>
    <s v="musical"/>
    <d v="2015-02-18T16:08:52"/>
    <d v="2015-04-19T15:08:52"/>
    <x v="3638"/>
    <x v="2"/>
  </r>
  <r>
    <x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08-08T16:15:06"/>
    <d v="2016-10-07T15:11:00"/>
    <x v="3639"/>
    <x v="10"/>
  </r>
  <r>
    <x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4-10T18:45:30"/>
    <d v="2015-05-10T18:45:30"/>
    <x v="3640"/>
    <x v="6"/>
  </r>
  <r>
    <x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09-17T15:02:59"/>
    <d v="2014-10-05T05:00:00"/>
    <x v="3641"/>
    <x v="8"/>
  </r>
  <r>
    <x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0-20T19:35:27"/>
    <d v="2015-11-30T17:00:00"/>
    <x v="3642"/>
    <x v="9"/>
  </r>
  <r>
    <x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0-08T03:27:19"/>
    <d v="2015-11-17T04:27:19"/>
    <x v="3643"/>
    <x v="9"/>
  </r>
  <r>
    <x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2-09T05:48:07"/>
    <d v="2016-03-08T04:59:00"/>
    <x v="3644"/>
    <x v="2"/>
  </r>
  <r>
    <x v="3645"/>
    <s v="If the Shoe Fits"/>
    <s v="This new musical comedy empowers women and girls of all ages to be themselves in their shoes, whatever shoes they choose."/>
    <n v="1000"/>
    <n v="1"/>
    <x v="2"/>
    <s v="CA"/>
    <s v="CAD"/>
    <n v="1479773838"/>
    <n v="1477178238"/>
    <b v="0"/>
    <n v="1"/>
    <b v="0"/>
    <s v="theater/musical"/>
    <n v="1E-3"/>
    <n v="1"/>
    <x v="1"/>
    <s v="musical"/>
    <d v="2016-10-22T23:17:18"/>
    <d v="2016-11-22T00:17:18"/>
    <x v="3645"/>
    <x v="9"/>
  </r>
  <r>
    <x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5-16T10:06:42"/>
    <d v="2015-06-16T23:30:00"/>
    <x v="3646"/>
    <x v="5"/>
  </r>
  <r>
    <x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8-16T17:58:47"/>
    <d v="2016-09-30T17:58:47"/>
    <x v="3647"/>
    <x v="10"/>
  </r>
  <r>
    <x v="3648"/>
    <s v="Moth Theater Lives"/>
    <s v="Help Moth Live! Support Moth and its artist collective to achieve its 2014/15 season."/>
    <n v="40000"/>
    <n v="40153"/>
    <x v="0"/>
    <s v="US"/>
    <s v="USD"/>
    <n v="1412492445"/>
    <n v="1409900445"/>
    <b v="0"/>
    <n v="73"/>
    <b v="1"/>
    <s v="theater/plays"/>
    <n v="1.003825"/>
    <n v="550.04109589041093"/>
    <x v="1"/>
    <s v="plays"/>
    <d v="2014-09-05T07:00:45"/>
    <d v="2014-10-05T07:00:45"/>
    <x v="3648"/>
    <x v="8"/>
  </r>
  <r>
    <x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5-21T17:06:34"/>
    <d v="2014-06-16T17:06:34"/>
    <x v="3649"/>
    <x v="5"/>
  </r>
  <r>
    <x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1-12T11:29:44"/>
    <d v="2016-02-02T11:29:44"/>
    <x v="3650"/>
    <x v="1"/>
  </r>
  <r>
    <x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7-08T15:30:42"/>
    <d v="2014-08-10T15:59:00"/>
    <x v="3651"/>
    <x v="3"/>
  </r>
  <r>
    <x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14T15:28:22"/>
    <d v="2016-08-25T03:59:00"/>
    <x v="3652"/>
    <x v="10"/>
  </r>
  <r>
    <x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7-06T08:43:27"/>
    <d v="2015-08-05T08:43:27"/>
    <x v="3653"/>
    <x v="3"/>
  </r>
  <r>
    <x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3-11T09:59:46"/>
    <d v="2016-04-03T17:00:00"/>
    <x v="3654"/>
    <x v="7"/>
  </r>
  <r>
    <x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6-18T19:16:38"/>
    <d v="2015-07-18T06:59:00"/>
    <x v="3655"/>
    <x v="0"/>
  </r>
  <r>
    <x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1-02T21:50:36"/>
    <d v="2017-02-01T22:59:00"/>
    <x v="3656"/>
    <x v="1"/>
  </r>
  <r>
    <x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5-09T15:06:59"/>
    <d v="2016-06-01T21:42:00"/>
    <x v="3657"/>
    <x v="5"/>
  </r>
  <r>
    <x v="3658"/>
    <s v="Mr. Marmalade"/>
    <s v="Life is hard when your own imaginary friend can't make time for you."/>
    <n v="1500"/>
    <n v="1510"/>
    <x v="0"/>
    <s v="US"/>
    <s v="USD"/>
    <n v="1404273540"/>
    <n v="1400272580"/>
    <b v="0"/>
    <n v="20"/>
    <b v="1"/>
    <s v="theater/plays"/>
    <n v="1.0066666666666666"/>
    <n v="75.5"/>
    <x v="1"/>
    <s v="plays"/>
    <d v="2014-05-16T20:36:20"/>
    <d v="2014-07-02T03:59:00"/>
    <x v="3658"/>
    <x v="5"/>
  </r>
  <r>
    <x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2-20T06:39:10"/>
    <d v="2015-03-19T14:39:00"/>
    <x v="3659"/>
    <x v="2"/>
  </r>
  <r>
    <x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1-28T21:08:45"/>
    <d v="2014-12-23T21:08:45"/>
    <x v="3660"/>
    <x v="4"/>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3-18T21:31:12"/>
    <d v="2016-04-10T04:00:00"/>
    <x v="3661"/>
    <x v="7"/>
  </r>
  <r>
    <x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01T05:16:54"/>
    <d v="2015-03-31T04:16:54"/>
    <x v="3662"/>
    <x v="7"/>
  </r>
  <r>
    <x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10:50:30"/>
    <d v="2016-12-21T11:50:30"/>
    <x v="3663"/>
    <x v="9"/>
  </r>
  <r>
    <x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02T05:58:09"/>
    <d v="2016-06-16T05:58:09"/>
    <x v="3664"/>
    <x v="0"/>
  </r>
  <r>
    <x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17T19:23:42"/>
    <d v="2015-10-28T19:54:00"/>
    <x v="3665"/>
    <x v="9"/>
  </r>
  <r>
    <x v="3666"/>
    <s v="Israel LÃ³pez @ Ojai Playwrights Conference"/>
    <s v="Artistic Internship @ Ojai Playwrights Conference"/>
    <n v="1200"/>
    <n v="1200"/>
    <x v="0"/>
    <s v="US"/>
    <s v="USD"/>
    <n v="1406185200"/>
    <n v="1404337382"/>
    <b v="0"/>
    <n v="38"/>
    <b v="1"/>
    <s v="theater/plays"/>
    <n v="1"/>
    <n v="31.578947368421051"/>
    <x v="1"/>
    <s v="plays"/>
    <d v="2014-07-02T21:43:02"/>
    <d v="2014-07-24T07:00:00"/>
    <x v="3666"/>
    <x v="3"/>
  </r>
  <r>
    <x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6-18T23:16:59"/>
    <d v="2015-07-18T23:16:59"/>
    <x v="3667"/>
    <x v="0"/>
  </r>
  <r>
    <x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6-30T13:20:52"/>
    <d v="2015-07-23T18:33:00"/>
    <x v="3668"/>
    <x v="0"/>
  </r>
  <r>
    <x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5-12T16:12:17"/>
    <d v="2015-06-11T16:12:17"/>
    <x v="3669"/>
    <x v="5"/>
  </r>
  <r>
    <x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18T12:20:11"/>
    <d v="2015-05-31T23:00:00"/>
    <x v="3670"/>
    <x v="5"/>
  </r>
  <r>
    <x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6-30T15:04:27"/>
    <d v="2014-07-21T03:59:00"/>
    <x v="3671"/>
    <x v="0"/>
  </r>
  <r>
    <x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8-27T22:43:04"/>
    <d v="2014-09-26T22:43:04"/>
    <x v="3672"/>
    <x v="10"/>
  </r>
  <r>
    <x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0-02T07:04:57"/>
    <d v="2014-11-05T12:52:00"/>
    <x v="3673"/>
    <x v="9"/>
  </r>
  <r>
    <x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7-05T20:57:09"/>
    <d v="2016-09-03T20:57:09"/>
    <x v="3674"/>
    <x v="3"/>
  </r>
  <r>
    <x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03T14:19:42"/>
    <d v="2016-05-15T23:00:00"/>
    <x v="3675"/>
    <x v="5"/>
  </r>
  <r>
    <x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8-25T19:34:44"/>
    <d v="2014-09-12T19:34:44"/>
    <x v="3676"/>
    <x v="10"/>
  </r>
  <r>
    <x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6-12T13:46:58"/>
    <d v="2014-07-03T03:59:00"/>
    <x v="3677"/>
    <x v="0"/>
  </r>
  <r>
    <x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4-26T12:44:58"/>
    <d v="2015-05-31T12:44:58"/>
    <x v="3678"/>
    <x v="6"/>
  </r>
  <r>
    <x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5-27T18:16:21"/>
    <d v="2014-07-01T04:59:00"/>
    <x v="3679"/>
    <x v="5"/>
  </r>
  <r>
    <x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09-14T10:53:54"/>
    <d v="2016-10-05T10:53:54"/>
    <x v="3680"/>
    <x v="8"/>
  </r>
  <r>
    <x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05T15:38:10"/>
    <d v="2016-01-15T15:38:10"/>
    <x v="3681"/>
    <x v="1"/>
  </r>
  <r>
    <x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5-13T16:26:58"/>
    <d v="2014-06-16T06:59:00"/>
    <x v="3682"/>
    <x v="5"/>
  </r>
  <r>
    <x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09-20T02:48:16"/>
    <d v="2016-10-20T02:48:16"/>
    <x v="3683"/>
    <x v="8"/>
  </r>
  <r>
    <x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8-03T04:19:46"/>
    <d v="2015-09-02T04:19:46"/>
    <x v="3684"/>
    <x v="10"/>
  </r>
  <r>
    <x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4-24T14:14:19"/>
    <d v="2014-05-19T21:00:00"/>
    <x v="3685"/>
    <x v="6"/>
  </r>
  <r>
    <x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14T15:54:20"/>
    <d v="2015-08-29T03:59:00"/>
    <x v="3686"/>
    <x v="10"/>
  </r>
  <r>
    <x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5-28T05:14:15"/>
    <d v="2014-06-27T05:14:15"/>
    <x v="3687"/>
    <x v="5"/>
  </r>
  <r>
    <x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7-09T18:53:24"/>
    <d v="2014-08-08T18:53:24"/>
    <x v="3688"/>
    <x v="3"/>
  </r>
  <r>
    <x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5-23T19:50:39"/>
    <d v="2015-06-21T22:25:00"/>
    <x v="3689"/>
    <x v="5"/>
  </r>
  <r>
    <x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0-28T14:21:23"/>
    <d v="2014-11-27T15:21:23"/>
    <x v="3690"/>
    <x v="9"/>
  </r>
  <r>
    <x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1-16T16:48:49"/>
    <d v="2015-03-02T04:59:00"/>
    <x v="3691"/>
    <x v="1"/>
  </r>
  <r>
    <x v="3692"/>
    <s v="An Evening With Durang"/>
    <s v="Help us independently produce two great comedies by Christopher Durang."/>
    <n v="1000"/>
    <n v="1260"/>
    <x v="0"/>
    <s v="US"/>
    <s v="USD"/>
    <n v="1411084800"/>
    <n v="1410304179"/>
    <b v="0"/>
    <n v="17"/>
    <b v="1"/>
    <s v="theater/plays"/>
    <n v="1.26"/>
    <n v="74.117647058823536"/>
    <x v="1"/>
    <s v="plays"/>
    <d v="2014-09-09T23:09:39"/>
    <d v="2014-09-19T00:00:00"/>
    <x v="3692"/>
    <x v="8"/>
  </r>
  <r>
    <x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01T04:35:29"/>
    <d v="2015-11-30T22:30:00"/>
    <x v="3693"/>
    <x v="4"/>
  </r>
  <r>
    <x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4-30T03:12:47"/>
    <d v="2016-06-06T02:00:00"/>
    <x v="3694"/>
    <x v="6"/>
  </r>
  <r>
    <x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4-12-22T20:53:30"/>
    <d v="2015-01-11T20:53:30"/>
    <x v="3695"/>
    <x v="11"/>
  </r>
  <r>
    <x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4-12-15T14:48:36"/>
    <d v="2015-02-13T14:48:36"/>
    <x v="3696"/>
    <x v="11"/>
  </r>
  <r>
    <x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11:10:48"/>
    <d v="2016-05-10T11:10:48"/>
    <x v="3697"/>
    <x v="6"/>
  </r>
  <r>
    <x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2-01T19:21:27"/>
    <d v="2016-03-02T19:21:27"/>
    <x v="3698"/>
    <x v="2"/>
  </r>
  <r>
    <x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09-15T14:26:56"/>
    <d v="2014-10-15T14:26:56"/>
    <x v="3699"/>
    <x v="8"/>
  </r>
  <r>
    <x v="3700"/>
    <s v="Generations (Senior Project)"/>
    <s v="Help me produce the play I have written for my senior project!"/>
    <n v="500"/>
    <n v="606"/>
    <x v="0"/>
    <s v="US"/>
    <s v="USD"/>
    <n v="1412092800"/>
    <n v="1409493800"/>
    <b v="0"/>
    <n v="18"/>
    <b v="1"/>
    <s v="theater/plays"/>
    <n v="1.212"/>
    <n v="33.666666666666664"/>
    <x v="1"/>
    <s v="plays"/>
    <d v="2014-08-31T14:03:20"/>
    <d v="2014-09-30T16:00:00"/>
    <x v="3700"/>
    <x v="10"/>
  </r>
  <r>
    <x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5-05T12:59:53"/>
    <d v="2015-06-04T12:59:53"/>
    <x v="3701"/>
    <x v="5"/>
  </r>
  <r>
    <x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6-03T12:54:44"/>
    <d v="2016-07-10T22:59:00"/>
    <x v="3702"/>
    <x v="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7-05T12:06:28"/>
    <d v="2016-08-13T06:59:00"/>
    <x v="3703"/>
    <x v="3"/>
  </r>
  <r>
    <x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4-01T16:33:14"/>
    <d v="2016-05-31T16:33:14"/>
    <x v="3704"/>
    <x v="6"/>
  </r>
  <r>
    <x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02T13:01:54"/>
    <d v="2014-06-23T18:00:00"/>
    <x v="3705"/>
    <x v="0"/>
  </r>
  <r>
    <x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8-28T21:55:49"/>
    <d v="2014-09-12T21:55:49"/>
    <x v="3706"/>
    <x v="10"/>
  </r>
  <r>
    <x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01T01:09:38"/>
    <d v="2016-07-22T05:26:00"/>
    <x v="3707"/>
    <x v="3"/>
  </r>
  <r>
    <x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6-20T03:24:46"/>
    <d v="2014-07-04T03:24:46"/>
    <x v="3708"/>
    <x v="0"/>
  </r>
  <r>
    <x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5-26T16:59:06"/>
    <d v="2014-06-25T16:59:06"/>
    <x v="3709"/>
    <x v="5"/>
  </r>
  <r>
    <x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3-09T13:49:48"/>
    <d v="2015-04-03T13:49:48"/>
    <x v="3710"/>
    <x v="7"/>
  </r>
  <r>
    <x v="3711"/>
    <s v="The Youth Shakespeare Project 2014"/>
    <s v="Two teachers and twenty kids bring one of Shakespeare's plays to life!"/>
    <n v="500"/>
    <n v="570"/>
    <x v="0"/>
    <s v="US"/>
    <s v="USD"/>
    <n v="1402848000"/>
    <n v="1400606573"/>
    <b v="0"/>
    <n v="21"/>
    <b v="1"/>
    <s v="theater/plays"/>
    <n v="1.1399999999999999"/>
    <n v="27.142857142857142"/>
    <x v="1"/>
    <s v="plays"/>
    <d v="2014-05-20T17:22:53"/>
    <d v="2014-06-15T16:00:00"/>
    <x v="3711"/>
    <x v="5"/>
  </r>
  <r>
    <x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10T04:07:47"/>
    <d v="2015-05-31T06:59:00"/>
    <x v="3712"/>
    <x v="5"/>
  </r>
  <r>
    <x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5-15T17:42:46"/>
    <d v="2016-06-04T17:42:46"/>
    <x v="3713"/>
    <x v="5"/>
  </r>
  <r>
    <x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4-24T13:21:07"/>
    <d v="2015-05-26T03:59:00"/>
    <x v="3714"/>
    <x v="6"/>
  </r>
  <r>
    <x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2-01T23:53:39"/>
    <d v="2015-03-31T12:52:00"/>
    <x v="3715"/>
    <x v="2"/>
  </r>
  <r>
    <x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5-12-22T21:18:29"/>
    <d v="2016-01-21T21:18:29"/>
    <x v="3716"/>
    <x v="11"/>
  </r>
  <r>
    <x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4-08T20:47:29"/>
    <d v="2015-05-09T20:47:29"/>
    <x v="3717"/>
    <x v="6"/>
  </r>
  <r>
    <x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1-28T17:11:15"/>
    <d v="2015-02-27T17:11:15"/>
    <x v="3718"/>
    <x v="1"/>
  </r>
  <r>
    <x v="3719"/>
    <s v="Corium"/>
    <s v="A new piece of physical theatre about love, regret and longing."/>
    <n v="200"/>
    <n v="420"/>
    <x v="0"/>
    <s v="GB"/>
    <s v="GBP"/>
    <n v="1434994266"/>
    <n v="1432402266"/>
    <b v="0"/>
    <n v="4"/>
    <b v="1"/>
    <s v="theater/plays"/>
    <n v="2.1"/>
    <n v="105"/>
    <x v="1"/>
    <s v="plays"/>
    <d v="2015-05-23T17:31:06"/>
    <d v="2015-06-22T17:31:06"/>
    <x v="3719"/>
    <x v="5"/>
  </r>
  <r>
    <x v="3720"/>
    <s v="Lakotas and the American Theatre"/>
    <s v="Breaking the American Indian stereotype in the American Theatre."/>
    <n v="3300"/>
    <n v="3449"/>
    <x v="0"/>
    <s v="US"/>
    <s v="USD"/>
    <n v="1435881006"/>
    <n v="1433980206"/>
    <b v="0"/>
    <n v="40"/>
    <b v="1"/>
    <s v="theater/plays"/>
    <n v="1.0451515151515152"/>
    <n v="86.224999999999994"/>
    <x v="1"/>
    <s v="plays"/>
    <d v="2015-06-10T23:50:06"/>
    <d v="2015-07-02T23:50:06"/>
    <x v="3720"/>
    <x v="0"/>
  </r>
  <r>
    <x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0-15T22:28:04"/>
    <d v="2014-11-05T23:28:04"/>
    <x v="3721"/>
    <x v="9"/>
  </r>
  <r>
    <x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1-12T16:07:27"/>
    <d v="2016-02-11T22:59:00"/>
    <x v="3722"/>
    <x v="1"/>
  </r>
  <r>
    <x v="3723"/>
    <s v="Beauty and the Beast"/>
    <s v="Saltmine Theatre Company present Beauty and the Beast:"/>
    <n v="4500"/>
    <n v="4592"/>
    <x v="0"/>
    <s v="GB"/>
    <s v="GBP"/>
    <n v="1417374262"/>
    <n v="1414778662"/>
    <b v="0"/>
    <n v="63"/>
    <b v="1"/>
    <s v="theater/plays"/>
    <n v="1.0204444444444445"/>
    <n v="72.888888888888886"/>
    <x v="1"/>
    <s v="plays"/>
    <d v="2014-10-31T18:04:22"/>
    <d v="2014-11-30T19:04:22"/>
    <x v="3723"/>
    <x v="9"/>
  </r>
  <r>
    <x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4-05T11:47:40"/>
    <d v="2016-05-04T23:00:00"/>
    <x v="3724"/>
    <x v="6"/>
  </r>
  <r>
    <x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01T22:41:07"/>
    <d v="2016-02-18T21:30:00"/>
    <x v="3725"/>
    <x v="2"/>
  </r>
  <r>
    <x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02T03:22:51"/>
    <d v="2016-04-29T21:00:00"/>
    <x v="3726"/>
    <x v="6"/>
  </r>
  <r>
    <x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09-19T08:21:34"/>
    <d v="2016-10-20T04:55:00"/>
    <x v="3727"/>
    <x v="8"/>
  </r>
  <r>
    <x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7-20T04:06:16"/>
    <d v="2015-08-19T04:06:16"/>
    <x v="3728"/>
    <x v="3"/>
  </r>
  <r>
    <x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2-06T04:55:12"/>
    <d v="2015-03-23T03:55:12"/>
    <x v="3729"/>
    <x v="2"/>
  </r>
  <r>
    <x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7-18T16:15:59"/>
    <d v="2015-08-17T16:15:59"/>
    <x v="3730"/>
    <x v="3"/>
  </r>
  <r>
    <x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4-12-10T18:04:06"/>
    <d v="2015-01-10T03:23:00"/>
    <x v="3731"/>
    <x v="11"/>
  </r>
  <r>
    <x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4-11-25T16:15:33"/>
    <d v="2015-01-24T12:00:00"/>
    <x v="3732"/>
    <x v="4"/>
  </r>
  <r>
    <x v="3733"/>
    <s v="laughter in the hood"/>
    <s v="want to donate tickets to residents who live in the community that cant afford the 35.00 price of ticket"/>
    <n v="1500"/>
    <n v="0"/>
    <x v="2"/>
    <s v="US"/>
    <s v="USD"/>
    <n v="1429396200"/>
    <n v="1428539708"/>
    <b v="0"/>
    <n v="0"/>
    <b v="0"/>
    <s v="theater/plays"/>
    <n v="0"/>
    <e v="#DIV/0!"/>
    <x v="1"/>
    <s v="plays"/>
    <d v="2015-04-09T00:35:08"/>
    <d v="2015-04-18T22:30:00"/>
    <x v="3733"/>
    <x v="6"/>
  </r>
  <r>
    <x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3-26T21:38:16"/>
    <d v="2015-05-25T21:38:16"/>
    <x v="3734"/>
    <x v="7"/>
  </r>
  <r>
    <x v="3735"/>
    <s v="Women Beware Women"/>
    <s v="Young Actor's taking on a Jacobean tragedy. Family, betrayal, love, lust, sex and death."/>
    <n v="150"/>
    <n v="20"/>
    <x v="2"/>
    <s v="GB"/>
    <s v="GBP"/>
    <n v="1432831089"/>
    <n v="1430239089"/>
    <b v="0"/>
    <n v="2"/>
    <b v="0"/>
    <s v="theater/plays"/>
    <n v="0.13333333333333333"/>
    <n v="10"/>
    <x v="1"/>
    <s v="plays"/>
    <d v="2015-04-28T16:38:09"/>
    <d v="2015-05-28T16:38:09"/>
    <x v="3735"/>
    <x v="6"/>
  </r>
  <r>
    <x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2-13T17:04:53"/>
    <d v="2015-03-23T18:00:00"/>
    <x v="3736"/>
    <x v="2"/>
  </r>
  <r>
    <x v="3737"/>
    <s v="Measure For Measure"/>
    <s v="The ASU Theatre and Shakespeare Club presents Measure For Measure directed by Jordyn Ochser."/>
    <n v="700"/>
    <n v="150"/>
    <x v="2"/>
    <s v="US"/>
    <s v="USD"/>
    <n v="1447311540"/>
    <n v="1445358903"/>
    <b v="0"/>
    <n v="4"/>
    <b v="0"/>
    <s v="theater/plays"/>
    <n v="0.21428571428571427"/>
    <n v="37.5"/>
    <x v="1"/>
    <s v="plays"/>
    <d v="2015-10-20T16:35:03"/>
    <d v="2015-11-12T06:59:00"/>
    <x v="3737"/>
    <x v="9"/>
  </r>
  <r>
    <x v="3738"/>
    <s v="'GULF' - a new play by PIVOT THEATRE"/>
    <s v="A filmic, fast-paced exploration of trust, making its debut at Camden People's Theatre this July."/>
    <n v="1500"/>
    <n v="270"/>
    <x v="2"/>
    <s v="GB"/>
    <s v="GBP"/>
    <n v="1405461600"/>
    <n v="1403562705"/>
    <b v="0"/>
    <n v="6"/>
    <b v="0"/>
    <s v="theater/plays"/>
    <n v="0.18"/>
    <n v="45"/>
    <x v="1"/>
    <s v="plays"/>
    <d v="2014-06-23T22:31:45"/>
    <d v="2014-07-15T22:00:00"/>
    <x v="3738"/>
    <x v="0"/>
  </r>
  <r>
    <x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6-27T10:47:48"/>
    <d v="2016-07-17T10:47:48"/>
    <x v="3739"/>
    <x v="0"/>
  </r>
  <r>
    <x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7-13T02:09:15"/>
    <d v="2014-08-12T01:53:58"/>
    <x v="3740"/>
    <x v="3"/>
  </r>
  <r>
    <x v="3741"/>
    <s v="Open House Theater"/>
    <s v="A small community with a love for theater would like to continue. Help the children of this community continue."/>
    <n v="20000"/>
    <n v="0"/>
    <x v="2"/>
    <s v="US"/>
    <s v="USD"/>
    <n v="1450389950"/>
    <n v="1447797950"/>
    <b v="0"/>
    <n v="0"/>
    <b v="0"/>
    <s v="theater/plays"/>
    <n v="0"/>
    <e v="#DIV/0!"/>
    <x v="1"/>
    <s v="plays"/>
    <d v="2015-11-17T22:05:50"/>
    <d v="2015-12-17T22:05:50"/>
    <x v="3741"/>
    <x v="4"/>
  </r>
  <r>
    <x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8-07T05:09:04"/>
    <d v="2014-09-06T05:09:04"/>
    <x v="3742"/>
    <x v="10"/>
  </r>
  <r>
    <x v="3743"/>
    <s v="Down the Mississippi"/>
    <s v="I'm taking the Adventures of Huckleberry Finn puppet show down the Mississippi River!"/>
    <n v="2200"/>
    <n v="0"/>
    <x v="2"/>
    <s v="US"/>
    <s v="USD"/>
    <n v="1404406964"/>
    <n v="1401814964"/>
    <b v="0"/>
    <n v="0"/>
    <b v="0"/>
    <s v="theater/plays"/>
    <n v="0"/>
    <e v="#DIV/0!"/>
    <x v="1"/>
    <s v="plays"/>
    <d v="2014-06-03T17:02:44"/>
    <d v="2014-07-03T17:02:44"/>
    <x v="3743"/>
    <x v="0"/>
  </r>
  <r>
    <x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6-03T19:32:32"/>
    <d v="2014-07-05T03:59:00"/>
    <x v="3744"/>
    <x v="0"/>
  </r>
  <r>
    <x v="3745"/>
    <s v="Tyke Theatre Web Show"/>
    <s v="Tyke wants to expand her puppet theater show to weekly online web shows and is looking for backers."/>
    <n v="100"/>
    <n v="10"/>
    <x v="2"/>
    <s v="US"/>
    <s v="USD"/>
    <n v="1407689102"/>
    <n v="1405097102"/>
    <b v="0"/>
    <n v="1"/>
    <b v="0"/>
    <s v="theater/plays"/>
    <n v="0.1"/>
    <n v="10"/>
    <x v="1"/>
    <s v="plays"/>
    <d v="2014-07-11T16:45:02"/>
    <d v="2014-08-10T16:45:02"/>
    <x v="3745"/>
    <x v="3"/>
  </r>
  <r>
    <x v="3746"/>
    <s v="Stage Play Production - &quot;I Love You to Death&quot;"/>
    <s v="Generational curses CAN be broken...right?"/>
    <n v="8500"/>
    <n v="202"/>
    <x v="2"/>
    <s v="US"/>
    <s v="USD"/>
    <n v="1475918439"/>
    <n v="1473326439"/>
    <b v="0"/>
    <n v="1"/>
    <b v="0"/>
    <s v="theater/plays"/>
    <n v="2.3764705882352941E-2"/>
    <n v="202"/>
    <x v="1"/>
    <s v="plays"/>
    <d v="2016-09-08T09:20:39"/>
    <d v="2016-10-08T09:20:39"/>
    <x v="3746"/>
    <x v="8"/>
  </r>
  <r>
    <x v="3747"/>
    <s v="Counting Stars"/>
    <s v="The world premiere of an astonishing new play by acclaimed writer Atiha Sen Gupta."/>
    <n v="2500"/>
    <n v="25"/>
    <x v="2"/>
    <s v="GB"/>
    <s v="GBP"/>
    <n v="1436137140"/>
    <n v="1433833896"/>
    <b v="0"/>
    <n v="1"/>
    <b v="0"/>
    <s v="theater/plays"/>
    <n v="0.01"/>
    <n v="25"/>
    <x v="1"/>
    <s v="plays"/>
    <d v="2015-06-09T07:11:36"/>
    <d v="2015-07-05T22:59:00"/>
    <x v="3747"/>
    <x v="0"/>
  </r>
  <r>
    <x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1-26T16:57:16"/>
    <d v="2016-02-16T05:59:00"/>
    <x v="3748"/>
    <x v="1"/>
  </r>
  <r>
    <x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9T03:03:08"/>
    <d v="2016-04-29T03:59:00"/>
    <x v="3749"/>
    <x v="7"/>
  </r>
  <r>
    <x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1-12T23:33:28"/>
    <d v="2015-02-10T07:59:00"/>
    <x v="3750"/>
    <x v="1"/>
  </r>
  <r>
    <x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2-03T00:51:13"/>
    <d v="2016-04-02T23:51:13"/>
    <x v="3751"/>
    <x v="2"/>
  </r>
  <r>
    <x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09-06T19:15:35"/>
    <d v="2016-10-16T21:00:00"/>
    <x v="3752"/>
    <x v="8"/>
  </r>
  <r>
    <x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5-04T19:46:40"/>
    <d v="2015-06-03T00:00:00"/>
    <x v="3753"/>
    <x v="5"/>
  </r>
  <r>
    <x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6-18T21:08:57"/>
    <d v="2014-07-26T04:59:00"/>
    <x v="3754"/>
    <x v="0"/>
  </r>
  <r>
    <x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3-16T20:48:27"/>
    <d v="2016-04-15T20:48:27"/>
    <x v="3755"/>
    <x v="7"/>
  </r>
  <r>
    <x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5-12T19:33:18"/>
    <d v="2014-06-11T19:33:18"/>
    <x v="3756"/>
    <x v="5"/>
  </r>
  <r>
    <x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1-11T20:25:15"/>
    <d v="2014-12-01T20:25:15"/>
    <x v="3757"/>
    <x v="4"/>
  </r>
  <r>
    <x v="3758"/>
    <s v="Luigi's Ladies"/>
    <s v="LUIGI'S LADIES: an original one-woman musical comedy"/>
    <n v="1500"/>
    <n v="1535"/>
    <x v="0"/>
    <s v="US"/>
    <s v="USD"/>
    <n v="1400475600"/>
    <n v="1397819938"/>
    <b v="0"/>
    <n v="26"/>
    <b v="1"/>
    <s v="theater/musical"/>
    <n v="1.0233333333333334"/>
    <n v="59.03846153846154"/>
    <x v="1"/>
    <s v="musical"/>
    <d v="2014-04-18T11:18:58"/>
    <d v="2014-05-19T05:00:00"/>
    <x v="3758"/>
    <x v="6"/>
  </r>
  <r>
    <x v="3759"/>
    <s v="Pared Down Productions"/>
    <s v="A production company specializing in small-scale musicals"/>
    <n v="4000"/>
    <n v="4409.7700000000004"/>
    <x v="0"/>
    <s v="US"/>
    <s v="USD"/>
    <n v="1440556553"/>
    <n v="1435372553"/>
    <b v="0"/>
    <n v="88"/>
    <b v="1"/>
    <s v="theater/musical"/>
    <n v="1.1024425000000002"/>
    <n v="50.111022727272733"/>
    <x v="1"/>
    <s v="musical"/>
    <d v="2015-06-27T02:35:53"/>
    <d v="2015-08-26T02:35:53"/>
    <x v="3759"/>
    <x v="0"/>
  </r>
  <r>
    <x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4-10T12:36:26"/>
    <d v="2014-05-05T12:36:26"/>
    <x v="3760"/>
    <x v="6"/>
  </r>
  <r>
    <x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6-18T11:12:17"/>
    <d v="2015-08-10T23:00:00"/>
    <x v="3761"/>
    <x v="0"/>
  </r>
  <r>
    <x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7-08T19:31:29"/>
    <d v="2015-08-02T19:31:29"/>
    <x v="3762"/>
    <x v="3"/>
  </r>
  <r>
    <x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3-02T18:00:26"/>
    <d v="2015-04-01T17:00:26"/>
    <x v="3763"/>
    <x v="7"/>
  </r>
  <r>
    <x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09T20:13:52"/>
    <d v="2016-05-29T00:36:00"/>
    <x v="3764"/>
    <x v="5"/>
  </r>
  <r>
    <x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6-30T18:38:02"/>
    <d v="2014-07-30T18:38:02"/>
    <x v="3765"/>
    <x v="0"/>
  </r>
  <r>
    <x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5-29T04:00:45"/>
    <d v="2014-07-03T04:00:45"/>
    <x v="3766"/>
    <x v="5"/>
  </r>
  <r>
    <x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15T00:28:17"/>
    <d v="2015-03-01T04:59:00"/>
    <x v="3767"/>
    <x v="2"/>
  </r>
  <r>
    <x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5-13T17:28:10"/>
    <d v="2014-06-12T17:28:10"/>
    <x v="3768"/>
    <x v="5"/>
  </r>
  <r>
    <x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3-16T14:21:19"/>
    <d v="2016-04-15T14:21:19"/>
    <x v="3769"/>
    <x v="7"/>
  </r>
  <r>
    <x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5-14T22:20:10"/>
    <d v="2015-06-13T22:20:10"/>
    <x v="3770"/>
    <x v="5"/>
  </r>
  <r>
    <x v="3771"/>
    <s v="COME OUT SWINGIN'!"/>
    <s v="I would like to make a demo recording of six songs from COME OUT SWINGIN'!"/>
    <n v="1000"/>
    <n v="1460"/>
    <x v="0"/>
    <s v="US"/>
    <s v="USD"/>
    <n v="1463529600"/>
    <n v="1462307652"/>
    <b v="0"/>
    <n v="38"/>
    <b v="1"/>
    <s v="theater/musical"/>
    <n v="1.46"/>
    <n v="38.421052631578945"/>
    <x v="1"/>
    <s v="musical"/>
    <d v="2016-05-03T20:34:12"/>
    <d v="2016-05-18T00:00:00"/>
    <x v="3771"/>
    <x v="5"/>
  </r>
  <r>
    <x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08T14:48:26"/>
    <d v="2016-11-29T06:00:00"/>
    <x v="3772"/>
    <x v="4"/>
  </r>
  <r>
    <x v="3773"/>
    <s v="Dundee: A Hip-Hopera"/>
    <s v="A dramatic hip-hopera, inspired from monologues written by the performers."/>
    <n v="5000"/>
    <n v="5410"/>
    <x v="0"/>
    <s v="US"/>
    <s v="USD"/>
    <n v="1479175680"/>
    <n v="1476317247"/>
    <b v="0"/>
    <n v="57"/>
    <b v="1"/>
    <s v="theater/musical"/>
    <n v="1.0820000000000001"/>
    <n v="94.912280701754383"/>
    <x v="1"/>
    <s v="musical"/>
    <d v="2016-10-13T00:07:27"/>
    <d v="2016-11-15T02:08:00"/>
    <x v="3773"/>
    <x v="9"/>
  </r>
  <r>
    <x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3-24T19:00:55"/>
    <d v="2015-04-09T19:00:55"/>
    <x v="3774"/>
    <x v="7"/>
  </r>
  <r>
    <x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3-12T22:37:23"/>
    <d v="2015-04-09T04:00:00"/>
    <x v="3775"/>
    <x v="7"/>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6-24T08:49:38"/>
    <d v="2014-08-01T01:00:00"/>
    <x v="3776"/>
    <x v="0"/>
  </r>
  <r>
    <x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05T02:40:21"/>
    <d v="2014-09-27T04:00:00"/>
    <x v="3777"/>
    <x v="8"/>
  </r>
  <r>
    <x v="3778"/>
    <s v="Give a Puppet a Hand"/>
    <s v="Sponsor an AVENUE Q puppet for The Barn Players April 2015 production."/>
    <n v="2400"/>
    <n v="2521"/>
    <x v="0"/>
    <s v="US"/>
    <s v="USD"/>
    <n v="1423942780"/>
    <n v="1418758780"/>
    <b v="0"/>
    <n v="36"/>
    <b v="1"/>
    <s v="theater/musical"/>
    <n v="1.0504166666666668"/>
    <n v="70.027777777777771"/>
    <x v="1"/>
    <s v="musical"/>
    <d v="2014-12-16T19:39:40"/>
    <d v="2015-02-14T19:39:40"/>
    <x v="3778"/>
    <x v="11"/>
  </r>
  <r>
    <x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2-25T17:39:00"/>
    <d v="2016-03-26T16:39:00"/>
    <x v="3779"/>
    <x v="2"/>
  </r>
  <r>
    <x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6-11T05:16:25"/>
    <d v="2015-07-13T20:06:00"/>
    <x v="3780"/>
    <x v="0"/>
  </r>
  <r>
    <x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8-14T21:11:25"/>
    <d v="2014-09-08T21:11:25"/>
    <x v="3781"/>
    <x v="10"/>
  </r>
  <r>
    <x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6-25T20:41:37"/>
    <d v="2016-07-24T23:00:00"/>
    <x v="3782"/>
    <x v="0"/>
  </r>
  <r>
    <x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2-20T03:22:00"/>
    <d v="2016-03-15T16:00:00"/>
    <x v="3783"/>
    <x v="2"/>
  </r>
  <r>
    <x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6-10T23:32:12"/>
    <d v="2016-07-10T23:32:12"/>
    <x v="3784"/>
    <x v="0"/>
  </r>
  <r>
    <x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6-27T15:19:29"/>
    <d v="2016-08-02T10:03:00"/>
    <x v="3785"/>
    <x v="0"/>
  </r>
  <r>
    <x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4-27T00:54:35"/>
    <d v="2016-05-27T00:54:35"/>
    <x v="3786"/>
    <x v="6"/>
  </r>
  <r>
    <x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6-12T12:50:06"/>
    <d v="2015-07-11T03:59:00"/>
    <x v="3787"/>
    <x v="0"/>
  </r>
  <r>
    <x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1-25T16:41:59"/>
    <d v="2015-12-23T16:18:00"/>
    <x v="3788"/>
    <x v="4"/>
  </r>
  <r>
    <x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5-14T19:10:18"/>
    <d v="2015-06-15T19:10:18"/>
    <x v="3789"/>
    <x v="5"/>
  </r>
  <r>
    <x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0-23T16:00:23"/>
    <d v="2016-11-22T17:00:23"/>
    <x v="3790"/>
    <x v="9"/>
  </r>
  <r>
    <x v="3791"/>
    <s v="Spin! at The Cumming Playhouse"/>
    <s v="Spin! is an original musical comedy-drama presented by Blue Palm Productions."/>
    <n v="1500"/>
    <n v="0"/>
    <x v="2"/>
    <s v="US"/>
    <s v="USD"/>
    <n v="1404664592"/>
    <n v="1399480592"/>
    <b v="0"/>
    <n v="0"/>
    <b v="0"/>
    <s v="theater/musical"/>
    <n v="0"/>
    <e v="#DIV/0!"/>
    <x v="1"/>
    <s v="musical"/>
    <d v="2014-05-07T16:36:32"/>
    <d v="2014-07-06T16:36:32"/>
    <x v="3791"/>
    <x v="5"/>
  </r>
  <r>
    <x v="3792"/>
    <s v="BorikÃ©n: The Show"/>
    <s v="A cultural and historic journey through Puerto Rico's music and dance!"/>
    <n v="12500"/>
    <n v="35"/>
    <x v="2"/>
    <s v="US"/>
    <s v="USD"/>
    <n v="1436957022"/>
    <n v="1434365022"/>
    <b v="0"/>
    <n v="2"/>
    <b v="0"/>
    <s v="theater/musical"/>
    <n v="2.8E-3"/>
    <n v="17.5"/>
    <x v="1"/>
    <s v="musical"/>
    <d v="2015-06-15T10:43:42"/>
    <d v="2015-07-15T10:43:42"/>
    <x v="3792"/>
    <x v="0"/>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1-25T22:32:09"/>
    <d v="2014-12-16T22:32:09"/>
    <x v="3793"/>
    <x v="4"/>
  </r>
  <r>
    <x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5-08T13:55:54"/>
    <d v="2015-06-07T13:55:54"/>
    <x v="3794"/>
    <x v="5"/>
  </r>
  <r>
    <x v="3795"/>
    <s v="Duodeca"/>
    <s v="Poppin Productions are currently entering the development stage of their very first production -  &quot;Duodeca&quot;."/>
    <n v="600"/>
    <n v="10"/>
    <x v="2"/>
    <s v="GB"/>
    <s v="GBP"/>
    <n v="1440801000"/>
    <n v="1437042490"/>
    <b v="0"/>
    <n v="2"/>
    <b v="0"/>
    <s v="theater/musical"/>
    <n v="1.6666666666666666E-2"/>
    <n v="5"/>
    <x v="1"/>
    <s v="musical"/>
    <d v="2015-07-16T10:28:10"/>
    <d v="2015-08-28T22:30:00"/>
    <x v="3795"/>
    <x v="3"/>
  </r>
  <r>
    <x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6-11-15T00:42:36"/>
    <d v="2017-01-14T00:42:36"/>
    <x v="3796"/>
    <x v="4"/>
  </r>
  <r>
    <x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3-21T21:09:25"/>
    <d v="2015-04-20T21:09:25"/>
    <x v="3797"/>
    <x v="7"/>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7-11T17:20:48"/>
    <d v="2014-08-10T17:20:48"/>
    <x v="3798"/>
    <x v="3"/>
  </r>
  <r>
    <x v="3799"/>
    <s v="A Story Once Told"/>
    <s v="An original musical on it's way to the stage in Minneapolis, MN. Feel free to ask any questions."/>
    <n v="10000"/>
    <n v="402"/>
    <x v="2"/>
    <s v="US"/>
    <s v="USD"/>
    <n v="1457734843"/>
    <n v="1455142843"/>
    <b v="0"/>
    <n v="4"/>
    <b v="0"/>
    <s v="theater/musical"/>
    <n v="4.02E-2"/>
    <n v="100.5"/>
    <x v="1"/>
    <s v="musical"/>
    <d v="2016-02-10T22:20:43"/>
    <d v="2016-03-11T22:20:43"/>
    <x v="3799"/>
    <x v="2"/>
  </r>
  <r>
    <x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4-12-09T17:41:23"/>
    <d v="2015-01-11T04:59:00"/>
    <x v="3800"/>
    <x v="11"/>
  </r>
  <r>
    <x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4-12-02T16:13:36"/>
    <d v="2015-01-02T16:13:36"/>
    <x v="3801"/>
    <x v="11"/>
  </r>
  <r>
    <x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09-22T03:01:46"/>
    <d v="2015-10-22T03:01:46"/>
    <x v="3802"/>
    <x v="8"/>
  </r>
  <r>
    <x v="3803"/>
    <s v="Benjamin Button the Musical Concept Album"/>
    <s v="A fully orchestrated concept album of Benjamin Button the Musical!"/>
    <n v="12000"/>
    <n v="2358"/>
    <x v="2"/>
    <s v="US"/>
    <s v="USD"/>
    <n v="1457133568"/>
    <n v="1454541568"/>
    <b v="0"/>
    <n v="40"/>
    <b v="0"/>
    <s v="theater/musical"/>
    <n v="0.19650000000000001"/>
    <n v="58.95"/>
    <x v="1"/>
    <s v="musical"/>
    <d v="2016-02-03T23:19:28"/>
    <d v="2016-03-04T23:19:28"/>
    <x v="3803"/>
    <x v="2"/>
  </r>
  <r>
    <x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6-06T00:13:44"/>
    <d v="2016-07-31T07:00:00"/>
    <x v="3804"/>
    <x v="0"/>
  </r>
  <r>
    <x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7-29T21:17:20"/>
    <d v="2014-09-27T21:17:20"/>
    <x v="3805"/>
    <x v="3"/>
  </r>
  <r>
    <x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09T06:13:01"/>
    <d v="2014-06-29T06:13:01"/>
    <x v="3806"/>
    <x v="0"/>
  </r>
  <r>
    <x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3-27T21:48:59"/>
    <d v="2015-04-03T21:48:59"/>
    <x v="3807"/>
    <x v="7"/>
  </r>
  <r>
    <x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2-24T10:53:39"/>
    <d v="2015-04-25T09:53:39"/>
    <x v="3808"/>
    <x v="2"/>
  </r>
  <r>
    <x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6-10T12:38:27"/>
    <d v="2014-07-30T23:00:00"/>
    <x v="3809"/>
    <x v="0"/>
  </r>
  <r>
    <x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2-19T20:22:38"/>
    <d v="2015-03-21T19:22:38"/>
    <x v="3810"/>
    <x v="2"/>
  </r>
  <r>
    <x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4-27T15:02:53"/>
    <d v="2016-05-31T11:00:00"/>
    <x v="3811"/>
    <x v="6"/>
  </r>
  <r>
    <x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4-15T18:01:48"/>
    <d v="2015-06-01T03:59:00"/>
    <x v="3812"/>
    <x v="6"/>
  </r>
  <r>
    <x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5-07T06:37:01"/>
    <d v="2016-06-14T21:43:00"/>
    <x v="3813"/>
    <x v="5"/>
  </r>
  <r>
    <x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2-23T21:41:52"/>
    <d v="2015-04-01T03:59:00"/>
    <x v="3814"/>
    <x v="2"/>
  </r>
  <r>
    <x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7-22T06:14:17"/>
    <d v="2015-08-20T23:00:00"/>
    <x v="3815"/>
    <x v="3"/>
  </r>
  <r>
    <x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6-17T16:33:43"/>
    <d v="2014-07-17T16:33:43"/>
    <x v="3816"/>
    <x v="0"/>
  </r>
  <r>
    <x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07T16:43:36"/>
    <d v="2015-10-24T03:59:00"/>
    <x v="3817"/>
    <x v="9"/>
  </r>
  <r>
    <x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2-10T20:13:02"/>
    <d v="2015-03-12T19:13:02"/>
    <x v="3818"/>
    <x v="2"/>
  </r>
  <r>
    <x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6-29T05:01:44"/>
    <d v="2015-07-17T21:02:00"/>
    <x v="3819"/>
    <x v="0"/>
  </r>
  <r>
    <x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6-05T15:38:37"/>
    <d v="2015-07-05T15:38:37"/>
    <x v="3820"/>
    <x v="0"/>
  </r>
  <r>
    <x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5-12-03T04:20:07"/>
    <d v="2016-01-04T04:20:07"/>
    <x v="3821"/>
    <x v="11"/>
  </r>
  <r>
    <x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5-11-21T20:06:57"/>
    <d v="2016-01-19T22:59:00"/>
    <x v="3822"/>
    <x v="4"/>
  </r>
  <r>
    <x v="3823"/>
    <s v="FEED"/>
    <s v="Feed, a new play by Garrett Markgraf (based on the novel by M.T. Anderson), Directed by Anna Marck at Oakland University."/>
    <n v="2500"/>
    <n v="2650"/>
    <x v="0"/>
    <s v="US"/>
    <s v="USD"/>
    <n v="1437364740"/>
    <n v="1434405044"/>
    <b v="0"/>
    <n v="41"/>
    <b v="1"/>
    <s v="theater/plays"/>
    <n v="1.06"/>
    <n v="64.634146341463421"/>
    <x v="1"/>
    <s v="plays"/>
    <d v="2015-06-15T21:50:44"/>
    <d v="2015-07-20T03:59:00"/>
    <x v="3823"/>
    <x v="0"/>
  </r>
  <r>
    <x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7-20T15:01:43"/>
    <d v="2016-08-01T13:41:00"/>
    <x v="3824"/>
    <x v="3"/>
  </r>
  <r>
    <x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5-27T01:40:14"/>
    <d v="2015-06-17T01:40:14"/>
    <x v="3825"/>
    <x v="5"/>
  </r>
  <r>
    <x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4-07T10:09:54"/>
    <d v="2015-05-07T10:09:54"/>
    <x v="3826"/>
    <x v="6"/>
  </r>
  <r>
    <x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1-30T22:16:41"/>
    <d v="2015-03-27T00:00:00"/>
    <x v="3827"/>
    <x v="1"/>
  </r>
  <r>
    <x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1-01T12:39:47"/>
    <d v="2014-12-31T13:39:47"/>
    <x v="3828"/>
    <x v="4"/>
  </r>
  <r>
    <x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11T20:46:11"/>
    <d v="2016-08-31T20:46:11"/>
    <x v="3829"/>
    <x v="10"/>
  </r>
  <r>
    <x v="3830"/>
    <s v="Run Away"/>
    <s v="The Aeon Theatre company is producing another original play by Parker Hale at the Manhattan Reportory Theatre"/>
    <n v="100"/>
    <n v="225"/>
    <x v="0"/>
    <s v="US"/>
    <s v="USD"/>
    <n v="1464371211"/>
    <n v="1463161611"/>
    <b v="0"/>
    <n v="3"/>
    <b v="1"/>
    <s v="theater/plays"/>
    <n v="2.25"/>
    <n v="75"/>
    <x v="1"/>
    <s v="plays"/>
    <d v="2016-05-13T17:46:51"/>
    <d v="2016-05-27T17:46:51"/>
    <x v="3830"/>
    <x v="5"/>
  </r>
  <r>
    <x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0-15T20:22:25"/>
    <d v="2014-11-05T21:22:25"/>
    <x v="3831"/>
    <x v="9"/>
  </r>
  <r>
    <x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1-06T02:45:35"/>
    <d v="2016-02-20T02:45:35"/>
    <x v="3832"/>
    <x v="1"/>
  </r>
  <r>
    <x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1-20T20:56:12"/>
    <d v="2014-12-01T19:09:00"/>
    <x v="3833"/>
    <x v="4"/>
  </r>
  <r>
    <x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5-19T10:41:07"/>
    <d v="2015-06-18T10:41:07"/>
    <x v="3834"/>
    <x v="5"/>
  </r>
  <r>
    <x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3-31T22:36:48"/>
    <d v="2016-04-21T22:36:48"/>
    <x v="3835"/>
    <x v="7"/>
  </r>
  <r>
    <x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7-02T22:14:12"/>
    <d v="2016-08-03T04:09:00"/>
    <x v="3836"/>
    <x v="3"/>
  </r>
  <r>
    <x v="3837"/>
    <s v="Farcical Elements Presents Boeing-Boeing"/>
    <s v="A high-flying French farce with the thrust of a well-tuned jet engine"/>
    <n v="2000"/>
    <n v="2042"/>
    <x v="0"/>
    <s v="GB"/>
    <s v="GBP"/>
    <n v="1435947758"/>
    <n v="1432837358"/>
    <b v="0"/>
    <n v="17"/>
    <b v="1"/>
    <s v="theater/plays"/>
    <n v="1.0209999999999999"/>
    <n v="120.11764705882354"/>
    <x v="1"/>
    <s v="plays"/>
    <d v="2015-05-28T18:22:38"/>
    <d v="2015-07-03T18:22:38"/>
    <x v="3837"/>
    <x v="5"/>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4-22T17:03:29"/>
    <d v="2015-05-22T17:03:29"/>
    <x v="3838"/>
    <x v="6"/>
  </r>
  <r>
    <x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5-31T03:25:24"/>
    <d v="2015-07-30T03:25:24"/>
    <x v="3839"/>
    <x v="5"/>
  </r>
  <r>
    <x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03T16:50:29"/>
    <d v="2016-03-28T15:50:29"/>
    <x v="3840"/>
    <x v="7"/>
  </r>
  <r>
    <x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5-21T18:51:27"/>
    <d v="2014-07-20T18:51:27"/>
    <x v="3841"/>
    <x v="5"/>
  </r>
  <r>
    <x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4-11T11:50:52"/>
    <d v="2014-05-11T11:50:52"/>
    <x v="3842"/>
    <x v="6"/>
  </r>
  <r>
    <x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5-07T01:44:24"/>
    <d v="2014-06-01T01:44:24"/>
    <x v="3843"/>
    <x v="5"/>
  </r>
  <r>
    <x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5-07T14:48:54"/>
    <d v="2014-06-03T06:59:00"/>
    <x v="3844"/>
    <x v="5"/>
  </r>
  <r>
    <x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09-01T15:02:54"/>
    <d v="2015-10-01T15:02:54"/>
    <x v="3845"/>
    <x v="8"/>
  </r>
  <r>
    <x v="3846"/>
    <s v="My Insane Shakespeare"/>
    <s v="My Insane Shakespeare. An original play by Arthur Elbakyan premiering October 13th at United Solo, New York City."/>
    <n v="7000"/>
    <n v="189"/>
    <x v="2"/>
    <s v="US"/>
    <s v="USD"/>
    <n v="1412405940"/>
    <n v="1409721542"/>
    <b v="1"/>
    <n v="8"/>
    <b v="0"/>
    <s v="theater/plays"/>
    <n v="2.7E-2"/>
    <n v="23.625"/>
    <x v="1"/>
    <s v="plays"/>
    <d v="2014-09-03T05:19:02"/>
    <d v="2014-10-04T06:59:00"/>
    <x v="3846"/>
    <x v="8"/>
  </r>
  <r>
    <x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6-04T05:23:11"/>
    <d v="2015-07-19T05:23:11"/>
    <x v="3847"/>
    <x v="0"/>
  </r>
  <r>
    <x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09-18T19:36:29"/>
    <d v="2015-10-18T19:36:29"/>
    <x v="3848"/>
    <x v="8"/>
  </r>
  <r>
    <x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5-12T18:24:44"/>
    <d v="2015-06-11T18:24:44"/>
    <x v="3849"/>
    <x v="5"/>
  </r>
  <r>
    <x v="3850"/>
    <s v="The Vagina Monologues 2015"/>
    <s v="V-Day is a global activist movement to end violence against women and girls."/>
    <n v="1000"/>
    <n v="38"/>
    <x v="2"/>
    <s v="US"/>
    <s v="USD"/>
    <n v="1420081143"/>
    <n v="1417489143"/>
    <b v="1"/>
    <n v="4"/>
    <b v="0"/>
    <s v="theater/plays"/>
    <n v="3.7999999999999999E-2"/>
    <n v="9.5"/>
    <x v="1"/>
    <s v="plays"/>
    <d v="2014-12-02T02:59:03"/>
    <d v="2015-01-01T02:59:03"/>
    <x v="3850"/>
    <x v="11"/>
  </r>
  <r>
    <x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6-17T10:32:59"/>
    <d v="2015-07-17T10:32:59"/>
    <x v="3851"/>
    <x v="0"/>
  </r>
  <r>
    <x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02T04:34:36"/>
    <d v="2015-03-27T03:34:36"/>
    <x v="3852"/>
    <x v="7"/>
  </r>
  <r>
    <x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7-28T20:09:38"/>
    <d v="2014-09-01T20:09:38"/>
    <x v="3853"/>
    <x v="3"/>
  </r>
  <r>
    <x v="3854"/>
    <s v="The Case Of Soghomon Tehlirian"/>
    <s v="A play dedicated to the 100th anniversary of the Armenian Genocide."/>
    <n v="11000"/>
    <n v="1788"/>
    <x v="2"/>
    <s v="US"/>
    <s v="USD"/>
    <n v="1431206058"/>
    <n v="1428614058"/>
    <b v="0"/>
    <n v="20"/>
    <b v="0"/>
    <s v="theater/plays"/>
    <n v="0.16254545454545455"/>
    <n v="89.4"/>
    <x v="1"/>
    <s v="plays"/>
    <d v="2015-04-09T21:14:18"/>
    <d v="2015-05-09T21:14:18"/>
    <x v="3854"/>
    <x v="6"/>
  </r>
  <r>
    <x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2-24T23:17:51"/>
    <d v="2015-03-26T22:17:51"/>
    <x v="3855"/>
    <x v="2"/>
  </r>
  <r>
    <x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2-06T17:50:03"/>
    <d v="2015-03-08T16:50:03"/>
    <x v="3856"/>
    <x v="2"/>
  </r>
  <r>
    <x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7-09T17:41:30"/>
    <d v="2014-08-01T17:12:00"/>
    <x v="3857"/>
    <x v="3"/>
  </r>
  <r>
    <x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04T10:20:44"/>
    <d v="2015-05-22T21:00:00"/>
    <x v="3858"/>
    <x v="5"/>
  </r>
  <r>
    <x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5-30T21:26:47"/>
    <d v="2014-06-25T21:00:00"/>
    <x v="3859"/>
    <x v="5"/>
  </r>
  <r>
    <x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7-13T15:51:50"/>
    <d v="2014-08-12T15:51:50"/>
    <x v="3860"/>
    <x v="3"/>
  </r>
  <r>
    <x v="3861"/>
    <s v="READY OR NOT HERE I COME"/>
    <s v="THE COMING OF THE LORD!"/>
    <n v="2000"/>
    <n v="100"/>
    <x v="2"/>
    <s v="US"/>
    <s v="USD"/>
    <n v="1415828820"/>
    <n v="1412258977"/>
    <b v="0"/>
    <n v="1"/>
    <b v="0"/>
    <s v="theater/plays"/>
    <n v="0.05"/>
    <n v="100"/>
    <x v="1"/>
    <s v="plays"/>
    <d v="2014-10-02T14:09:37"/>
    <d v="2014-11-12T21:47:00"/>
    <x v="3861"/>
    <x v="9"/>
  </r>
  <r>
    <x v="3862"/>
    <s v="The Container Play"/>
    <s v="The hit immersive theatre experience of England comes to Corpus Christi!"/>
    <n v="7500"/>
    <n v="1"/>
    <x v="2"/>
    <s v="US"/>
    <s v="USD"/>
    <n v="1473699540"/>
    <n v="1472451356"/>
    <b v="0"/>
    <n v="1"/>
    <b v="0"/>
    <s v="theater/plays"/>
    <n v="1.3333333333333334E-4"/>
    <n v="1"/>
    <x v="1"/>
    <s v="plays"/>
    <d v="2016-08-29T06:15:56"/>
    <d v="2016-09-12T16:59:00"/>
    <x v="3862"/>
    <x v="10"/>
  </r>
  <r>
    <x v="3863"/>
    <s v="Umma Yemaya"/>
    <s v="Umma Yemaya is  a play that examines the challenges of unconventional love. The Lady  and the Artist create their own world for love."/>
    <n v="6000"/>
    <n v="0"/>
    <x v="2"/>
    <s v="US"/>
    <s v="USD"/>
    <n v="1446739905"/>
    <n v="1441552305"/>
    <b v="0"/>
    <n v="0"/>
    <b v="0"/>
    <s v="theater/plays"/>
    <n v="0"/>
    <e v="#DIV/0!"/>
    <x v="1"/>
    <s v="plays"/>
    <d v="2015-09-06T15:11:45"/>
    <d v="2015-11-05T16:11:45"/>
    <x v="3863"/>
    <x v="8"/>
  </r>
  <r>
    <x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0-18T21:24:14"/>
    <d v="2015-11-17T22:24:14"/>
    <x v="3864"/>
    <x v="9"/>
  </r>
  <r>
    <x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7-21T15:38:18"/>
    <d v="2014-08-30T05:30:00"/>
    <x v="3865"/>
    <x v="3"/>
  </r>
  <r>
    <x v="3866"/>
    <s v="a feminine ending, brought to you by the East End Theatre Co"/>
    <s v="A funny, moving, witty piece about a girl, her oboe, and her dreams."/>
    <n v="2000"/>
    <n v="11"/>
    <x v="2"/>
    <s v="US"/>
    <s v="USD"/>
    <n v="1458703740"/>
    <n v="1454453021"/>
    <b v="0"/>
    <n v="2"/>
    <b v="0"/>
    <s v="theater/plays"/>
    <n v="5.4999999999999997E-3"/>
    <n v="5.5"/>
    <x v="1"/>
    <s v="plays"/>
    <d v="2016-02-02T22:43:41"/>
    <d v="2016-03-23T03:29:00"/>
    <x v="3866"/>
    <x v="2"/>
  </r>
  <r>
    <x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5-19T19:32:19"/>
    <d v="2016-06-18T19:32:19"/>
    <x v="3867"/>
    <x v="5"/>
  </r>
  <r>
    <x v="3868"/>
    <s v="1000 words (Canceled)"/>
    <s v="New collection of music by Scott Evan Davis!"/>
    <n v="5000"/>
    <n v="10"/>
    <x v="1"/>
    <s v="GB"/>
    <s v="GBP"/>
    <n v="1410191405"/>
    <n v="1408031405"/>
    <b v="0"/>
    <n v="1"/>
    <b v="0"/>
    <s v="theater/musical"/>
    <n v="2E-3"/>
    <n v="10"/>
    <x v="1"/>
    <s v="musical"/>
    <d v="2014-08-14T15:50:05"/>
    <d v="2014-09-08T15:50:05"/>
    <x v="3868"/>
    <x v="10"/>
  </r>
  <r>
    <x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2-12T17:23:12"/>
    <d v="2015-03-14T03:11:00"/>
    <x v="3869"/>
    <x v="2"/>
  </r>
  <r>
    <x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6-03T04:07:58"/>
    <d v="2014-07-03T04:07:58"/>
    <x v="3870"/>
    <x v="0"/>
  </r>
  <r>
    <x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1-28T18:44:10"/>
    <d v="2017-03-29T17:44:10"/>
    <x v="3871"/>
    <x v="1"/>
  </r>
  <r>
    <x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6-25T03:29:56"/>
    <d v="2015-08-14T03:29:56"/>
    <x v="3872"/>
    <x v="0"/>
  </r>
  <r>
    <x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09-08T16:42:15"/>
    <d v="2015-10-08T16:42:15"/>
    <x v="3873"/>
    <x v="8"/>
  </r>
  <r>
    <x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03T00:23:42"/>
    <d v="2015-01-24T01:00:00"/>
    <x v="3874"/>
    <x v="1"/>
  </r>
  <r>
    <x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2T08:19:25"/>
    <d v="2016-09-03T10:00:00"/>
    <x v="3875"/>
    <x v="8"/>
  </r>
  <r>
    <x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1-03T14:58:48"/>
    <d v="2016-02-02T14:58:48"/>
    <x v="3876"/>
    <x v="1"/>
  </r>
  <r>
    <x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1-08T16:15:52"/>
    <d v="2016-12-08T16:15:52"/>
    <x v="3877"/>
    <x v="4"/>
  </r>
  <r>
    <x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5-30T19:39:06"/>
    <d v="2015-06-30T03:59:00"/>
    <x v="3878"/>
    <x v="5"/>
  </r>
  <r>
    <x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4-12-26T20:39:56"/>
    <d v="2015-01-25T20:39:56"/>
    <x v="3879"/>
    <x v="11"/>
  </r>
  <r>
    <x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6-25T19:33:40"/>
    <d v="2014-07-30T23:00:00"/>
    <x v="3880"/>
    <x v="0"/>
  </r>
  <r>
    <x v="3881"/>
    <s v="My Real Mother's Name is... (Canceled)"/>
    <s v="A musical journey coming to the Blue Venue at the 2017 Orlando Fringe Festival!"/>
    <n v="500"/>
    <n v="25"/>
    <x v="1"/>
    <s v="US"/>
    <s v="USD"/>
    <n v="1487550399"/>
    <n v="1484958399"/>
    <b v="0"/>
    <n v="1"/>
    <b v="0"/>
    <s v="theater/musical"/>
    <n v="0.05"/>
    <n v="25"/>
    <x v="1"/>
    <s v="musical"/>
    <d v="2017-01-21T00:26:39"/>
    <d v="2017-02-20T00:26:39"/>
    <x v="3881"/>
    <x v="1"/>
  </r>
  <r>
    <x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04T23:36:10"/>
    <d v="2016-01-31T23:03:00"/>
    <x v="3882"/>
    <x v="1"/>
  </r>
  <r>
    <x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8-03T14:27:49"/>
    <d v="2014-09-02T14:27:49"/>
    <x v="3883"/>
    <x v="10"/>
  </r>
  <r>
    <x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02T18:59:52"/>
    <d v="2015-03-27T17:59:52"/>
    <x v="3884"/>
    <x v="7"/>
  </r>
  <r>
    <x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4-09T22:49:51"/>
    <d v="2016-05-09T22:49:51"/>
    <x v="3885"/>
    <x v="6"/>
  </r>
  <r>
    <x v="3886"/>
    <s v="a (Canceled)"/>
    <n v="1"/>
    <n v="10000"/>
    <n v="0"/>
    <x v="1"/>
    <s v="AU"/>
    <s v="AUD"/>
    <n v="1418275702"/>
    <n v="1415683702"/>
    <b v="0"/>
    <n v="0"/>
    <b v="0"/>
    <s v="theater/musical"/>
    <n v="0"/>
    <e v="#DIV/0!"/>
    <x v="1"/>
    <s v="musical"/>
    <d v="2014-11-11T05:28:22"/>
    <d v="2014-12-11T05:28:22"/>
    <x v="3886"/>
    <x v="4"/>
  </r>
  <r>
    <x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3-16T20:35:29"/>
    <d v="2015-05-01T22:00:00"/>
    <x v="3887"/>
    <x v="7"/>
  </r>
  <r>
    <x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1-27T13:05:58"/>
    <d v="2017-02-26T13:05:58"/>
    <x v="3888"/>
    <x v="1"/>
  </r>
  <r>
    <x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4-12-04T00:07:10"/>
    <d v="2015-01-04T23:26:00"/>
    <x v="3889"/>
    <x v="11"/>
  </r>
  <r>
    <x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6-16T18:12:24"/>
    <d v="2015-08-15T18:12:24"/>
    <x v="3890"/>
    <x v="0"/>
  </r>
  <r>
    <x v="3891"/>
    <s v="Out of the Box: A Mime Story"/>
    <s v="A comedy about a mime who dreams of becoming a stand up comedian."/>
    <n v="800"/>
    <n v="260"/>
    <x v="2"/>
    <s v="US"/>
    <s v="USD"/>
    <n v="1427086740"/>
    <n v="1424488244"/>
    <b v="0"/>
    <n v="7"/>
    <b v="0"/>
    <s v="theater/plays"/>
    <n v="0.32500000000000001"/>
    <n v="37.142857142857146"/>
    <x v="1"/>
    <s v="plays"/>
    <d v="2015-02-21T03:10:44"/>
    <d v="2015-03-23T04:59:00"/>
    <x v="3891"/>
    <x v="2"/>
  </r>
  <r>
    <x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16T15:39:17"/>
    <d v="2014-08-24T07:00:00"/>
    <x v="3892"/>
    <x v="10"/>
  </r>
  <r>
    <x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5-20T15:47:20"/>
    <d v="2014-07-01T06:00:00"/>
    <x v="3893"/>
    <x v="5"/>
  </r>
  <r>
    <x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1-05T23:00:12"/>
    <d v="2016-12-06T04:59:00"/>
    <x v="3894"/>
    <x v="4"/>
  </r>
  <r>
    <x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1-28T06:00:18"/>
    <d v="2015-02-28T06:00:18"/>
    <x v="3895"/>
    <x v="1"/>
  </r>
  <r>
    <x v="3896"/>
    <s v="Yorick and Company"/>
    <s v="Yorick and Co. is a comedy about a struggling theatre company whose mysterious benefactor starts haunting the show!"/>
    <n v="1600"/>
    <n v="170"/>
    <x v="2"/>
    <s v="US"/>
    <s v="USD"/>
    <n v="1402979778"/>
    <n v="1401770178"/>
    <b v="0"/>
    <n v="4"/>
    <b v="0"/>
    <s v="theater/plays"/>
    <n v="0.10625"/>
    <n v="42.5"/>
    <x v="1"/>
    <s v="plays"/>
    <d v="2014-06-03T04:36:18"/>
    <d v="2014-06-17T04:36:18"/>
    <x v="3896"/>
    <x v="0"/>
  </r>
  <r>
    <x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4-12-09T20:58:03"/>
    <d v="2015-01-08T20:58:03"/>
    <x v="3897"/>
    <x v="11"/>
  </r>
  <r>
    <x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7-08T11:34:30"/>
    <d v="2015-08-17T16:00:00"/>
    <x v="3898"/>
    <x v="3"/>
  </r>
  <r>
    <x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7-23T18:36:01"/>
    <d v="2014-08-12T18:36:01"/>
    <x v="3899"/>
    <x v="3"/>
  </r>
  <r>
    <x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5-12T02:13:11"/>
    <d v="2015-06-11T02:13:11"/>
    <x v="3900"/>
    <x v="5"/>
  </r>
  <r>
    <x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1-09T19:49:59"/>
    <d v="2015-12-19T19:49:59"/>
    <x v="3901"/>
    <x v="4"/>
  </r>
  <r>
    <x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0-20T11:14:02"/>
    <d v="2016-11-14T12:14:02"/>
    <x v="3902"/>
    <x v="9"/>
  </r>
  <r>
    <x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7-01T00:16:05"/>
    <d v="2015-08-14T19:38:00"/>
    <x v="3903"/>
    <x v="3"/>
  </r>
  <r>
    <x v="3904"/>
    <s v="Black America from Prophets to Pimps"/>
    <s v="A play that will cover 4000 years of black history."/>
    <n v="10000"/>
    <n v="3"/>
    <x v="2"/>
    <s v="US"/>
    <s v="USD"/>
    <n v="1429074240"/>
    <n v="1427866200"/>
    <b v="0"/>
    <n v="2"/>
    <b v="0"/>
    <s v="theater/plays"/>
    <n v="2.9999999999999997E-4"/>
    <n v="1.5"/>
    <x v="1"/>
    <s v="plays"/>
    <d v="2015-04-01T05:30:00"/>
    <d v="2015-04-15T05:04:00"/>
    <x v="3904"/>
    <x v="6"/>
  </r>
  <r>
    <x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4-30T14:58:23"/>
    <d v="2015-06-11T23:00:00"/>
    <x v="3905"/>
    <x v="6"/>
  </r>
  <r>
    <x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5-19T22:01:33"/>
    <d v="2015-06-26T13:25:00"/>
    <x v="3906"/>
    <x v="5"/>
  </r>
  <r>
    <x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09-24T19:40:06"/>
    <d v="2014-10-26T20:08:00"/>
    <x v="3907"/>
    <x v="8"/>
  </r>
  <r>
    <x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14T03:14:56"/>
    <d v="2014-07-29T03:14:56"/>
    <x v="3908"/>
    <x v="3"/>
  </r>
  <r>
    <x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8-12T08:37:22"/>
    <d v="2014-09-11T08:37:22"/>
    <x v="3909"/>
    <x v="10"/>
  </r>
  <r>
    <x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8-08T18:09:57"/>
    <d v="2015-09-07T18:09:57"/>
    <x v="3910"/>
    <x v="10"/>
  </r>
  <r>
    <x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0-27T19:29:37"/>
    <d v="2014-11-26T20:29:37"/>
    <x v="3911"/>
    <x v="9"/>
  </r>
  <r>
    <x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2-24T06:28:50"/>
    <d v="2015-04-25T04:35:00"/>
    <x v="3912"/>
    <x v="2"/>
  </r>
  <r>
    <x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0-31T05:04:09"/>
    <d v="2015-11-30T06:04:09"/>
    <x v="3913"/>
    <x v="9"/>
  </r>
  <r>
    <x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4-20T19:39:16"/>
    <d v="2015-05-10T22:59:00"/>
    <x v="3914"/>
    <x v="6"/>
  </r>
  <r>
    <x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5-02T23:38:29"/>
    <d v="2016-06-01T23:38:29"/>
    <x v="3915"/>
    <x v="5"/>
  </r>
  <r>
    <x v="3916"/>
    <s v="Final exam"/>
    <s v="We're a small group of University students who need a little help making our final exam production the best product possible."/>
    <n v="2000"/>
    <n v="0"/>
    <x v="2"/>
    <s v="DK"/>
    <s v="DKK"/>
    <n v="1464952752"/>
    <n v="1462360752"/>
    <b v="0"/>
    <n v="0"/>
    <b v="0"/>
    <s v="theater/plays"/>
    <n v="0"/>
    <e v="#DIV/0!"/>
    <x v="1"/>
    <s v="plays"/>
    <d v="2016-05-04T11:19:12"/>
    <d v="2016-06-03T11:19:12"/>
    <x v="3916"/>
    <x v="5"/>
  </r>
  <r>
    <x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8-12T12:39:21"/>
    <d v="2014-09-11T12:39:21"/>
    <x v="3917"/>
    <x v="10"/>
  </r>
  <r>
    <x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7-23T15:57:03"/>
    <d v="2014-08-04T16:00:00"/>
    <x v="3918"/>
    <x v="3"/>
  </r>
  <r>
    <x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5-12-20T16:26:13"/>
    <d v="2016-01-18T00:00:00"/>
    <x v="3919"/>
    <x v="11"/>
  </r>
  <r>
    <x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0-14T09:17:40"/>
    <d v="2016-11-13T10:17:40"/>
    <x v="3920"/>
    <x v="9"/>
  </r>
  <r>
    <x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14T13:00:55"/>
    <d v="2014-10-26T18:00:00"/>
    <x v="3921"/>
    <x v="9"/>
  </r>
  <r>
    <x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1-16T18:26:50"/>
    <d v="2015-03-02T23:00:00"/>
    <x v="3922"/>
    <x v="1"/>
  </r>
  <r>
    <x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3-12T23:31:11"/>
    <d v="2015-04-09T23:31:11"/>
    <x v="3923"/>
    <x v="7"/>
  </r>
  <r>
    <x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5-27T23:02:02"/>
    <d v="2014-06-26T23:02:02"/>
    <x v="3924"/>
    <x v="5"/>
  </r>
  <r>
    <x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6-30T20:53:59"/>
    <d v="2014-07-30T20:53:59"/>
    <x v="3925"/>
    <x v="0"/>
  </r>
  <r>
    <x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1-27T02:02:28"/>
    <d v="2014-12-27T02:02:28"/>
    <x v="3926"/>
    <x v="4"/>
  </r>
  <r>
    <x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7-10T06:25:04"/>
    <d v="2014-08-09T06:25:04"/>
    <x v="3927"/>
    <x v="3"/>
  </r>
  <r>
    <x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09-18T16:23:47"/>
    <d v="2015-10-16T04:59:00"/>
    <x v="3928"/>
    <x v="8"/>
  </r>
  <r>
    <x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8-19T19:51:05"/>
    <d v="2016-09-18T19:51:05"/>
    <x v="3929"/>
    <x v="10"/>
  </r>
  <r>
    <x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3-04T08:07:48"/>
    <d v="2016-04-01T06:00:00"/>
    <x v="3930"/>
    <x v="7"/>
  </r>
  <r>
    <x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8-12T03:38:27"/>
    <d v="2015-09-06T03:38:27"/>
    <x v="3931"/>
    <x v="10"/>
  </r>
  <r>
    <x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2-15T04:02:44"/>
    <d v="2016-03-16T03:02:44"/>
    <x v="3932"/>
    <x v="2"/>
  </r>
  <r>
    <x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6-17T23:14:22"/>
    <d v="2016-07-17T00:43:00"/>
    <x v="3933"/>
    <x v="0"/>
  </r>
  <r>
    <x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08-17T16:07:19"/>
    <d v="2015-10-01T13:00:00"/>
    <x v="3934"/>
    <x v="10"/>
  </r>
  <r>
    <x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08-05T15:45:46"/>
    <d v="2015-10-04T15:45:46"/>
    <x v="3935"/>
    <x v="10"/>
  </r>
  <r>
    <x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1-01T06:18:40"/>
    <d v="2016-12-01T07:18:40"/>
    <x v="3936"/>
    <x v="4"/>
  </r>
  <r>
    <x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6-13T15:09:20"/>
    <d v="2016-07-11T15:09:20"/>
    <x v="3937"/>
    <x v="0"/>
  </r>
  <r>
    <x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5-27T21:44:14"/>
    <d v="2015-06-27T21:44:14"/>
    <x v="3938"/>
    <x v="5"/>
  </r>
  <r>
    <x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3T09:36:19"/>
    <d v="2014-10-07T04:30:00"/>
    <x v="3939"/>
    <x v="9"/>
  </r>
  <r>
    <x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4-11-18T11:49:11"/>
    <d v="2015-01-02T11:49:11"/>
    <x v="3940"/>
    <x v="4"/>
  </r>
  <r>
    <x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0-28T14:05:37"/>
    <d v="2014-11-25T01:00:00"/>
    <x v="3941"/>
    <x v="9"/>
  </r>
  <r>
    <x v="3942"/>
    <s v="Epic Proportions"/>
    <s v="In the 30's, two brothers, Benny and Phil, who go to the Arizona desert to be extras in a huge Biblical epic. Riotous comedy!"/>
    <n v="1200"/>
    <n v="0"/>
    <x v="2"/>
    <s v="US"/>
    <s v="USD"/>
    <n v="1434490914"/>
    <n v="1429306914"/>
    <b v="0"/>
    <n v="0"/>
    <b v="0"/>
    <s v="theater/plays"/>
    <n v="0"/>
    <e v="#DIV/0!"/>
    <x v="1"/>
    <s v="plays"/>
    <d v="2015-04-17T21:41:54"/>
    <d v="2015-06-16T21:41:54"/>
    <x v="3942"/>
    <x v="6"/>
  </r>
  <r>
    <x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0-02T18:41:08"/>
    <d v="2015-11-02T16:50:00"/>
    <x v="3943"/>
    <x v="9"/>
  </r>
  <r>
    <x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7-28T15:54:35"/>
    <d v="2015-08-27T15:54:35"/>
    <x v="3944"/>
    <x v="3"/>
  </r>
  <r>
    <x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4-15T19:14:28"/>
    <d v="2015-05-15T19:14:28"/>
    <x v="3945"/>
    <x v="6"/>
  </r>
  <r>
    <x v="3946"/>
    <s v="DR. Mecurio's Mythical Marvels &amp; Beastiry"/>
    <s v="Dr. Mecurio's is an original work of fantasy designed and written for the stage."/>
    <n v="6000"/>
    <n v="195"/>
    <x v="2"/>
    <s v="US"/>
    <s v="USD"/>
    <n v="1425110400"/>
    <n v="1422388822"/>
    <b v="0"/>
    <n v="5"/>
    <b v="0"/>
    <s v="theater/plays"/>
    <n v="3.2500000000000001E-2"/>
    <n v="39"/>
    <x v="1"/>
    <s v="plays"/>
    <d v="2015-01-27T20:00:22"/>
    <d v="2015-02-28T08:00:00"/>
    <x v="3946"/>
    <x v="1"/>
  </r>
  <r>
    <x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09-02T03:25:44"/>
    <d v="2016-10-02T03:25:44"/>
    <x v="3947"/>
    <x v="8"/>
  </r>
  <r>
    <x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7-09T07:48:43"/>
    <d v="2014-09-07T07:48:43"/>
    <x v="3948"/>
    <x v="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1-12T02:53:41"/>
    <d v="2015-02-11T02:53:41"/>
    <x v="3949"/>
    <x v="1"/>
  </r>
  <r>
    <x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3-10T16:51:20"/>
    <d v="2016-04-08T18:35:00"/>
    <x v="3950"/>
    <x v="7"/>
  </r>
  <r>
    <x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3-04T19:49:02"/>
    <d v="2016-05-03T18:49:02"/>
    <x v="3951"/>
    <x v="7"/>
  </r>
  <r>
    <x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08-27T18:58:10"/>
    <d v="2015-10-26T18:58:10"/>
    <x v="3952"/>
    <x v="10"/>
  </r>
  <r>
    <x v="3953"/>
    <s v="A Time Pirate's Love"/>
    <s v="Actors and actresses are needed to help me create a stage play. A stage play needs to be adapted from the book I wrote."/>
    <n v="17600"/>
    <n v="0"/>
    <x v="2"/>
    <s v="US"/>
    <s v="USD"/>
    <n v="1469834940"/>
    <n v="1467162586"/>
    <b v="0"/>
    <n v="0"/>
    <b v="0"/>
    <s v="theater/plays"/>
    <n v="0"/>
    <e v="#DIV/0!"/>
    <x v="1"/>
    <s v="plays"/>
    <d v="2016-06-29T01:09:46"/>
    <d v="2016-07-29T23:29:00"/>
    <x v="3953"/>
    <x v="0"/>
  </r>
  <r>
    <x v="3954"/>
    <s v="City of Joy"/>
    <s v="Despite hunger and conditions of a Calcutta slum, the people there know that life is precious. They have named it â€˜City of Joy.â€™"/>
    <n v="25000"/>
    <n v="0"/>
    <x v="2"/>
    <s v="CA"/>
    <s v="CAD"/>
    <n v="1405352264"/>
    <n v="1400168264"/>
    <b v="0"/>
    <n v="0"/>
    <b v="0"/>
    <s v="theater/plays"/>
    <n v="0"/>
    <e v="#DIV/0!"/>
    <x v="1"/>
    <s v="plays"/>
    <d v="2014-05-15T15:37:44"/>
    <d v="2014-07-14T15:37:44"/>
    <x v="3954"/>
    <x v="5"/>
  </r>
  <r>
    <x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0-29T20:22:21"/>
    <d v="2015-11-28T21:22:21"/>
    <x v="3955"/>
    <x v="9"/>
  </r>
  <r>
    <x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3-28T22:22:07"/>
    <d v="2016-04-25T00:20:00"/>
    <x v="3956"/>
    <x v="7"/>
  </r>
  <r>
    <x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5-23T23:25:54"/>
    <d v="2016-07-08T23:25:54"/>
    <x v="3957"/>
    <x v="5"/>
  </r>
  <r>
    <x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6-26T22:48:32"/>
    <d v="2014-08-02T14:00:00"/>
    <x v="3958"/>
    <x v="0"/>
  </r>
  <r>
    <x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8-29T18:55:56"/>
    <d v="2014-09-28T18:55:56"/>
    <x v="3959"/>
    <x v="10"/>
  </r>
  <r>
    <x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5-12-04T20:17:36"/>
    <d v="2016-01-03T20:17:36"/>
    <x v="3960"/>
    <x v="11"/>
  </r>
  <r>
    <x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4-16T21:23:30"/>
    <d v="2014-05-08T21:23:30"/>
    <x v="3961"/>
    <x v="6"/>
  </r>
  <r>
    <x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03T14:54:54"/>
    <d v="2015-11-28T14:54:54"/>
    <x v="3962"/>
    <x v="4"/>
  </r>
  <r>
    <x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0-19T03:41:57"/>
    <d v="2015-11-18T04:41:57"/>
    <x v="3963"/>
    <x v="9"/>
  </r>
  <r>
    <x v="3964"/>
    <s v="MAMA'Z BA-B: The StagePlay"/>
    <s v="&quot;MAMA'Z BA-B&quot; is the story of Marcus Williams who struggles to find a place for himself as a young black male."/>
    <n v="2000"/>
    <n v="126"/>
    <x v="2"/>
    <s v="US"/>
    <s v="USD"/>
    <n v="1429460386"/>
    <n v="1424279986"/>
    <b v="0"/>
    <n v="3"/>
    <b v="0"/>
    <s v="theater/plays"/>
    <n v="6.3E-2"/>
    <n v="42"/>
    <x v="1"/>
    <s v="plays"/>
    <d v="2015-02-18T17:19:46"/>
    <d v="2015-04-19T16:19:46"/>
    <x v="3964"/>
    <x v="2"/>
  </r>
  <r>
    <x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2-14T05:39:40"/>
    <d v="2016-04-14T04:39:40"/>
    <x v="3965"/>
    <x v="2"/>
  </r>
  <r>
    <x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6-11T17:04:38"/>
    <d v="2014-07-24T02:59:00"/>
    <x v="3966"/>
    <x v="0"/>
  </r>
  <r>
    <x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2-04T06:58:27"/>
    <d v="2017-03-06T06:58:27"/>
    <x v="3967"/>
    <x v="2"/>
  </r>
  <r>
    <x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3-23T19:34:33"/>
    <d v="2016-05-22T19:34:33"/>
    <x v="3968"/>
    <x v="7"/>
  </r>
  <r>
    <x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19T20:30:46"/>
    <d v="2016-08-29T03:55:00"/>
    <x v="3969"/>
    <x v="10"/>
  </r>
  <r>
    <x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3-18T20:43:31"/>
    <d v="2016-04-17T20:43:31"/>
    <x v="3970"/>
    <x v="7"/>
  </r>
  <r>
    <x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6-21T12:52:06"/>
    <d v="2014-07-21T12:52:06"/>
    <x v="3971"/>
    <x v="0"/>
  </r>
  <r>
    <x v="3972"/>
    <s v="Valkyrie Theatre Company"/>
    <s v="We're a horror based theatre company in Oklahoma City beginning our first season of shows."/>
    <n v="1000"/>
    <n v="211"/>
    <x v="2"/>
    <s v="US"/>
    <s v="USD"/>
    <n v="1423186634"/>
    <n v="1418002634"/>
    <b v="0"/>
    <n v="8"/>
    <b v="0"/>
    <s v="theater/plays"/>
    <n v="0.21099999999999999"/>
    <n v="26.375"/>
    <x v="1"/>
    <s v="plays"/>
    <d v="2014-12-08T01:37:14"/>
    <d v="2015-02-06T01:37:14"/>
    <x v="3972"/>
    <x v="11"/>
  </r>
  <r>
    <x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4-09T16:25:10"/>
    <d v="2016-05-09T04:00:00"/>
    <x v="3973"/>
    <x v="6"/>
  </r>
  <r>
    <x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5-03T13:07:28"/>
    <d v="2016-06-02T13:07:28"/>
    <x v="3974"/>
    <x v="5"/>
  </r>
  <r>
    <x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6-13T20:48:18"/>
    <d v="2016-07-13T20:48:18"/>
    <x v="3975"/>
    <x v="0"/>
  </r>
  <r>
    <x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7-10T20:36:01"/>
    <d v="2014-08-01T07:00:00"/>
    <x v="3976"/>
    <x v="3"/>
  </r>
  <r>
    <x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6-22T18:55:32"/>
    <d v="2016-07-22T18:55:32"/>
    <x v="3977"/>
    <x v="0"/>
  </r>
  <r>
    <x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4-12-02T15:25:53"/>
    <d v="2015-01-31T15:25:53"/>
    <x v="3978"/>
    <x v="11"/>
  </r>
  <r>
    <x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06T21:40:57"/>
    <d v="2015-03-29T20:00:00"/>
    <x v="3979"/>
    <x v="7"/>
  </r>
  <r>
    <x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6-05T14:22:27"/>
    <d v="2014-07-05T14:22:27"/>
    <x v="3980"/>
    <x v="0"/>
  </r>
  <r>
    <x v="3981"/>
    <s v="BEIRUT, LADY OF LEBANON"/>
    <s v="A Theatrical Production Celebrating the Lebanese Culture and the Human Spirit in Time of War."/>
    <n v="30000"/>
    <n v="1225"/>
    <x v="2"/>
    <s v="US"/>
    <s v="USD"/>
    <n v="1468729149"/>
    <n v="1463545149"/>
    <b v="0"/>
    <n v="7"/>
    <b v="0"/>
    <s v="theater/plays"/>
    <n v="4.0833333333333333E-2"/>
    <n v="175"/>
    <x v="1"/>
    <s v="plays"/>
    <d v="2016-05-18T04:19:09"/>
    <d v="2016-07-17T04:19:09"/>
    <x v="3981"/>
    <x v="5"/>
  </r>
  <r>
    <x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5-08T19:26:20"/>
    <d v="2015-07-07T19:26:20"/>
    <x v="3982"/>
    <x v="5"/>
  </r>
  <r>
    <x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4-18T20:52:36"/>
    <d v="2014-05-20T06:59:00"/>
    <x v="3983"/>
    <x v="6"/>
  </r>
  <r>
    <x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0-08T23:07:24"/>
    <d v="2014-11-08T00:00:00"/>
    <x v="3984"/>
    <x v="9"/>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1-30T16:58:40"/>
    <d v="2016-02-20T21:05:00"/>
    <x v="3985"/>
    <x v="1"/>
  </r>
  <r>
    <x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4-07T13:09:54"/>
    <d v="2016-05-06T13:04:00"/>
    <x v="3986"/>
    <x v="6"/>
  </r>
  <r>
    <x v="3987"/>
    <s v="Write Now 5"/>
    <s v="Write Now 5 is a new writing festival in south east London promoting new work from emerging playwrights."/>
    <n v="400"/>
    <n v="151"/>
    <x v="2"/>
    <s v="GB"/>
    <s v="GBP"/>
    <n v="1400278290"/>
    <n v="1399414290"/>
    <b v="0"/>
    <n v="13"/>
    <b v="0"/>
    <s v="theater/plays"/>
    <n v="0.3775"/>
    <n v="11.615384615384615"/>
    <x v="1"/>
    <s v="plays"/>
    <d v="2014-05-06T22:11:30"/>
    <d v="2014-05-16T22:11:30"/>
    <x v="3987"/>
    <x v="5"/>
  </r>
  <r>
    <x v="3988"/>
    <s v="Folk-Tales: What Stories Do Your Folks Tell?"/>
    <s v="An evening of of stories based both in myth and truth."/>
    <n v="1500"/>
    <n v="32"/>
    <x v="2"/>
    <s v="US"/>
    <s v="USD"/>
    <n v="1440813413"/>
    <n v="1439517413"/>
    <b v="0"/>
    <n v="4"/>
    <b v="0"/>
    <s v="theater/plays"/>
    <n v="2.1333333333333333E-2"/>
    <n v="8"/>
    <x v="1"/>
    <s v="plays"/>
    <d v="2015-08-14T01:56:53"/>
    <d v="2015-08-29T01:56:53"/>
    <x v="3988"/>
    <x v="10"/>
  </r>
  <r>
    <x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0-09T17:59:41"/>
    <d v="2015-11-08T18:59:41"/>
    <x v="3989"/>
    <x v="9"/>
  </r>
  <r>
    <x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2-01T16:08:13"/>
    <d v="2016-03-02T16:08:13"/>
    <x v="3990"/>
    <x v="2"/>
  </r>
  <r>
    <x v="3991"/>
    <s v="NTACTheatre - North Texas Actor's Collaborative Theatre"/>
    <s v="North Texas first actor-driven theatre company needs your help"/>
    <n v="500"/>
    <n v="100"/>
    <x v="2"/>
    <s v="US"/>
    <s v="USD"/>
    <n v="1433086082"/>
    <n v="1430494082"/>
    <b v="0"/>
    <n v="1"/>
    <b v="0"/>
    <s v="theater/plays"/>
    <n v="0.2"/>
    <n v="100"/>
    <x v="1"/>
    <s v="plays"/>
    <d v="2015-05-01T15:28:02"/>
    <d v="2015-05-31T15:28:02"/>
    <x v="3991"/>
    <x v="5"/>
  </r>
  <r>
    <x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0-12T22:34:19"/>
    <d v="2015-12-11T23:34:19"/>
    <x v="3992"/>
    <x v="9"/>
  </r>
  <r>
    <x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4-13T20:45:12"/>
    <d v="2015-05-13T20:45:12"/>
    <x v="3993"/>
    <x v="6"/>
  </r>
  <r>
    <x v="3994"/>
    <s v="Poles Apart - A Play in 2 Acts"/>
    <s v="Is Henson willing to dare risk a theatrical speaking tour of his North Pole adventures...and more?"/>
    <n v="2000"/>
    <n v="5"/>
    <x v="2"/>
    <s v="US"/>
    <s v="USD"/>
    <n v="1405761690"/>
    <n v="1403169690"/>
    <b v="0"/>
    <n v="1"/>
    <b v="0"/>
    <s v="theater/plays"/>
    <n v="2.5000000000000001E-3"/>
    <n v="5"/>
    <x v="1"/>
    <s v="plays"/>
    <d v="2014-06-19T09:21:30"/>
    <d v="2014-07-19T09:21:30"/>
    <x v="3994"/>
    <x v="0"/>
  </r>
  <r>
    <x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1-15T16:24:37"/>
    <d v="2015-02-14T11:27:00"/>
    <x v="3995"/>
    <x v="1"/>
  </r>
  <r>
    <x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07T06:24:24"/>
    <d v="2014-11-20T16:04:00"/>
    <x v="3996"/>
    <x v="4"/>
  </r>
  <r>
    <x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3-06T09:23:41"/>
    <d v="2015-04-05T08:23:41"/>
    <x v="3997"/>
    <x v="7"/>
  </r>
  <r>
    <x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2-26T23:07:06"/>
    <d v="2015-03-28T22:07:06"/>
    <x v="3998"/>
    <x v="2"/>
  </r>
  <r>
    <x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7-22T19:53:18"/>
    <d v="2014-08-31T19:51:49"/>
    <x v="3999"/>
    <x v="3"/>
  </r>
  <r>
    <x v="4000"/>
    <s v="The Escorts"/>
    <s v="An Enticing Trip into the World of Assisted Dying"/>
    <n v="8000"/>
    <n v="10"/>
    <x v="2"/>
    <s v="US"/>
    <s v="USD"/>
    <n v="1462631358"/>
    <n v="1457450958"/>
    <b v="0"/>
    <n v="1"/>
    <b v="0"/>
    <s v="theater/plays"/>
    <n v="1.25E-3"/>
    <n v="10"/>
    <x v="1"/>
    <s v="plays"/>
    <d v="2016-03-08T15:29:18"/>
    <d v="2016-05-07T14:29:18"/>
    <x v="4000"/>
    <x v="7"/>
  </r>
  <r>
    <x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2-09T23:08:28"/>
    <d v="2017-03-01T19:00:00"/>
    <x v="4001"/>
    <x v="2"/>
  </r>
  <r>
    <x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8-28T01:02:41"/>
    <d v="2014-09-27T01:02:41"/>
    <x v="4002"/>
    <x v="10"/>
  </r>
  <r>
    <x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1-16T14:05:47"/>
    <d v="2015-02-15T14:05:47"/>
    <x v="4003"/>
    <x v="1"/>
  </r>
  <r>
    <x v="4004"/>
    <s v="South Florida Tours"/>
    <s v="Help Launch The Queen Into South Florida!"/>
    <n v="500"/>
    <n v="1"/>
    <x v="2"/>
    <s v="US"/>
    <s v="USD"/>
    <n v="1412740457"/>
    <n v="1410148457"/>
    <b v="0"/>
    <n v="1"/>
    <b v="0"/>
    <s v="theater/plays"/>
    <n v="2E-3"/>
    <n v="1"/>
    <x v="1"/>
    <s v="plays"/>
    <d v="2014-09-08T03:54:17"/>
    <d v="2014-10-08T03:54:17"/>
    <x v="4004"/>
    <x v="8"/>
  </r>
  <r>
    <x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08-21T19:23:05"/>
    <d v="2014-10-20T19:23:05"/>
    <x v="4005"/>
    <x v="10"/>
  </r>
  <r>
    <x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1-22T18:33:07"/>
    <d v="2016-02-16T18:33:07"/>
    <x v="4006"/>
    <x v="1"/>
  </r>
  <r>
    <x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7-28T18:33:01"/>
    <d v="2014-08-26T16:28:00"/>
    <x v="4007"/>
    <x v="3"/>
  </r>
  <r>
    <x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6-22T23:08:27"/>
    <d v="2015-07-22T23:08:27"/>
    <x v="4008"/>
    <x v="0"/>
  </r>
  <r>
    <x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7-31T16:49:20"/>
    <d v="2014-09-09T16:49:20"/>
    <x v="4009"/>
    <x v="3"/>
  </r>
  <r>
    <x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09T18:29:26"/>
    <d v="2014-10-26T18:29:26"/>
    <x v="4010"/>
    <x v="9"/>
  </r>
  <r>
    <x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4-12-29T13:04:38"/>
    <d v="2015-01-28T13:04:38"/>
    <x v="4011"/>
    <x v="11"/>
  </r>
  <r>
    <x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4-02T13:04:09"/>
    <d v="2015-05-02T13:04:09"/>
    <x v="4012"/>
    <x v="6"/>
  </r>
  <r>
    <x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1-17T07:13:43"/>
    <d v="2015-02-16T07:13:43"/>
    <x v="4013"/>
    <x v="1"/>
  </r>
  <r>
    <x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2-19T05:54:29"/>
    <d v="2016-03-05T05:54:29"/>
    <x v="4014"/>
    <x v="2"/>
  </r>
  <r>
    <x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6-19T18:44:23"/>
    <d v="2015-07-19T18:44:23"/>
    <x v="4015"/>
    <x v="0"/>
  </r>
  <r>
    <x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8-18T20:56:40"/>
    <d v="2014-09-17T20:56:40"/>
    <x v="4016"/>
    <x v="10"/>
  </r>
  <r>
    <x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8-05T16:07:54"/>
    <d v="2014-09-04T16:07:54"/>
    <x v="4017"/>
    <x v="10"/>
  </r>
  <r>
    <x v="4018"/>
    <s v="Time Please Fringe"/>
    <s v="Funding for a production of Time Please at the Brighton Fringe 2017... and beyond."/>
    <n v="1500"/>
    <n v="130"/>
    <x v="2"/>
    <s v="GB"/>
    <s v="GBP"/>
    <n v="1475877108"/>
    <n v="1473285108"/>
    <b v="0"/>
    <n v="4"/>
    <b v="0"/>
    <s v="theater/plays"/>
    <n v="8.666666666666667E-2"/>
    <n v="32.5"/>
    <x v="1"/>
    <s v="plays"/>
    <d v="2016-09-07T21:51:48"/>
    <d v="2016-10-07T21:51:48"/>
    <x v="4018"/>
    <x v="8"/>
  </r>
  <r>
    <x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2-17T16:13:16"/>
    <d v="2016-04-15T16:28:00"/>
    <x v="4019"/>
    <x v="2"/>
  </r>
  <r>
    <x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2-22T04:34:59"/>
    <d v="2015-03-24T03:34:59"/>
    <x v="4020"/>
    <x v="2"/>
  </r>
  <r>
    <x v="4021"/>
    <s v="Angels in Houston"/>
    <s v="Help a group of actors end bigotry in Houston, TX by supporting a  full production of Angels in America."/>
    <n v="15000"/>
    <n v="125"/>
    <x v="2"/>
    <s v="US"/>
    <s v="USD"/>
    <n v="1414360358"/>
    <n v="1409176358"/>
    <b v="0"/>
    <n v="2"/>
    <b v="0"/>
    <s v="theater/plays"/>
    <n v="8.3333333333333332E-3"/>
    <n v="62.5"/>
    <x v="1"/>
    <s v="plays"/>
    <d v="2014-08-27T21:52:38"/>
    <d v="2014-10-26T21:52:38"/>
    <x v="4021"/>
    <x v="10"/>
  </r>
  <r>
    <x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4-12-17T14:01:07"/>
    <d v="2015-02-01T02:54:00"/>
    <x v="4022"/>
    <x v="11"/>
  </r>
  <r>
    <x v="4023"/>
    <s v="Forgive &amp; Forget"/>
    <s v="An original gospel stage play that explores the pain and hurt caused by those who struggle to forgive others!"/>
    <n v="7000"/>
    <n v="0"/>
    <x v="2"/>
    <s v="US"/>
    <s v="USD"/>
    <n v="1458860363"/>
    <n v="1454975963"/>
    <b v="0"/>
    <n v="0"/>
    <b v="0"/>
    <s v="theater/plays"/>
    <n v="0"/>
    <e v="#DIV/0!"/>
    <x v="1"/>
    <s v="plays"/>
    <d v="2016-02-08T23:59:23"/>
    <d v="2016-03-24T22:59:23"/>
    <x v="4023"/>
    <x v="2"/>
  </r>
  <r>
    <x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01T16:04:57"/>
    <d v="2015-08-31T16:04:57"/>
    <x v="4024"/>
    <x v="10"/>
  </r>
  <r>
    <x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5-27T05:42:16"/>
    <d v="2015-07-26T05:42:16"/>
    <x v="4025"/>
    <x v="5"/>
  </r>
  <r>
    <x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0-05T15:43:59"/>
    <d v="2015-12-04T16:43:59"/>
    <x v="4026"/>
    <x v="9"/>
  </r>
  <r>
    <x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02T23:18:01"/>
    <d v="2017-02-23T01:00:00"/>
    <x v="4027"/>
    <x v="2"/>
  </r>
  <r>
    <x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5-06T22:31:40"/>
    <d v="2014-06-05T22:31:40"/>
    <x v="4028"/>
    <x v="5"/>
  </r>
  <r>
    <x v="4029"/>
    <s v="Next 2 the Stage"/>
    <s v="A theater complex that educates as we entertain.  We will provide shows that inspire and theater classes that motivate."/>
    <n v="20000"/>
    <n v="0"/>
    <x v="2"/>
    <s v="US"/>
    <s v="USD"/>
    <n v="1450053370"/>
    <n v="1447461370"/>
    <b v="0"/>
    <n v="0"/>
    <b v="0"/>
    <s v="theater/plays"/>
    <n v="0"/>
    <e v="#DIV/0!"/>
    <x v="1"/>
    <s v="plays"/>
    <d v="2015-11-14T00:36:10"/>
    <d v="2015-12-14T00:36:10"/>
    <x v="4029"/>
    <x v="4"/>
  </r>
  <r>
    <x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1-05T15:43:19"/>
    <d v="2016-02-03T18:49:00"/>
    <x v="4030"/>
    <x v="1"/>
  </r>
  <r>
    <x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0-29T14:02:44"/>
    <d v="2014-12-18T15:02:44"/>
    <x v="4031"/>
    <x v="9"/>
  </r>
  <r>
    <x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0-16T19:25:16"/>
    <d v="2015-12-15T20:25:16"/>
    <x v="4032"/>
    <x v="9"/>
  </r>
  <r>
    <x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09-01T06:27:04"/>
    <d v="2016-10-02T09:00:00"/>
    <x v="4033"/>
    <x v="8"/>
  </r>
  <r>
    <x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3-04T22:44:10"/>
    <d v="2015-04-03T21:44:10"/>
    <x v="4034"/>
    <x v="7"/>
  </r>
  <r>
    <x v="4035"/>
    <s v="The Lost Boy"/>
    <s v="&quot;Stories are where you go to look for the truth of your own life.&quot; (Frank Delaney)"/>
    <n v="10000"/>
    <n v="3685"/>
    <x v="2"/>
    <s v="US"/>
    <s v="USD"/>
    <n v="1413925887"/>
    <n v="1411333887"/>
    <b v="0"/>
    <n v="25"/>
    <b v="0"/>
    <s v="theater/plays"/>
    <n v="0.36849999999999999"/>
    <n v="147.4"/>
    <x v="1"/>
    <s v="plays"/>
    <d v="2014-09-21T21:11:27"/>
    <d v="2014-10-21T21:11:27"/>
    <x v="4035"/>
    <x v="8"/>
  </r>
  <r>
    <x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6-14T22:29:24"/>
    <d v="2014-07-01T22:30:00"/>
    <x v="4036"/>
    <x v="0"/>
  </r>
  <r>
    <x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07T01:41:55"/>
    <d v="2016-05-24T14:25:00"/>
    <x v="4037"/>
    <x v="5"/>
  </r>
  <r>
    <x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08-18T19:10:10"/>
    <d v="2014-10-17T19:10:10"/>
    <x v="4038"/>
    <x v="10"/>
  </r>
  <r>
    <x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0-28T16:06:07"/>
    <d v="2015-12-01T05:59:00"/>
    <x v="4039"/>
    <x v="9"/>
  </r>
  <r>
    <x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5-20T05:33:24"/>
    <d v="2015-07-18T03:00:00"/>
    <x v="4040"/>
    <x v="5"/>
  </r>
  <r>
    <x v="4041"/>
    <s v="In the Land of Gold"/>
    <s v="A bold, colouful, vibrant play centred around the last remaining monarchy of Africa."/>
    <n v="5000"/>
    <n v="21"/>
    <x v="2"/>
    <s v="GB"/>
    <s v="GBP"/>
    <n v="1473160954"/>
    <n v="1467976954"/>
    <b v="0"/>
    <n v="2"/>
    <b v="0"/>
    <s v="theater/plays"/>
    <n v="4.1999999999999997E-3"/>
    <n v="10.5"/>
    <x v="1"/>
    <s v="plays"/>
    <d v="2016-07-08T11:22:34"/>
    <d v="2016-09-06T11:22:34"/>
    <x v="4041"/>
    <x v="3"/>
  </r>
  <r>
    <x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4-12-22T02:01:04"/>
    <d v="2015-01-20T19:16:00"/>
    <x v="4042"/>
    <x v="11"/>
  </r>
  <r>
    <x v="4043"/>
    <s v="Not making potato salad here!"/>
    <s v="This could be my last play, need to bring my son out to see it before it's over.  Need to fly him here from BC"/>
    <n v="300"/>
    <n v="0"/>
    <x v="2"/>
    <s v="CA"/>
    <s v="CAD"/>
    <n v="1416524325"/>
    <n v="1415228325"/>
    <b v="0"/>
    <n v="0"/>
    <b v="0"/>
    <s v="theater/plays"/>
    <n v="0"/>
    <e v="#DIV/0!"/>
    <x v="1"/>
    <s v="plays"/>
    <d v="2014-11-05T22:58:45"/>
    <d v="2014-11-20T22:58:45"/>
    <x v="4043"/>
    <x v="4"/>
  </r>
  <r>
    <x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3-11T05:16:22"/>
    <d v="2015-04-10T05:00:00"/>
    <x v="4044"/>
    <x v="7"/>
  </r>
  <r>
    <x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7-22T04:49:49"/>
    <d v="2014-08-21T04:49:49"/>
    <x v="4045"/>
    <x v="3"/>
  </r>
  <r>
    <x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09-22T15:36:50"/>
    <d v="2014-10-22T15:36:50"/>
    <x v="4046"/>
    <x v="8"/>
  </r>
  <r>
    <x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4-12-18T00:32:23"/>
    <d v="2015-01-11T01:00:00"/>
    <x v="4047"/>
    <x v="11"/>
  </r>
  <r>
    <x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3-07T12:13:07"/>
    <d v="2016-04-11T11:13:07"/>
    <x v="4048"/>
    <x v="7"/>
  </r>
  <r>
    <x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6-14T23:00:15"/>
    <d v="2015-07-14T23:00:15"/>
    <x v="4049"/>
    <x v="0"/>
  </r>
  <r>
    <x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09-23T15:16:31"/>
    <d v="2014-10-23T15:16:31"/>
    <x v="4050"/>
    <x v="8"/>
  </r>
  <r>
    <x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2T19:26:37"/>
    <d v="2014-05-09T06:53:00"/>
    <x v="4051"/>
    <x v="5"/>
  </r>
  <r>
    <x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08-14T21:05:16"/>
    <d v="2014-10-13T21:05:16"/>
    <x v="4052"/>
    <x v="10"/>
  </r>
  <r>
    <x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0-16T16:33:48"/>
    <d v="2014-11-15T20:00:00"/>
    <x v="4053"/>
    <x v="9"/>
  </r>
  <r>
    <x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08-31T20:11:25"/>
    <d v="2016-10-01T04:00:00"/>
    <x v="4054"/>
    <x v="10"/>
  </r>
  <r>
    <x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5-20T15:33:51"/>
    <d v="2014-06-19T15:33:51"/>
    <x v="4055"/>
    <x v="5"/>
  </r>
  <r>
    <x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6-13T22:23:59"/>
    <d v="2016-07-03T19:59:00"/>
    <x v="4056"/>
    <x v="0"/>
  </r>
  <r>
    <x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02T23:14:40"/>
    <d v="2015-11-25T23:00:00"/>
    <x v="4057"/>
    <x v="4"/>
  </r>
  <r>
    <x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3-17T01:27:24"/>
    <d v="2016-04-01T03:59:00"/>
    <x v="4058"/>
    <x v="7"/>
  </r>
  <r>
    <x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8-15T15:22:32"/>
    <d v="2014-09-16T03:00:00"/>
    <x v="4059"/>
    <x v="10"/>
  </r>
  <r>
    <x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5-20T16:40:56"/>
    <d v="2014-06-23T16:00:00"/>
    <x v="4060"/>
    <x v="5"/>
  </r>
  <r>
    <x v="4061"/>
    <s v="PRODUCE the Stage Play SKYLAR'S SYNDROME by Gavin Kayner"/>
    <s v="SKYLAR'S SYNDROME is a tremendous psychodrama by master playwright Gavin Kayner!"/>
    <n v="525"/>
    <n v="0"/>
    <x v="2"/>
    <s v="US"/>
    <s v="USD"/>
    <n v="1461205423"/>
    <n v="1456025023"/>
    <b v="0"/>
    <n v="0"/>
    <b v="0"/>
    <s v="theater/plays"/>
    <n v="0"/>
    <e v="#DIV/0!"/>
    <x v="1"/>
    <s v="plays"/>
    <d v="2016-02-21T03:23:43"/>
    <d v="2016-04-21T02:23:43"/>
    <x v="4061"/>
    <x v="2"/>
  </r>
  <r>
    <x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6-02T17:44:28"/>
    <d v="2016-07-02T17:44:28"/>
    <x v="4062"/>
    <x v="0"/>
  </r>
  <r>
    <x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5-28T16:21:24"/>
    <d v="2014-06-27T16:21:24"/>
    <x v="4063"/>
    <x v="5"/>
  </r>
  <r>
    <x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3-30T14:07:06"/>
    <d v="2015-04-29T14:07:06"/>
    <x v="4064"/>
    <x v="7"/>
  </r>
  <r>
    <x v="4065"/>
    <s v="A Midsummer's Night's Dream"/>
    <s v="A classical/ fantasy version of midsummers done by professionally trained actors in Tulsa!"/>
    <n v="4000"/>
    <n v="27"/>
    <x v="2"/>
    <s v="US"/>
    <s v="USD"/>
    <n v="1407883811"/>
    <n v="1405291811"/>
    <b v="0"/>
    <n v="4"/>
    <b v="0"/>
    <s v="theater/plays"/>
    <n v="6.7499999999999999E-3"/>
    <n v="6.75"/>
    <x v="1"/>
    <s v="plays"/>
    <d v="2014-07-13T22:50:11"/>
    <d v="2014-08-12T22:50:11"/>
    <x v="4065"/>
    <x v="3"/>
  </r>
  <r>
    <x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4-19T00:56:28"/>
    <d v="2016-05-19T00:56:28"/>
    <x v="4066"/>
    <x v="6"/>
  </r>
  <r>
    <x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8-19T02:49:10"/>
    <d v="2015-09-28T02:49:10"/>
    <x v="4067"/>
    <x v="10"/>
  </r>
  <r>
    <x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6-12-14T23:07:35"/>
    <d v="2017-01-13T23:05:00"/>
    <x v="4068"/>
    <x v="11"/>
  </r>
  <r>
    <x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1-18T15:52:36"/>
    <d v="2015-02-28T12:00:00"/>
    <x v="4069"/>
    <x v="1"/>
  </r>
  <r>
    <x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1-27T16:00:20"/>
    <d v="2015-03-01T03:00:00"/>
    <x v="4070"/>
    <x v="1"/>
  </r>
  <r>
    <x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1-26T19:18:51"/>
    <d v="2016-12-26T19:18:51"/>
    <x v="4071"/>
    <x v="4"/>
  </r>
  <r>
    <x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6-22T18:35:11"/>
    <d v="2014-08-21T18:35:11"/>
    <x v="4072"/>
    <x v="0"/>
  </r>
  <r>
    <x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3-15T08:17:06"/>
    <d v="2015-05-09T04:00:00"/>
    <x v="4073"/>
    <x v="7"/>
  </r>
  <r>
    <x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0-06T13:16:15"/>
    <d v="2015-11-05T14:16:15"/>
    <x v="4074"/>
    <x v="9"/>
  </r>
  <r>
    <x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5-20T01:06:09"/>
    <d v="2014-06-30T17:28:00"/>
    <x v="4075"/>
    <x v="5"/>
  </r>
  <r>
    <x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09-23T19:05:49"/>
    <d v="2014-10-21T19:51:00"/>
    <x v="4076"/>
    <x v="8"/>
  </r>
  <r>
    <x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1-21T17:03:14"/>
    <d v="2016-12-21T17:03:14"/>
    <x v="4077"/>
    <x v="4"/>
  </r>
  <r>
    <x v="4078"/>
    <s v="Theatre Memoire"/>
    <s v="Theatre Memoire are a High Wycombe based theatre company. Performing plays about multi-culturalism and interconectedness."/>
    <n v="250"/>
    <n v="0"/>
    <x v="2"/>
    <s v="GB"/>
    <s v="GBP"/>
    <n v="1485543242"/>
    <n v="1482951242"/>
    <b v="0"/>
    <n v="0"/>
    <b v="0"/>
    <s v="theater/plays"/>
    <n v="0"/>
    <e v="#DIV/0!"/>
    <x v="1"/>
    <s v="plays"/>
    <d v="2016-12-28T18:54:02"/>
    <d v="2017-01-27T18:54:02"/>
    <x v="4078"/>
    <x v="11"/>
  </r>
  <r>
    <x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5-20T22:32:01"/>
    <d v="2016-06-19T22:32:01"/>
    <x v="4079"/>
    <x v="5"/>
  </r>
  <r>
    <x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5-21T16:45:16"/>
    <d v="2016-06-14T18:54:00"/>
    <x v="4080"/>
    <x v="5"/>
  </r>
  <r>
    <x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2-06T13:57:05"/>
    <d v="2015-03-08T12:57:05"/>
    <x v="4081"/>
    <x v="2"/>
  </r>
  <r>
    <x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0-30T04:32:33"/>
    <d v="2015-11-14T23:00:00"/>
    <x v="4082"/>
    <x v="9"/>
  </r>
  <r>
    <x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5-12-15T18:16:56"/>
    <d v="2016-01-14T18:16:56"/>
    <x v="4083"/>
    <x v="11"/>
  </r>
  <r>
    <x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09-09T10:28:26"/>
    <d v="2016-10-09T10:28:26"/>
    <x v="4084"/>
    <x v="8"/>
  </r>
  <r>
    <x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2-23T14:29:35"/>
    <d v="2015-03-24T03:59:00"/>
    <x v="4085"/>
    <x v="2"/>
  </r>
  <r>
    <x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0-27T22:34:59"/>
    <d v="2015-11-21T04:00:00"/>
    <x v="4086"/>
    <x v="9"/>
  </r>
  <r>
    <x v="4087"/>
    <s v="Stage Production &quot;The Nail Shop&quot;"/>
    <s v="Comedy Stage Play"/>
    <n v="9600"/>
    <n v="0"/>
    <x v="2"/>
    <s v="US"/>
    <s v="USD"/>
    <n v="1468777786"/>
    <n v="1466185786"/>
    <b v="0"/>
    <n v="0"/>
    <b v="0"/>
    <s v="theater/plays"/>
    <n v="0"/>
    <e v="#DIV/0!"/>
    <x v="1"/>
    <s v="plays"/>
    <d v="2016-06-17T17:49:46"/>
    <d v="2016-07-17T17:49:46"/>
    <x v="4087"/>
    <x v="0"/>
  </r>
  <r>
    <x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4-12-17T14:42:04"/>
    <d v="2015-01-16T10:26:00"/>
    <x v="4088"/>
    <x v="11"/>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4-28T17:34:48"/>
    <d v="2015-05-31T17:35:00"/>
    <x v="4089"/>
    <x v="6"/>
  </r>
  <r>
    <x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7-24T16:08:57"/>
    <d v="2015-08-07T15:00:00"/>
    <x v="4090"/>
    <x v="3"/>
  </r>
  <r>
    <x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4-12-17T12:09:11"/>
    <d v="2015-01-16T12:09:11"/>
    <x v="4091"/>
    <x v="11"/>
  </r>
  <r>
    <x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2-04T04:40:47"/>
    <d v="2015-04-05T03:40:47"/>
    <x v="4092"/>
    <x v="2"/>
  </r>
  <r>
    <x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6-23T19:34:53"/>
    <d v="2015-08-22T19:34:53"/>
    <x v="4093"/>
    <x v="0"/>
  </r>
  <r>
    <x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09-08T02:05:00"/>
    <d v="2014-10-22T04:59:00"/>
    <x v="4094"/>
    <x v="8"/>
  </r>
  <r>
    <x v="4095"/>
    <s v="LOPE ENAMORADO"/>
    <s v="Proyecto teatral dirigido por MartÃ­n Acosta que habla y reflexiona sobre el amor y su naturaleza."/>
    <n v="30000"/>
    <n v="800"/>
    <x v="2"/>
    <s v="MX"/>
    <s v="MXN"/>
    <n v="1482108350"/>
    <n v="1479516350"/>
    <b v="0"/>
    <n v="1"/>
    <b v="0"/>
    <s v="theater/plays"/>
    <n v="2.6666666666666668E-2"/>
    <n v="800"/>
    <x v="1"/>
    <s v="plays"/>
    <d v="2016-11-19T00:45:50"/>
    <d v="2016-12-19T00:45:50"/>
    <x v="4095"/>
    <x v="4"/>
  </r>
  <r>
    <x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1-15T12:43:39"/>
    <d v="2017-02-28T08:51:00"/>
    <x v="4096"/>
    <x v="1"/>
  </r>
  <r>
    <x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5-12-06T19:47:17"/>
    <d v="2016-01-31T23:55:00"/>
    <x v="4097"/>
    <x v="11"/>
  </r>
  <r>
    <x v="4098"/>
    <s v="Life is simple"/>
    <s v="Community Youth play, written by and performed by the youth about finding joy in the simple things in life"/>
    <n v="75000"/>
    <n v="0"/>
    <x v="2"/>
    <s v="US"/>
    <s v="USD"/>
    <n v="1465060797"/>
    <n v="1462468797"/>
    <b v="0"/>
    <n v="0"/>
    <b v="0"/>
    <s v="theater/plays"/>
    <n v="0"/>
    <e v="#DIV/0!"/>
    <x v="1"/>
    <s v="plays"/>
    <d v="2016-05-05T17:19:57"/>
    <d v="2016-06-04T17:19:57"/>
    <x v="4098"/>
    <x v="5"/>
  </r>
  <r>
    <x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7-19T20:24:33"/>
    <d v="2016-09-02T20:24:33"/>
    <x v="4099"/>
    <x v="3"/>
  </r>
  <r>
    <x v="4100"/>
    <s v="America is at the Mall: A Play in Three Acts"/>
    <s v="How does war change a family?  A peek into one family's kitchen as their soldier fights in Iraq."/>
    <n v="270"/>
    <n v="0"/>
    <x v="2"/>
    <s v="US"/>
    <s v="USD"/>
    <n v="1414205990"/>
    <n v="1413341990"/>
    <b v="0"/>
    <n v="0"/>
    <b v="0"/>
    <s v="theater/plays"/>
    <n v="0"/>
    <e v="#DIV/0!"/>
    <x v="1"/>
    <s v="plays"/>
    <d v="2014-10-15T02:59:50"/>
    <d v="2014-10-25T02:59:50"/>
    <x v="4100"/>
    <x v="9"/>
  </r>
  <r>
    <x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6-12-26T21:41:22"/>
    <d v="2017-01-25T21:41:22"/>
    <x v="4101"/>
    <x v="11"/>
  </r>
  <r>
    <x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4-15T20:21:13"/>
    <d v="2016-05-15T20:21:13"/>
    <x v="4102"/>
    <x v="6"/>
  </r>
  <r>
    <x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7-03T19:59:26"/>
    <d v="2015-08-26T18:32:00"/>
    <x v="4103"/>
    <x v="3"/>
  </r>
  <r>
    <x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09-27T06:40:34"/>
    <d v="2016-10-27T06:40:34"/>
    <x v="4104"/>
    <x v="8"/>
  </r>
  <r>
    <x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1-23T00:15:09"/>
    <d v="2016-12-26T00:15:09"/>
    <x v="4105"/>
    <x v="4"/>
  </r>
  <r>
    <x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2-18T01:11:06"/>
    <d v="2015-04-02T01:00:00"/>
    <x v="4106"/>
    <x v="2"/>
  </r>
  <r>
    <x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01T22:00:01"/>
    <d v="2014-09-24T22:00:01"/>
    <x v="4107"/>
    <x v="8"/>
  </r>
  <r>
    <x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2-01T00:45:37"/>
    <d v="2017-03-03T05:00:00"/>
    <x v="4108"/>
    <x v="2"/>
  </r>
  <r>
    <x v="4109"/>
    <s v="Jack the Lad"/>
    <s v="Jack the Lad - a new play that explores how far the boundaries of friendship will stretch when morality and loyalties clash."/>
    <n v="500"/>
    <n v="0"/>
    <x v="2"/>
    <s v="GB"/>
    <s v="GBP"/>
    <n v="1448805404"/>
    <n v="1446209804"/>
    <b v="0"/>
    <n v="0"/>
    <b v="0"/>
    <s v="theater/plays"/>
    <n v="0"/>
    <e v="#DIV/0!"/>
    <x v="1"/>
    <s v="plays"/>
    <d v="2015-10-30T12:56:44"/>
    <d v="2015-11-29T13:56:44"/>
    <x v="4109"/>
    <x v="9"/>
  </r>
  <r>
    <x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5-22T15:02:31"/>
    <d v="2016-07-21T15:02:31"/>
    <x v="4110"/>
    <x v="5"/>
  </r>
  <r>
    <x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1-25T03:15:40"/>
    <d v="2015-02-24T03:15:40"/>
    <x v="4111"/>
    <x v="1"/>
  </r>
  <r>
    <x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1-31T22:43:06"/>
    <d v="2016-02-28T00:00:00"/>
    <x v="4112"/>
    <x v="1"/>
  </r>
  <r>
    <x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5-12-20T13:45:23"/>
    <d v="2016-01-08T06:34:00"/>
    <x v="411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307E71-1C1E-B64B-A129-214FAA45CED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D999F2-5A5F-5A48-A26A-8956D1B932E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8B3BCC-F4A6-1D47-BCDE-17577300522D}"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showAll="0"/>
    <pivotField numFmtId="14" showAll="0"/>
    <pivotField numFmtId="14" showAll="0"/>
    <pivotField name="Years" axis="axisPage" numFmtId="16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ame="Months"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7014C4F-F7D3-0B4D-A21D-0ED931AFB163}" sourceName="state">
  <pivotTables>
    <pivotTable tabId="2" name="PivotTable1"/>
  </pivotTables>
  <data>
    <tabular pivotCacheId="1095765038">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F390C7F-815E-FA4C-9C53-23BEECDAA6F4}" sourceName="country">
  <pivotTables>
    <pivotTable tabId="2" name="PivotTable1"/>
  </pivotTables>
  <data>
    <tabular pivotCacheId="109576503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5FC67D4-90F5-404A-8330-57A75078984E}" sourceName="country">
  <pivotTables>
    <pivotTable tabId="3" name="PivotTable2"/>
  </pivotTables>
  <data>
    <tabular pivotCacheId="1095765038">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B118DC-BD60-A84E-88B8-A5A7B2A1040D}" sourceName="Category">
  <pivotTables>
    <pivotTable tabId="3" name="PivotTable2"/>
  </pivotTables>
  <data>
    <tabular pivotCacheId="109576503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B5B403A-B490-0B4C-BE47-963E697F3603}" sourceName="Category">
  <pivotTables>
    <pivotTable tabId="5" name="PivotTable4"/>
  </pivotTables>
  <data>
    <tabular pivotCacheId="1132062795">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Created_Conversion" xr10:uid="{D048CA55-270C-5240-BFCC-C34E54BDF4A4}" sourceName="Year Created Conversion">
  <pivotTables>
    <pivotTable tabId="5" name="PivotTable4"/>
  </pivotTables>
  <data>
    <tabular pivotCacheId="1132062795">
      <items count="4114">
        <i x="281" s="1"/>
        <i x="1276" s="1"/>
        <i x="499" s="1"/>
        <i x="2318" s="1"/>
        <i x="772" s="1"/>
        <i x="2290" s="1"/>
        <i x="429" s="1"/>
        <i x="1562" s="1"/>
        <i x="2316" s="1"/>
        <i x="867" s="1"/>
        <i x="1947" s="1"/>
        <i x="1637" s="1"/>
        <i x="319" s="1"/>
        <i x="2534" s="1"/>
        <i x="2317" s="1"/>
        <i x="282" s="1"/>
        <i x="2123" s="1"/>
        <i x="266" s="1"/>
        <i x="244" s="1"/>
        <i x="2028" s="1"/>
        <i x="272" s="1"/>
        <i x="500" s="1"/>
        <i x="117" s="1"/>
        <i x="824" s="1"/>
        <i x="1507" s="1"/>
        <i x="363" s="1"/>
        <i x="252" s="1"/>
        <i x="265" s="1"/>
        <i x="1272" s="1"/>
        <i x="901" s="1"/>
        <i x="1888" s="1"/>
        <i x="892" s="1"/>
        <i x="2475" s="1"/>
        <i x="930" s="1"/>
        <i x="1670" s="1"/>
        <i x="87" s="1"/>
        <i x="96" s="1"/>
        <i x="260" s="1"/>
        <i x="2143" s="1"/>
        <i x="249" s="1"/>
        <i x="1891" s="1"/>
        <i x="926" s="1"/>
        <i x="908" s="1"/>
        <i x="294" s="1"/>
        <i x="2003" s="1"/>
        <i x="2007" s="1"/>
        <i x="2472" s="1"/>
        <i x="2149" s="1"/>
        <i x="313" s="1"/>
        <i x="3037" s="1"/>
        <i x="1640" s="1"/>
        <i x="397" s="1"/>
        <i x="2088" s="1"/>
        <i x="1578" s="1"/>
        <i x="2474" s="1"/>
        <i x="758" s="1"/>
        <i x="247" s="1"/>
        <i x="895" s="1"/>
        <i x="916" s="1"/>
        <i x="779" s="1"/>
        <i x="1926" s="1"/>
        <i x="2114" s="1"/>
        <i x="2124" s="1"/>
        <i x="1265" s="1"/>
        <i x="299" s="1"/>
        <i x="3150" s="1"/>
        <i x="246" s="1"/>
        <i x="1254" s="1"/>
        <i x="2304" s="1"/>
        <i x="102" s="1"/>
        <i x="878" s="1"/>
        <i x="905" s="1"/>
        <i x="1280" s="1"/>
        <i x="2543" s="1"/>
        <i x="1829" s="1"/>
        <i x="290" s="1"/>
        <i x="3175" s="1"/>
        <i x="1606" s="1"/>
        <i x="2491" s="1"/>
        <i x="262" s="1"/>
        <i x="2091" s="1"/>
        <i x="1827" s="1"/>
        <i x="2469" s="1"/>
        <i x="2115" s="1"/>
        <i x="1665" s="1"/>
        <i x="1843" s="1"/>
        <i x="2299" s="1"/>
        <i x="308" s="1"/>
        <i x="872" s="1"/>
        <i x="1230" s="1"/>
        <i x="109" s="1"/>
        <i x="1832" s="1"/>
        <i x="2284" s="1"/>
        <i x="1257" s="1"/>
        <i x="73" s="1"/>
        <i x="255" s="1"/>
        <i x="756" s="1"/>
        <i x="1648" s="1"/>
        <i x="116" s="1"/>
        <i x="104" s="1"/>
        <i x="2133" s="1"/>
        <i x="91" s="1"/>
        <i x="1950" s="1"/>
        <i x="1651" s="1"/>
        <i x="1653" s="1"/>
        <i x="300" s="1"/>
        <i x="1893" s="1"/>
        <i x="3153" s="1"/>
        <i x="107" s="1"/>
        <i x="780" s="1"/>
        <i x="270" s="1"/>
        <i x="1601" s="1"/>
        <i x="406" s="1"/>
        <i x="1942" s="1"/>
        <i x="2102" s="1"/>
        <i x="3165" s="1"/>
        <i x="1468" s="1"/>
        <i x="899" s="1"/>
        <i x="84" s="1"/>
        <i x="1634" s="1"/>
        <i x="1636" s="1"/>
        <i x="803" s="1"/>
        <i x="1844" s="1"/>
        <i x="1359" s="1"/>
        <i x="1940" s="1"/>
        <i x="1892" s="1"/>
        <i x="1243" s="1"/>
        <i x="1565" s="1"/>
        <i x="283" s="1"/>
        <i x="814" s="1"/>
        <i x="258" s="1"/>
        <i x="1492" s="1"/>
        <i x="1929" s="1"/>
        <i x="2281" s="1"/>
        <i x="1642" s="1"/>
        <i x="1358" s="1"/>
        <i x="805" s="1"/>
        <i x="1848" s="1"/>
        <i x="724" s="1"/>
        <i x="801" s="1"/>
        <i x="2537" s="1"/>
        <i x="273" s="1"/>
        <i x="1078" s="1"/>
        <i x="2111" s="1"/>
        <i x="501" s="1"/>
        <i x="462" s="1"/>
        <i x="97" s="1"/>
        <i x="90" s="1"/>
        <i x="2159" s="1"/>
        <i x="2482" s="1"/>
        <i x="751" s="1"/>
        <i x="403" s="1"/>
        <i x="2118" s="1"/>
        <i x="118" s="1"/>
        <i x="1679" s="1"/>
        <i x="804" s="1"/>
        <i x="2497" s="1"/>
        <i x="70" s="1"/>
        <i x="1238" s="1"/>
        <i x="728" s="1"/>
        <i x="401" s="1"/>
        <i x="794" s="1"/>
        <i x="2766" s="1"/>
        <i x="119" s="1"/>
        <i x="1605" s="1"/>
        <i x="1632" s="1"/>
        <i x="463" s="1"/>
        <i x="888" s="1"/>
        <i x="1251" s="1"/>
        <i x="1495" s="1"/>
        <i x="113" s="1"/>
        <i x="1228" s="1"/>
        <i x="374" s="1"/>
        <i x="2095" s="1"/>
        <i x="882" s="1"/>
        <i x="2008" s="1"/>
        <i x="806" s="1"/>
        <i x="2092" s="1"/>
        <i x="392" s="1"/>
        <i x="2087" s="1"/>
        <i x="2015" s="1"/>
        <i x="1476" s="1"/>
        <i x="907" s="1"/>
        <i x="2484" s="1"/>
        <i x="1923" s="1"/>
        <i x="1859" s="1"/>
        <i x="85" s="1"/>
        <i x="1242" s="1"/>
        <i x="2461" s="1"/>
        <i x="2540" s="1"/>
        <i x="69" s="1"/>
        <i x="1602" s="1"/>
        <i x="1838" s="1"/>
        <i x="2485" s="1"/>
        <i x="1094" s="1"/>
        <i x="82" s="1"/>
        <i x="1609" s="1"/>
        <i x="1120" s="1"/>
        <i x="459" s="1"/>
        <i x="1675" s="1"/>
        <i x="1073" s="1"/>
        <i x="407" s="1"/>
        <i x="268" s="1"/>
        <i x="2082" s="1"/>
        <i x="292" s="1"/>
        <i x="2097" s="1"/>
        <i x="310" s="1"/>
        <i x="2559" s="1"/>
        <i x="1858" s="1"/>
        <i x="2488" s="1"/>
        <i x="1246" s="1"/>
        <i x="1477" s="1"/>
        <i x="76" s="1"/>
        <i x="1615" s="1"/>
        <i x="1668" s="1"/>
        <i x="921" s="1"/>
        <i x="1662" s="1"/>
        <i x="2303" s="1"/>
        <i x="1936" s="1"/>
        <i x="730" s="1"/>
        <i x="2752" s="1"/>
        <i x="498" s="1"/>
        <i x="2086" s="1"/>
        <i x="114" s="1"/>
        <i x="242" s="1"/>
        <i x="2775" s="1"/>
        <i x="775" s="1"/>
        <i x="391" s="1"/>
        <i x="1934" s="1"/>
        <i x="311" s="1"/>
        <i x="832" s="1"/>
        <i x="248" s="1"/>
        <i x="1603" s="1"/>
        <i x="881" s="1"/>
        <i x="898" s="1"/>
        <i x="731" s="1"/>
        <i x="489" s="1"/>
        <i x="936" s="1"/>
        <i x="3182" s="1"/>
        <i x="1239" s="1"/>
        <i x="3159" s="1"/>
        <i x="2101" s="1"/>
        <i x="369" s="1"/>
        <i x="2471" s="1"/>
        <i x="444" s="1"/>
        <i x="838" s="1"/>
        <i x="1633" s="1"/>
        <i x="1965" s="1"/>
        <i x="284" s="1"/>
        <i x="2222" s="1"/>
        <i x="720" s="1"/>
        <i x="1932" s="1"/>
        <i x="115" s="1"/>
        <i x="1894" s="1"/>
        <i x="863" s="1"/>
        <i x="1256" s="1"/>
        <i x="3172" s="1"/>
        <i x="253" s="1"/>
        <i x="817" s="1"/>
        <i x="1837" s="1"/>
        <i x="1821" s="1"/>
        <i x="2762" s="1"/>
        <i x="827" s="1"/>
        <i x="2296" s="1"/>
        <i x="1467" s="1"/>
        <i x="302" s="1"/>
        <i x="1270" s="1"/>
        <i x="424" s="1"/>
        <i x="95" s="1"/>
        <i x="2277" s="1"/>
        <i x="915" s="1"/>
        <i x="2744" s="1"/>
        <i x="2094" s="1"/>
        <i x="1664" s="1"/>
        <i x="1630" s="1"/>
        <i x="1233" s="1"/>
        <i x="1473" s="1"/>
        <i x="1953" s="1"/>
        <i x="1639" s="1"/>
        <i x="1604" s="1"/>
        <i x="2098" s="1"/>
        <i x="2208" s="1"/>
        <i x="2297" s="1"/>
        <i x="2529" s="1"/>
        <i x="2306" s="1"/>
        <i x="305" s="1"/>
        <i x="504" s="1"/>
        <i x="1108" s="1"/>
        <i x="2210" s="1"/>
        <i x="502" s="1"/>
        <i x="2215" s="1"/>
        <i x="1465" s="1"/>
        <i x="1927" s="1"/>
        <i x="2017" s="1"/>
        <i x="2551" s="1"/>
        <i x="795" s="1"/>
        <i x="276" s="1"/>
        <i x="2768" s="1"/>
        <i x="274" s="1"/>
        <i x="2483" s="1"/>
        <i x="3154" s="1"/>
        <i x="455" s="1"/>
        <i x="826" s="1"/>
        <i x="1676" s="1"/>
        <i x="1106" s="1"/>
        <i x="2547" s="1"/>
        <i x="1655" s="1"/>
        <i x="722" s="1"/>
        <i x="1883" s="1"/>
        <i x="2283" s="1"/>
        <i x="929" s="1"/>
        <i x="1896" s="1"/>
        <i x="884" s="1"/>
        <i x="786" s="1"/>
        <i x="1229" s="1"/>
        <i x="379" s="1"/>
        <i x="2292" s="1"/>
        <i x="783" s="1"/>
        <i x="106" s="1"/>
        <i x="477" s="1"/>
        <i x="1654" s="1"/>
        <i x="2291" s="1"/>
        <i x="1580" s="1"/>
        <i x="743" s="1"/>
        <i x="395" s="1"/>
        <i x="2486" s="1"/>
        <i x="508" s="1"/>
        <i x="831" s="1"/>
        <i x="799" s="1"/>
        <i x="797" s="1"/>
        <i x="77" s="1"/>
        <i x="2206" s="1"/>
        <i x="71" s="1"/>
        <i x="2604" s="1"/>
        <i x="2481" s="1"/>
        <i x="2313" s="1"/>
        <i x="1621" s="1"/>
        <i x="913" s="1"/>
        <i x="2081" s="1"/>
        <i x="2315" s="1"/>
        <i x="2307" s="1"/>
        <i x="835" s="1"/>
        <i x="1075" s="1"/>
        <i x="1116" s="1"/>
        <i x="264" s="1"/>
        <i x="251" s="1"/>
        <i x="927" s="1"/>
        <i x="3210" s="1"/>
        <i x="261" s="1"/>
        <i x="2160" s="1"/>
        <i x="366" s="1"/>
        <i x="1955" s="1"/>
        <i x="2494" s="1"/>
        <i x="2470" s="1"/>
        <i x="2490" s="1"/>
        <i x="1657" s="1"/>
        <i x="2492" s="1"/>
        <i x="2467" s="1"/>
        <i x="2487" s="1"/>
        <i x="2555" s="1"/>
        <i x="3156" s="1"/>
        <i x="887" s="1"/>
        <i x="1831" s="1"/>
        <i x="2764" s="1"/>
        <i x="2742" s="1"/>
        <i x="2205" s="1"/>
        <i x="303" s="1"/>
        <i x="1672" s="1"/>
        <i x="2083" s="1"/>
        <i x="2495" s="1"/>
        <i x="2314" s="1"/>
        <i x="879" s="1"/>
        <i x="1931" s="1"/>
        <i x="1978" s="1"/>
        <i x="1647" s="1"/>
        <i x="468" s="1"/>
        <i x="2747" s="1"/>
        <i x="2745" s="1"/>
        <i x="288" s="1"/>
        <i x="1484" s="1"/>
        <i x="2500" s="1"/>
        <i x="1607" s="1"/>
        <i x="1577" s="1"/>
        <i x="2525" s="1"/>
        <i x="788" s="1"/>
        <i x="1937" s="1"/>
        <i x="2285" s="1"/>
        <i x="93" s="1"/>
        <i x="1249" s="1"/>
        <i x="2288" s="1"/>
        <i x="1882" s="1"/>
        <i x="2544" s="1"/>
        <i x="2045" s="1"/>
        <i x="1372" s="1"/>
        <i x="828" s="1"/>
        <i x="1921" s="1"/>
        <i x="2300" s="1"/>
        <i x="2100" s="1"/>
        <i x="2609" s="1"/>
        <i x="67" s="1"/>
        <i x="2085" s="1"/>
        <i x="2750" s="1"/>
        <i x="373" s="1"/>
        <i x="413" s="1"/>
        <i x="813" s="1"/>
        <i x="909" s="1"/>
        <i x="1613" s="1"/>
        <i x="396" s="1"/>
        <i x="381" s="1"/>
        <i x="2477" s="1"/>
        <i x="2462" s="1"/>
        <i x="1360" s="1"/>
        <i x="1885" s="1"/>
        <i x="412" s="1"/>
        <i x="2024" s="1"/>
        <i x="81" s="1"/>
        <i x="1082" s="1"/>
        <i x="245" s="1"/>
        <i x="2119" s="1"/>
        <i x="2479" s="1"/>
        <i x="2532" s="1"/>
        <i x="1236" s="1"/>
        <i x="729" s="1"/>
        <i x="2553" s="1"/>
        <i x="315" s="1"/>
        <i x="490" s="1"/>
        <i x="304" s="1"/>
        <i x="1274" s="1"/>
        <i x="782" s="1"/>
        <i x="914" s="1"/>
        <i x="2753" s="1"/>
        <i x="818" s="1"/>
        <i x="1277" s="1"/>
        <i x="802" s="1"/>
        <i x="810" s="1"/>
        <i x="938" s="1"/>
        <i x="1237" s="1"/>
        <i x="2218" s="1"/>
        <i x="466" s="1"/>
        <i x="296" s="1"/>
        <i x="309" s="1"/>
        <i x="2108" s="1"/>
        <i x="467" s="1"/>
        <i x="1625" s="1"/>
        <i x="2116" s="1"/>
        <i x="1482" s="1"/>
        <i x="2613" s="1"/>
        <i x="2624" s="1"/>
        <i x="382" s="1"/>
        <i x="839" s="1"/>
        <i x="2465" s="1"/>
        <i x="1643" s="1"/>
        <i x="1961" s="1"/>
        <i x="903" s="1"/>
        <i x="263" s="1"/>
        <i x="2601" s="1"/>
        <i x="2293" s="1"/>
        <i x="2167" s="1"/>
        <i x="507" s="1"/>
        <i x="2135" s="1"/>
        <i x="746" s="1"/>
        <i x="822" s="1"/>
        <i x="3024" s="1"/>
        <i x="1900" s="1"/>
        <i x="481" s="1"/>
        <i x="1070" s="1"/>
        <i x="278" s="1"/>
        <i x="1631" s="1"/>
        <i x="1849" s="1"/>
        <i x="2468" s="1"/>
        <i x="1644" s="1"/>
        <i x="1823" s="1"/>
        <i x="1853" s="1"/>
        <i x="1957" s="1"/>
        <i x="880" s="1"/>
        <i x="928" s="1"/>
        <i x="873" s="1"/>
        <i x="287" s="1"/>
        <i x="2202" s="1"/>
        <i x="825" s="1"/>
        <i x="2103" s="1"/>
        <i x="2096" s="1"/>
        <i x="275" s="1"/>
        <i x="2473" s="1"/>
        <i x="912" s="1"/>
        <i x="2765" s="1"/>
        <i x="1616" s="1"/>
        <i x="100" s="1"/>
        <i x="1489" s="1"/>
        <i x="1972" s="1"/>
        <i x="1884" s="1"/>
        <i x="1627" s="1"/>
        <i x="2093" s="1"/>
        <i x="72" s="1"/>
        <i x="897" s="1"/>
        <i x="2030" s="1"/>
        <i x="1355" s="1"/>
        <i x="98" s="1"/>
        <i x="519" s="1"/>
        <i x="1110" s="1"/>
        <i x="2556" s="1"/>
        <i x="1658" s="1"/>
        <i x="3149" s="1"/>
        <i x="2499" s="1"/>
        <i x="1656" s="1"/>
        <i x="744" s="1"/>
        <i x="919" s="1"/>
        <i x="1846" s="1"/>
        <i x="1890" s="1"/>
        <i x="1610" s="1"/>
        <i x="865" s="1"/>
        <i x="3155" s="1"/>
        <i x="757" s="1"/>
        <i x="3002" s="1"/>
        <i x="483" s="1"/>
        <i x="1624" s="1"/>
        <i x="1612" s="1"/>
        <i x="727" s="1"/>
        <i x="2761" s="1"/>
        <i x="1036" s="1"/>
        <i x="754" s="1"/>
        <i x="1092" s="1"/>
        <i x="1470" s="1"/>
        <i x="2140" s="1"/>
        <i x="2771" s="1"/>
        <i x="2478" s="1"/>
        <i x="371" s="1"/>
        <i x="2294" s="1"/>
        <i x="2158" s="1"/>
        <i x="2106" s="1"/>
        <i x="2295" s="1"/>
        <i x="101" s="1"/>
        <i x="790" s="1"/>
        <i x="876" s="1"/>
        <i x="2201" s="1"/>
        <i x="789" s="1"/>
        <i x="812" s="1"/>
        <i x="307" s="1"/>
        <i x="1638" s="1"/>
        <i x="924" s="1"/>
        <i x="770" s="1"/>
        <i x="1469" s="1"/>
        <i x="1464" s="1"/>
        <i x="2538" s="1"/>
        <i x="2090" s="1"/>
        <i x="1889" s="1"/>
        <i x="750" s="1"/>
        <i x="1618" s="1"/>
        <i x="1833" s="1"/>
        <i x="785" s="1"/>
        <i x="2533" s="1"/>
        <i x="314" s="1"/>
        <i x="1357" s="1"/>
        <i x="1836" s="1"/>
        <i x="2309" s="1"/>
        <i x="1353" s="1"/>
        <i x="932" s="1"/>
        <i x="2774" s="1"/>
        <i x="62" s="1"/>
        <i x="2204" s="1"/>
        <i x="301" s="1"/>
        <i x="2016" s="1"/>
        <i x="1975" s="1"/>
        <i x="286" s="1"/>
        <i x="1939" s="1"/>
        <i x="2735" s="1"/>
        <i x="2185" s="1"/>
        <i x="256" s="1"/>
        <i x="1283" s="1"/>
        <i x="1620" s="1"/>
        <i x="1970" s="1"/>
        <i x="2014" s="1"/>
        <i x="2310" s="1"/>
        <i x="830" s="1"/>
        <i x="1463" s="1"/>
        <i x="1958" s="1"/>
        <i x="2496" s="1"/>
        <i x="318" s="1"/>
        <i x="1666" s="1"/>
        <i x="447" s="1"/>
        <i x="306" s="1"/>
        <i x="2249" s="1"/>
        <i x="511" s="1"/>
        <i x="2463" s="1"/>
        <i x="816" s="1"/>
        <i x="869" s="1"/>
        <i x="1462" s="1"/>
        <i x="726" s="1"/>
        <i x="2493" s="1"/>
        <i x="312" s="1"/>
        <i x="2730" s="1"/>
        <i x="2056" s="1"/>
        <i x="240" s="1"/>
        <i x="367" s="1"/>
        <i x="1244" s="1"/>
        <i x="75" s="1"/>
        <i x="417" s="1"/>
        <i x="2134" s="1"/>
        <i x="108" s="1"/>
        <i x="1500" s="1"/>
        <i x="2112" s="1"/>
        <i x="745" s="1"/>
        <i x="3035" s="1"/>
        <i x="874" s="1"/>
        <i x="1247" s="1"/>
        <i x="1382" s="1"/>
        <i x="1928" s="1"/>
        <i x="2466" s="1"/>
        <i x="2763" s="1"/>
        <i x="2489" s="1"/>
        <i x="38" s="1"/>
        <i x="3179" s="1"/>
        <i x="291" s="1"/>
        <i x="458" s="1"/>
        <i x="330" s="1"/>
        <i x="485" s="1"/>
        <i x="1840" s="1"/>
        <i x="755" s="1"/>
        <i x="2046" s="1"/>
        <i x="2048" s="1"/>
        <i x="1854" s="1"/>
        <i x="2064" s="1"/>
        <i x="1569" s="1"/>
        <i x="2732" s="1"/>
        <i x="2549" s="1"/>
        <i x="2707" s="1"/>
        <i x="2104" s="1"/>
        <i x="419" s="1"/>
        <i x="1478" s="1"/>
        <i x="1401" s="1"/>
        <i x="423" s="1"/>
        <i x="250" s="1"/>
        <i x="741" s="1"/>
        <i x="1930" s="1"/>
        <i x="89" s="1"/>
        <i x="781" s="1"/>
        <i x="461" s="1"/>
        <i x="1611" s="1"/>
        <i x="1240" s="1"/>
        <i x="61" s="1"/>
        <i x="1122" s="1"/>
        <i x="1493" s="1"/>
        <i x="2760" s="1"/>
        <i x="2301" s="1"/>
        <i x="939" s="1"/>
        <i x="1064" s="1"/>
        <i x="1346" s="1"/>
        <i x="834" s="1"/>
        <i x="2231" s="1"/>
        <i x="2038" s="1"/>
        <i x="1938" s="1"/>
        <i x="1356" s="1"/>
        <i x="2712" s="1"/>
        <i x="64" s="1"/>
        <i x="1976" s="1"/>
        <i x="793" s="1"/>
        <i x="811" s="1"/>
        <i x="1825" s="1"/>
        <i x="1497" s="1"/>
        <i x="1974" s="1"/>
        <i x="1066" s="1"/>
        <i x="3158" s="1"/>
        <i x="1267" s="1"/>
        <i x="2075" s="1"/>
        <i x="1403" s="1"/>
        <i x="2220" s="1"/>
        <i x="2089" s="1"/>
        <i x="1623" s="1"/>
        <i x="436" s="1"/>
        <i x="777" s="1"/>
        <i x="1275" s="1"/>
        <i x="1281" s="1"/>
        <i x="2536" s="1"/>
        <i x="1480" s="1"/>
        <i x="1362" s="1"/>
        <i x="480" s="1"/>
        <i x="506" s="1"/>
        <i x="3036" s="1"/>
        <i x="763" s="1"/>
        <i x="3176" s="1"/>
        <i x="1579" s="1"/>
        <i x="2541" s="1"/>
        <i x="2229" s="1"/>
        <i x="732" s="1"/>
        <i x="1095" s="1"/>
        <i x="1258" s="1"/>
        <i x="870" s="1"/>
        <i x="2156" s="1"/>
        <i x="3183" s="1"/>
        <i x="2721" s="1"/>
        <i x="2286" s="1"/>
        <i x="2173" s="1"/>
        <i x="2144" s="1"/>
        <i x="1474" s="1"/>
        <i x="435" s="1"/>
        <i x="796" s="1"/>
        <i x="285" s="1"/>
        <i x="1232" s="1"/>
        <i x="1268" s="1"/>
        <i x="2542" s="1"/>
        <i x="1225" s="1"/>
        <i x="430" s="1"/>
        <i x="295" s="1"/>
        <i x="1490" s="1"/>
        <i x="1645" s="1"/>
        <i x="836" s="1"/>
        <i x="2546" s="1"/>
        <i x="1114" s="1"/>
        <i x="1650" s="1"/>
        <i x="842" s="1"/>
        <i x="1952" s="1"/>
        <i x="393" s="1"/>
        <i x="414" s="1"/>
        <i x="1472" s="1"/>
        <i x="449" s="1"/>
        <i x="2005" s="1"/>
        <i x="1925" s="1"/>
        <i x="2136" s="1"/>
        <i x="2772" s="1"/>
        <i x="864" s="1"/>
        <i x="2661" s="1"/>
        <i x="408" s="1"/>
        <i x="1252" s="1"/>
        <i x="1617" s="1"/>
        <i x="2527" s="1"/>
        <i x="1264" s="1"/>
        <i x="456" s="1"/>
        <i x="1370" s="1"/>
        <i x="2212" s="1"/>
        <i x="787" s="1"/>
        <i x="289" s="1"/>
        <i x="441" s="1"/>
        <i x="3152" s="1"/>
        <i x="1481" s="1"/>
        <i x="937" s="1"/>
        <i x="1561" s="1"/>
        <i x="792" s="1"/>
        <i x="2138" s="1"/>
        <i x="791" s="1"/>
        <i x="110" s="1"/>
        <i x="862" s="1"/>
        <i x="1971" s="1"/>
        <i x="1271" s="1"/>
        <i x="2227" s="1"/>
        <i x="920" s="1"/>
        <i x="699" s="1"/>
        <i x="2207" s="1"/>
        <i x="2242" s="1"/>
        <i x="890" s="1"/>
        <i x="860" s="1"/>
        <i x="2289" s="1"/>
        <i x="1069" s="1"/>
        <i x="1652" s="1"/>
        <i x="2239" s="1"/>
        <i x="2145" s="1"/>
        <i x="2049" s="1"/>
        <i x="925" s="1"/>
        <i x="434" s="1"/>
        <i x="1102" s="1"/>
        <i x="871" s="1"/>
        <i x="2037" s="1"/>
        <i x="2040" s="1"/>
        <i x="736" s="1"/>
        <i x="1255" s="1"/>
        <i x="1626" s="1"/>
        <i x="80" s="1"/>
        <i x="1235" s="1"/>
        <i x="1282" s="1"/>
        <i x="317" s="1"/>
        <i x="1922" s="1"/>
        <i x="3169" s="1"/>
        <i x="2120" s="1"/>
        <i x="2319" s="1"/>
        <i x="768" s="1"/>
        <i x="1659" s="1"/>
        <i x="877" s="1"/>
        <i x="411" s="1"/>
        <i x="733" s="1"/>
        <i x="1067" s="1"/>
        <i x="1855" s="1"/>
        <i x="2065" s="1"/>
        <i x="2051" s="1"/>
        <i x="769" s="1"/>
        <i x="470" s="1"/>
        <i x="2302" s="1"/>
        <i x="1608" s="1"/>
        <i x="3039" s="1"/>
        <i x="2737" s="1"/>
        <i x="271" s="1"/>
        <i x="63" s="1"/>
        <i x="1074" s="1"/>
        <i x="1488" s="1"/>
        <i x="2276" s="1"/>
        <i x="868" s="1"/>
        <i x="2603" s="1"/>
        <i x="819" s="1"/>
        <i x="1266" s="1"/>
        <i x="2756" s="1"/>
        <i x="496" s="1"/>
        <i x="1924" s="1"/>
        <i x="1824" s="1"/>
        <i x="809" s="1"/>
        <i x="99" s="1"/>
        <i x="451" s="1"/>
        <i x="1822" s="1"/>
        <i x="1261" s="1"/>
        <i x="911" s="1"/>
        <i x="761" s="1"/>
        <i x="2132" s="1"/>
        <i x="1072" s="1"/>
        <i x="1629" s="1"/>
        <i x="404" s="1"/>
        <i x="2214" s="1"/>
        <i x="2154" s="1"/>
        <i x="416" s="1"/>
        <i x="443" s="1"/>
        <i x="1563" s="1"/>
        <i x="450" s="1"/>
        <i x="1860" s="1"/>
        <i x="1262" s="1"/>
        <i x="1826" s="1"/>
        <i x="375" s="1"/>
        <i x="2245" s="1"/>
        <i x="1097" s="1"/>
        <i x="1065" s="1"/>
        <i x="243" s="1"/>
        <i x="1678" s="1"/>
        <i x="2274" s="1"/>
        <i x="68" s="1"/>
        <i x="774" s="1"/>
        <i x="1830" s="1"/>
        <i x="1260" s="1"/>
        <i x="2336" s="1"/>
        <i x="737" s="1"/>
        <i x="2633" s="1"/>
        <i x="365" s="1"/>
        <i x="1567" s="1"/>
        <i x="389" s="1"/>
        <i x="405" s="1"/>
        <i x="784" s="1"/>
        <i x="931" s="1"/>
        <i x="1897" s="1"/>
        <i x="906" s="1"/>
        <i x="1667" s="1"/>
        <i x="1279" s="1"/>
        <i x="420" s="1"/>
        <i x="103" s="1"/>
        <i x="2152" s="1"/>
        <i x="2770" s="1"/>
        <i x="1946" s="1"/>
        <i x="742" s="1"/>
        <i x="1263" s="1"/>
        <i x="1105" s="1"/>
        <i x="846" s="1"/>
        <i x="2298" s="1"/>
        <i x="2260" s="1"/>
        <i x="2320" s="1"/>
        <i x="60" s="1"/>
        <i x="471" s="1"/>
        <i x="1118" s="1"/>
        <i x="2026" s="1"/>
        <i x="298" s="1"/>
        <i x="1369" s="1"/>
        <i x="933" s="1"/>
        <i x="1098" s="1"/>
        <i x="1226" s="1"/>
        <i x="2312" s="1"/>
        <i x="94" s="1"/>
        <i x="2211" s="1"/>
        <i x="112" s="1"/>
        <i x="1123" s="1"/>
        <i x="833" s="1"/>
        <i x="53" s="1"/>
        <i x="293" s="1"/>
        <i x="2739" s="1"/>
        <i x="2736" s="1"/>
        <i x="1119" s="1"/>
        <i x="1088" s="1"/>
        <i x="1146" s="1"/>
        <i x="79" s="1"/>
        <i x="2230" s="1"/>
        <i x="2033" s="1"/>
        <i x="2606" s="1"/>
        <i x="778" s="1"/>
        <i x="3557" s="1"/>
        <i x="1944" s="1"/>
        <i x="1967" s="1"/>
        <i x="2614" s="1"/>
        <i x="837" s="1"/>
        <i x="2054" s="1"/>
        <i x="2084" s="1"/>
        <i x="2209" s="1"/>
        <i x="1864" s="1"/>
        <i x="934" s="1"/>
        <i x="2311" s="1"/>
        <i x="1224" s="1"/>
        <i x="1828" s="1"/>
        <i x="2020" s="1"/>
        <i x="1649" s="1"/>
        <i x="2036" s="1"/>
        <i x="3760" s="1"/>
        <i x="1080" s="1"/>
        <i x="3842" s="1"/>
        <i x="1962" s="1"/>
        <i x="1941" s="1"/>
        <i x="280" s="1"/>
        <i x="2557" s="1"/>
        <i x="400" s="1"/>
        <i x="2769" s="1"/>
        <i x="1841" s="1"/>
        <i x="3961" s="1"/>
        <i x="2870" s="1"/>
        <i x="3758" s="1"/>
        <i x="3983" s="1"/>
        <i x="2751" s="1"/>
        <i x="3418" s="1"/>
        <i x="3551" s="1"/>
        <i x="3685" s="1"/>
        <i x="3489" s="1"/>
        <i x="448" s="1"/>
        <i x="39" s="1"/>
        <i x="2929" s="1"/>
        <i x="1479" s="1"/>
        <i x="383" s="1"/>
        <i x="2916" s="1"/>
        <i x="476" s="1"/>
        <i x="3019" s="1"/>
        <i x="2830" s="1"/>
        <i x="2810" s="1"/>
        <i x="460" s="1"/>
        <i x="2110" s="1"/>
        <i x="1215" s="1"/>
        <i x="2413" s="1"/>
        <i x="16" s="1"/>
        <i x="1518" s="1"/>
        <i x="3093" s="1"/>
        <i x="3505" s="1"/>
        <i x="3025" s="1"/>
        <i x="4051" s="1"/>
        <i x="486" s="1"/>
        <i x="3396" s="1"/>
        <i x="3375" s="1"/>
        <i x="3987" s="1"/>
        <i x="4028" s="1"/>
        <i x="3843" s="1"/>
        <i x="3844" s="1"/>
        <i x="3791" s="1"/>
        <i x="1772" s="1"/>
        <i x="3164" s="1"/>
        <i x="1259" s="1"/>
        <i x="1907" s="1"/>
        <i x="2333" s="1"/>
        <i x="1248" s="1"/>
        <i x="820" s="1"/>
        <i x="1104" s="1"/>
        <i x="2335" s="1"/>
        <i x="2653" s="1"/>
        <i x="3756" s="1"/>
        <i x="3168" s="1"/>
        <i x="1504" s="1"/>
        <i x="3682" s="1"/>
        <i x="3768" s="1"/>
        <i x="1863" s="1"/>
        <i x="1878" s="1"/>
        <i x="987" s="1"/>
        <i x="1935" s="1"/>
        <i x="1245" s="1"/>
        <i x="3954" s="1"/>
        <i x="1628" s="1"/>
        <i x="2934" s="1"/>
        <i x="1087" s="1"/>
        <i x="3163" s="1"/>
        <i x="3658" s="1"/>
        <i x="3433" s="1"/>
        <i x="1876" s="1"/>
        <i x="2998" s="1"/>
        <i x="3016" s="1"/>
        <i x="3209" s="1"/>
        <i x="428" s="1"/>
        <i x="130" s="1"/>
        <i x="4075" s="1"/>
        <i x="3181" s="1"/>
        <i x="4055" s="1"/>
        <i x="1584" s="1"/>
        <i x="3893" s="1"/>
        <i x="4060" s="1"/>
        <i x="3711" s="1"/>
        <i x="1595" s="1"/>
        <i x="10" s="1"/>
        <i x="3180" s="1"/>
        <i x="2795" s="1"/>
        <i x="3649" s="1"/>
        <i x="2711" s="1"/>
        <i x="3841" s="1"/>
        <i x="364" s="1"/>
        <i x="2852" s="1"/>
        <i x="3513" s="1"/>
        <i x="3177" s="1"/>
        <i x="1361" s="1"/>
        <i x="1180" s="1"/>
        <i x="3479" s="1"/>
        <i x="1519" s="1"/>
        <i x="2060" s="1"/>
        <i x="2862" s="1"/>
        <i x="2842" s="1"/>
        <i x="267" s="1"/>
        <i x="3709" s="1"/>
        <i x="3015" s="1"/>
        <i x="1278" s="1"/>
        <i x="1508" s="1"/>
        <i x="2337" s="1"/>
        <i x="88" s="1"/>
        <i x="3679" s="1"/>
        <i x="3924" s="1"/>
        <i x="3687" s="1"/>
        <i x="4063" s="1"/>
        <i x="2698" s="1"/>
        <i x="3766" s="1"/>
        <i x="135" s="1"/>
        <i x="3552" s="1"/>
        <i x="3613" s="1"/>
        <i x="1726" s="1"/>
        <i x="3170" s="1"/>
        <i x="40" s="1"/>
        <i x="759" s="1"/>
        <i x="3612" s="1"/>
        <i x="3859" s="1"/>
        <i x="2338" s="1"/>
        <i x="1600" s="1"/>
        <i x="3406" s="1"/>
        <i x="12" s="1"/>
        <i x="3184" s="1"/>
        <i x="1165" s="1"/>
        <i x="3705" s="1"/>
        <i x="3427" s="1"/>
        <i x="2287" s="1"/>
        <i x="161" s="1"/>
        <i x="2677" s="1"/>
        <i x="3870" s="1"/>
        <i x="3896" s="1"/>
        <i x="1083" s="1"/>
        <i x="3483" s="1"/>
        <i x="3743" s="1"/>
        <i x="3744" s="1"/>
        <i x="6" s="1"/>
        <i x="156" s="1"/>
        <i x="3517" s="1"/>
        <i x="1614" s="1"/>
        <i x="2796" s="1"/>
        <i x="3980" s="1"/>
        <i x="2585" s="1"/>
        <i x="3407" s="1"/>
        <i x="1437" s="1"/>
        <i x="3482" s="1"/>
        <i x="2797" s="1"/>
        <i x="3806" s="1"/>
        <i x="1575" s="1"/>
        <i x="3162" s="1"/>
        <i x="1981" s="1"/>
        <i x="1345" s="1"/>
        <i x="494" s="1"/>
        <i x="3434" s="1"/>
        <i x="1949" s="1"/>
        <i x="3809" s="1"/>
        <i x="2004" s="1"/>
        <i x="1996" s="1"/>
        <i x="1850" s="1"/>
        <i x="465" s="1"/>
        <i x="3966" s="1"/>
        <i x="3677" s="1"/>
        <i x="3510" s="1"/>
        <i x="1680" s="1"/>
        <i x="43" s="1"/>
        <i x="917" s="1"/>
        <i x="674" s="1"/>
        <i x="2937" s="1"/>
        <i x="628" s="1"/>
        <i x="2076" s="1"/>
        <i x="4036" s="1"/>
        <i x="2681" s="1"/>
        <i x="1333" s="1"/>
        <i x="3351" s="1"/>
        <i x="3178" s="1"/>
        <i x="1513" s="1"/>
        <i x="2927" s="1"/>
        <i x="2232" s="1"/>
        <i x="1998" s="1"/>
        <i x="721" s="1"/>
        <i x="2329" s="1"/>
        <i x="3816" s="1"/>
        <i x="52" s="1"/>
        <i x="14" s="1"/>
        <i x="2787" s="1"/>
        <i x="3556" s="1"/>
        <i x="2970" s="1"/>
        <i x="3754" s="1"/>
        <i x="3408" s="1"/>
        <i x="3440" s="1"/>
        <i x="2519" s="1"/>
        <i x="1510" s="1"/>
        <i x="3994" s="1"/>
        <i x="684" s="1"/>
        <i x="2599" s="1"/>
        <i x="3332" s="1"/>
        <i x="3708" s="1"/>
        <i x="3971" s="1"/>
        <i x="2895" s="1"/>
        <i x="29" s="1"/>
        <i x="4072" s="1"/>
        <i x="701" s="1"/>
        <i x="2162" s="1"/>
        <i x="1107" s="1"/>
        <i x="3738" s="1"/>
        <i x="3776" s="1"/>
        <i x="1506" s="1"/>
        <i x="2786" s="1"/>
        <i x="3390" s="1"/>
        <i x="3880" s="1"/>
        <i x="696" s="1"/>
        <i x="1319" s="1"/>
        <i x="3958" s="1"/>
        <i x="3394" s="1"/>
        <i x="1856" s="1"/>
        <i x="996" s="1"/>
        <i x="1452" s="1"/>
        <i x="3671" s="1"/>
        <i x="3452" s="1"/>
        <i x="1819" s="1"/>
        <i x="3765" s="1"/>
        <i x="3925" s="1"/>
        <i x="2684" s="1"/>
        <i x="3430" s="1"/>
        <i x="2670" s="1"/>
        <i x="3456" s="1"/>
        <i x="1133" s="1"/>
        <i x="3454" s="1"/>
        <i x="2564" s="1"/>
        <i x="3357" s="1"/>
        <i x="3328" s="1"/>
        <i x="3666" s="1"/>
        <i x="1767" s="1"/>
        <i x="3065" s="1"/>
        <i x="1764" s="1"/>
        <i x="184" s="1"/>
        <i x="2919" s="1"/>
        <i x="3316" s="1"/>
        <i x="3208" s="1"/>
        <i x="3335" s="1"/>
        <i x="1851" s="1"/>
        <i x="2964" s="1"/>
        <i x="1227" s="1"/>
        <i x="469" s="1"/>
        <i x="2710" s="1"/>
        <i x="3" s="1"/>
        <i x="26" s="1"/>
        <i x="3651" s="1"/>
        <i x="1128" s="1"/>
        <i x="2596" s="1"/>
        <i x="3623" s="1"/>
        <i x="1918" s="1"/>
        <i x="2913" s="1"/>
        <i x="2594" s="1"/>
        <i x="3948" s="1"/>
        <i x="739" s="1"/>
        <i x="2573" s="1"/>
        <i x="3542" s="1"/>
        <i x="3506" s="1"/>
        <i x="3857" s="1"/>
        <i x="3688" s="1"/>
        <i x="3157" s="1"/>
        <i x="3212" s="1"/>
        <i x="1813" s="1"/>
        <i x="2699" s="1"/>
        <i x="1084" s="1"/>
        <i x="3059" s="1"/>
        <i x="902" s="1"/>
        <i x="3185" s="1"/>
        <i x="1911" s="1"/>
        <i x="2900" s="1"/>
        <i x="3927" s="1"/>
        <i x="3391" s="1"/>
        <i x="514" s="1"/>
        <i x="1163" s="1"/>
        <i x="2577" s="1"/>
        <i x="3976" s="1"/>
        <i x="981" s="1"/>
        <i x="1041" s="1"/>
        <i x="2863" s="1"/>
        <i x="3745" s="1"/>
        <i x="1458" s="1"/>
        <i x="620" s="1"/>
        <i x="3798" s="1"/>
        <i x="2890" s="1"/>
        <i x="748" s="1"/>
        <i x="1054" s="1"/>
        <i x="2417" s="1"/>
        <i x="2130" s="1"/>
        <i x="1455" s="1"/>
        <i x="646" s="1"/>
        <i x="3740" s="1"/>
        <i x="1646" s="1"/>
        <i x="3860" s="1"/>
        <i x="4065" s="1"/>
        <i x="3908" s="1"/>
        <i x="2693" s="1"/>
        <i x="3211" s="1"/>
        <i x="2305" s="1"/>
        <i x="3061" s="1"/>
        <i x="3400" s="1"/>
        <i x="1765" s="1"/>
        <i x="162" s="1"/>
        <i x="1966" s="1"/>
        <i x="708" s="1"/>
        <i x="603" s="1"/>
        <i x="3187" s="1"/>
        <i x="1155" s="1"/>
        <i x="65" s="1"/>
        <i x="2508" s="1"/>
        <i x="1113" s="1"/>
        <i x="2853" s="1"/>
        <i x="3581" s="1"/>
        <i x="1340" s="1"/>
        <i x="2443" s="1"/>
        <i x="968" s="1"/>
        <i x="362" s="1"/>
        <i x="3329" s="1"/>
        <i x="457" s="1"/>
        <i x="2579" s="1"/>
        <i x="1178" s="1"/>
        <i x="710" s="1"/>
        <i x="1076" s="1"/>
        <i x="1496" s="1"/>
        <i x="1407" s="1"/>
        <i x="666" s="1"/>
        <i x="673" s="1"/>
        <i x="2331" s="1"/>
        <i x="3167" s="1"/>
        <i x="1546" s="1"/>
        <i x="3431" s="1"/>
        <i x="1498" s="1"/>
        <i x="3160" s="1"/>
        <i x="34" s="1"/>
        <i x="1709" s="1"/>
        <i x="3865" s="1"/>
        <i x="1172" s="1"/>
        <i x="164" s="1"/>
        <i x="3471" s="1"/>
        <i x="3017" s="1"/>
        <i x="891" s="1"/>
        <i x="4045" s="1"/>
        <i x="30" s="1"/>
        <i x="2838" s="1"/>
        <i x="3999" s="1"/>
        <i x="2327" s="1"/>
        <i x="2566" s="1"/>
        <i x="3045" s="1"/>
        <i x="3114" s="1"/>
        <i x="1250" s="1"/>
        <i x="3918" s="1"/>
        <i x="2128" s="1"/>
        <i x="3899" s="1"/>
        <i x="3109" s="1"/>
        <i x="2066" s="1"/>
        <i x="1045" s="1"/>
        <i x="472" s="1"/>
        <i x="2939" s="1"/>
        <i x="1086" s="1"/>
        <i x="1725" s="1"/>
        <i x="2251" s="1"/>
        <i x="3626" s="1"/>
        <i x="2778" s="1"/>
        <i x="1997" s="1"/>
        <i x="2029" s="1"/>
        <i x="3121" s="1"/>
        <i x="4007" s="1"/>
        <i x="3853" s="1"/>
        <i x="3493" s="1"/>
        <i x="604" s="1"/>
        <i x="1768" s="1"/>
        <i x="3805" s="1"/>
        <i x="1051" s="1"/>
        <i x="525" s="1"/>
        <i x="2746" s="1"/>
        <i x="2889" s="1"/>
        <i x="3344" s="1"/>
        <i x="3436" s="1"/>
        <i x="3056" s="1"/>
        <i x="1042" s="1"/>
        <i x="4009" s="1"/>
        <i x="3363" s="1"/>
        <i x="2308" s="1"/>
        <i x="3460" s="1"/>
        <i x="1711" s="1"/>
        <i x="2971" s="1"/>
        <i x="1190" s="1"/>
        <i x="1273" s="1"/>
        <i x="2839" s="1"/>
        <i x="3083" s="1"/>
        <i x="2514" s="1"/>
        <i x="3883" s="1"/>
        <i x="1145" s="1"/>
        <i x="3372" s="1"/>
        <i x="175" s="1"/>
        <i x="1253" s="1"/>
        <i x="990" s="1"/>
        <i x="1766" s="1"/>
        <i x="3516" s="1"/>
        <i x="4017" s="1"/>
        <i x="3596" s="1"/>
        <i x="972" s="1"/>
        <i x="188" s="1"/>
        <i x="717" s="1"/>
        <i x="2850" s="1"/>
        <i x="3742" s="1"/>
        <i x="3378" s="1"/>
        <i x="3199" s="1"/>
        <i x="2502" s="1"/>
        <i x="1905" s="1"/>
        <i x="1810" s="1"/>
        <i x="2021" s="1"/>
        <i x="3443" s="1"/>
        <i x="3201" s="1"/>
        <i x="3053" s="1"/>
        <i x="3046" s="1"/>
        <i x="3151" s="1"/>
        <i x="3174" s="1"/>
        <i x="422" s="1"/>
        <i x="3909" s="1"/>
        <i x="1963" s="1"/>
        <i x="800" s="1"/>
        <i x="3917" s="1"/>
        <i x="2925" s="1"/>
        <i x="2754" s="1"/>
        <i x="1167" s="1"/>
        <i x="2960" s="1"/>
        <i x="1915" s="1"/>
        <i x="680" s="1"/>
        <i x="1857" s="1"/>
        <i x="639" s="1"/>
        <i x="3868" s="1"/>
        <i x="4052" s="1"/>
        <i x="3781" s="1"/>
        <i x="3361" s="1"/>
        <i x="4059" s="1"/>
        <i x="3598" s="1"/>
        <i x="698" s="1"/>
        <i x="200" s="1"/>
        <i x="3892" s="1"/>
        <i x="3186" s="1"/>
        <i x="1719" s="1"/>
        <i x="18" s="1"/>
        <i x="473" s="1"/>
        <i x="2892" s="1"/>
        <i x="3568" s="1"/>
        <i x="4038" s="1"/>
        <i x="4016" s="1"/>
        <i x="2113" s="1"/>
        <i x="2700" s="1"/>
        <i x="1557" s="1"/>
        <i x="3242" s="1"/>
        <i x="1959" s="1"/>
        <i x="1147" s="1"/>
        <i x="2931" s="1"/>
        <i x="2731" s="1"/>
        <i x="2951" s="1"/>
        <i x="4005" s="1"/>
        <i x="2225" s="1"/>
        <i x="44" s="1"/>
        <i x="152" s="1"/>
        <i x="2821" s="1"/>
        <i x="1619" s="1"/>
        <i x="1811" s="1"/>
        <i x="1162" s="1"/>
        <i x="3105" s="1"/>
        <i x="3676" s="1"/>
        <i x="3622" s="1"/>
        <i x="1806" s="1"/>
        <i x="2921" s="1"/>
        <i x="1583" s="1"/>
        <i x="649" s="1"/>
        <i x="2694" s="1"/>
        <i x="922" s="1"/>
        <i x="21" s="1"/>
        <i x="3173" s="1"/>
        <i x="4021" s="1"/>
        <i x="3672" s="1"/>
        <i x="4002" s="1"/>
        <i x="1933" s="1"/>
        <i x="2182" s="1"/>
        <i x="3706" s="1"/>
        <i x="3412" s="1"/>
        <i x="2974" s="1"/>
        <i x="1807" s="1"/>
        <i x="3631" s="1"/>
        <i x="3524" s="1"/>
        <i x="3959" s="1"/>
        <i x="2641" s="1"/>
        <i x="3521" s="1"/>
        <i x="2804" s="1"/>
        <i x="3700" s="1"/>
        <i x="798" s="1"/>
        <i x="129" s="1"/>
        <i x="4107" s="1"/>
        <i x="3426" s="1"/>
        <i x="3532" s="1"/>
        <i x="3425" s="1"/>
        <i x="1738" s="1"/>
        <i x="3846" s="1"/>
        <i x="2994" s="1"/>
        <i x="1096" s="1"/>
        <i x="3111" s="1"/>
        <i x="3777" s="1"/>
        <i x="3648" s="1"/>
        <i x="198" s="1"/>
        <i x="41" s="1"/>
        <i x="889" s="1"/>
        <i x="1713" s="1"/>
        <i x="2592" s="1"/>
        <i x="3005" s="1"/>
        <i x="1399" s="1"/>
        <i x="3255" s="1"/>
        <i x="4094" s="1"/>
        <i x="4004" s="1"/>
        <i x="352" s="1"/>
        <i x="1913" s="1"/>
        <i x="3148" s="1"/>
        <i x="648" s="1"/>
        <i x="1770" s="1"/>
        <i x="3692" s="1"/>
        <i x="1775" s="1"/>
        <i x="1552" s="1"/>
        <i x="2686" s="1"/>
        <i x="2420" s="1"/>
        <i x="3241" s="1"/>
        <i x="3518" s="1"/>
        <i x="2983" s="1"/>
        <i x="341" s="1"/>
        <i x="3417" s="1"/>
        <i x="1785" s="1"/>
        <i x="3161" s="1"/>
        <i x="3699" s="1"/>
        <i x="1177" s="1"/>
        <i x="2342" s="1"/>
        <i x="3230" s="1"/>
        <i x="644" s="1"/>
        <i x="2706" s="1"/>
        <i x="3641" s="1"/>
        <i x="1461" s="1"/>
        <i x="192" s="1"/>
        <i x="1522" s="1"/>
        <i x="2801" s="1"/>
        <i x="169" s="1"/>
        <i x="3337" s="1"/>
        <i x="765" s="1"/>
        <i x="554" s="1"/>
        <i x="2450" s="1"/>
        <i x="3590" s="1"/>
        <i x="3100" s="1"/>
        <i x="2617" s="1"/>
        <i x="4035" s="1"/>
        <i x="158" s="1"/>
        <i x="479" s="1"/>
        <i x="4046" s="1"/>
        <i x="123" s="1"/>
        <i x="415" s="1"/>
        <i x="1027" s="1"/>
        <i x="1909" s="1"/>
        <i x="4050" s="1"/>
        <i x="844" s="1"/>
        <i x="4076" s="1"/>
        <i x="132" s="1"/>
        <i x="1776" s="1"/>
        <i x="1771" s="1"/>
        <i x="3907" s="1"/>
        <i x="619" s="1"/>
        <i x="1130" s="1"/>
        <i x="2424" s="1"/>
        <i x="3147" s="1"/>
        <i x="2741" s="1"/>
        <i x="193" s="1"/>
        <i x="2673" s="1"/>
        <i x="2936" s="1"/>
        <i x="3571" s="1"/>
        <i x="1724" s="1"/>
        <i x="2476" s="1"/>
        <i x="695" s="1"/>
        <i x="1984" s="1"/>
        <i x="1788" s="1"/>
        <i x="543" s="1"/>
        <i x="3321" s="1"/>
        <i x="3673" s="1"/>
        <i x="3861" s="1"/>
        <i x="815" s="1"/>
        <i x="2237" s="1"/>
        <i x="3939" s="1"/>
        <i x="3271" s="1"/>
        <i x="2602" s="1"/>
        <i x="3495" s="1"/>
        <i x="1460" s="1"/>
        <i x="2881" s="1"/>
        <i x="17" s="1"/>
        <i x="1157" s="1"/>
        <i x="2334" s="1"/>
        <i x="3250" s="1"/>
        <i x="1047" s="1"/>
        <i x="3475" s="1"/>
        <i x="2408" s="1"/>
        <i x="439" s="1"/>
        <i x="3014" s="1"/>
        <i x="2784" s="1"/>
        <i x="3984" s="1"/>
        <i x="994" s="1"/>
        <i x="3476" s="1"/>
        <i x="3573" s="1"/>
        <i x="4010" s="1"/>
        <i x="2645" s="1"/>
        <i x="2888" s="1"/>
        <i x="2978" s="1"/>
        <i x="660" s="1"/>
        <i x="1720" s="1"/>
        <i x="3537" s="1"/>
        <i x="1871" s="1"/>
        <i x="1241" s="1"/>
        <i x="841" s="1"/>
        <i x="2675" s="1"/>
        <i x="3393" s="1"/>
        <i x="1366" s="1"/>
        <i x="1886" s="1"/>
        <i x="999" s="1"/>
        <i x="1999" s="1"/>
        <i x="3921" s="1"/>
        <i x="2262" s="1"/>
        <i x="2518" s="1"/>
        <i x="343" s="1"/>
        <i x="1127" s="1"/>
        <i x="3574" s="1"/>
        <i x="2384" s="1"/>
        <i x="4100" s="1"/>
        <i x="2141" s="1"/>
        <i x="2147" s="1"/>
        <i x="553" s="1"/>
        <i x="3831" s="1"/>
        <i x="3511" s="1"/>
        <i x="3721" s="1"/>
        <i x="2504" s="1"/>
        <i x="3472" s="1"/>
        <i x="4053" s="1"/>
        <i x="3004" s="1"/>
        <i x="980" s="1"/>
        <i x="27" s="1"/>
        <i x="1914" s="1"/>
        <i x="2909" s="1"/>
        <i x="1774" s="1"/>
        <i x="2523" s="1"/>
        <i x="3277" s="1"/>
        <i x="1451" s="1"/>
        <i x="650" s="1"/>
        <i x="3358" s="1"/>
        <i x="3029" s="1"/>
        <i x="58" s="1"/>
        <i x="47" s="1"/>
        <i x="2682" s="1"/>
        <i x="3229" s="1"/>
        <i x="153" s="1"/>
        <i x="2166" s="1"/>
        <i x="385" s="1"/>
        <i x="2107" s="1"/>
        <i x="1799" s="1"/>
        <i x="2717" s="1"/>
        <i x="923" s="1"/>
        <i x="359" s="1"/>
        <i x="1329" s="1"/>
        <i x="1543" s="1"/>
        <i x="361" s="1"/>
        <i x="1560" s="1"/>
        <i x="1339" s="1"/>
        <i x="3380" s="1"/>
        <i x="2832" s="1"/>
        <i x="454" s="1"/>
        <i x="1171" s="1"/>
        <i x="142" s="1"/>
        <i x="1540" s="1"/>
        <i x="3009" s="1"/>
        <i x="183" s="1"/>
        <i x="3911" s="1"/>
        <i x="3080" s="1"/>
        <i x="3941" s="1"/>
        <i x="3690" s="1"/>
        <i x="716" s="1"/>
        <i x="3166" s="1"/>
        <i x="1793" s="1"/>
        <i x="2904" s="1"/>
        <i x="997" s="1"/>
        <i x="1596" s="1"/>
        <i x="2006" s="1"/>
        <i x="4031" s="1"/>
        <i x="1405" s="1"/>
        <i x="2975" s="1"/>
        <i x="3398" s="1"/>
        <i x="1531" s="1"/>
        <i x="2516" s="1"/>
        <i x="3630" s="1"/>
        <i x="2449" s="1"/>
        <i x="355" s="1"/>
        <i x="738" s="1"/>
        <i x="3723" s="1"/>
        <i x="2535" s="1"/>
        <i x="3828" s="1"/>
        <i x="2723" s="1"/>
        <i x="918" s="1"/>
        <i x="497" s="1"/>
        <i x="1409" s="1"/>
        <i x="735" s="1"/>
        <i x="592" s="1"/>
        <i x="3386" s="1"/>
        <i x="2055" s="1"/>
        <i x="1011" s="1"/>
        <i x="3632" s="1"/>
        <i x="1412" s="1"/>
        <i x="1306" s="1"/>
        <i x="3387" s="1"/>
        <i x="995" s="1"/>
        <i x="598" s="1"/>
        <i x="709" s="1"/>
        <i x="2800" s="1"/>
        <i x="1517" s="1"/>
        <i x="2884" s="1"/>
        <i x="2137" s="1"/>
        <i x="4043" s="1"/>
        <i x="241" s="1"/>
        <i x="2865" s="1"/>
        <i x="3996" s="1"/>
        <i x="1622" s="1"/>
        <i x="3509" s="1"/>
        <i x="316" s="1"/>
        <i x="1364" s="1"/>
        <i x="2105" s="1"/>
        <i x="2126" s="1"/>
        <i x="1158" s="1"/>
        <i x="2526" s="1"/>
        <i x="2652" s="1"/>
        <i x="2893" s="1"/>
        <i x="3385" s="1"/>
        <i x="3055" s="1"/>
        <i x="2628" s="1"/>
        <i x="3886" s="1"/>
        <i x="2858" s="1"/>
        <i x="2362" s="1"/>
        <i x="2354" s="1"/>
        <i x="2386" s="1"/>
        <i x="3757" s="1"/>
        <i x="1014" s="1"/>
        <i x="1520" s="1"/>
        <i x="1336" s="1"/>
        <i x="651" s="1"/>
        <i x="1789" s="1"/>
        <i x="2399" s="1"/>
        <i x="1587" s="1"/>
        <i x="3006" s="1"/>
        <i x="3069" s="1"/>
        <i x="1134" s="1"/>
        <i x="1786" s="1"/>
        <i x="208" s="1"/>
        <i x="3448" s="1"/>
        <i x="1475" s="1"/>
        <i x="560" s="1"/>
        <i x="2370" s="1"/>
        <i x="3940" s="1"/>
        <i x="2524" s="1"/>
        <i x="1430" s="1"/>
        <i x="1568" s="1"/>
        <i x="808" s="1"/>
        <i x="1641" s="1"/>
        <i x="2671" s="1"/>
        <i x="573" s="1"/>
        <i x="1348" s="1"/>
        <i x="1112" s="1"/>
        <i x="3833" s="1"/>
        <i x="3262" s="1"/>
        <i x="1960" s="1"/>
        <i x="3585" s="1"/>
        <i x="1523" s="1"/>
        <i x="2696" s="1"/>
        <i x="2275" s="1"/>
        <i x="149" s="1"/>
        <i x="2390" s="1"/>
        <i x="3732" s="1"/>
        <i x="2267" s="1"/>
        <i x="579" s="1"/>
        <i x="3793" s="1"/>
        <i x="3368" s="1"/>
        <i x="147" s="1"/>
        <i x="601" s="1"/>
        <i x="3926" s="1"/>
        <i x="217" s="1"/>
        <i x="3218" s="1"/>
        <i x="42" s="1"/>
        <i x="685" s="1"/>
        <i x="2512" s="1"/>
        <i x="3660" s="1"/>
        <i x="1791" s="1"/>
        <i x="203" s="1"/>
        <i x="672" s="1"/>
        <i x="2423" s="1"/>
        <i x="1541" s="1"/>
        <i x="2871" s="1"/>
        <i x="3565" s="1"/>
        <i x="1326" s="1"/>
        <i x="3593" s="1"/>
        <i x="2153" s="1"/>
        <i x="3850" s="1"/>
        <i x="2031" s="1"/>
        <i x="1139" s="1"/>
        <i x="3978" s="1"/>
        <i x="3801" s="1"/>
        <i x="3637" s="1"/>
        <i x="567" s="1"/>
        <i x="3048" s="1"/>
        <i x="675" s="1"/>
        <i x="3570" s="1"/>
        <i x="2397" s="1"/>
        <i x="3889" s="1"/>
        <i x="1006" s="1"/>
        <i x="3124" s="1"/>
        <i x="2539" s="1"/>
        <i x="207" s="1"/>
        <i x="1773" s="1"/>
        <i x="2358" s="1"/>
        <i x="384" s="1"/>
        <i x="3972" s="1"/>
        <i x="3088" s="1"/>
        <i x="1538" s="1"/>
        <i x="2612" s="1"/>
        <i x="3569" s="1"/>
        <i x="3800" s="1"/>
        <i x="2940" s="1"/>
        <i x="3897" s="1"/>
        <i x="3258" s="1"/>
        <i x="2901" s="1"/>
        <i x="2406" s="1"/>
        <i x="3731" s="1"/>
        <i x="671" s="1"/>
        <i x="1318" s="1"/>
        <i x="2887" s="1"/>
        <i x="2575" s="1"/>
        <i x="1769" s="1"/>
        <i x="747" s="1"/>
        <i x="3696" s="1"/>
        <i x="3592" s="1"/>
        <i x="1834" s="1"/>
        <i x="3481" s="1"/>
        <i x="1701" s="1"/>
        <i x="3778" s="1"/>
        <i x="2388" s="1"/>
        <i x="22" s="1"/>
        <i x="2638" s="1"/>
        <i x="662" s="1"/>
        <i x="4091" s="1"/>
        <i x="4022" s="1"/>
        <i x="3319" s="1"/>
        <i x="4088" s="1"/>
        <i x="3601" s="1"/>
        <i x="4047" s="1"/>
        <i x="503" s="1"/>
        <i x="1491" s="1"/>
        <i x="959" s="1"/>
        <i x="2419" s="1"/>
        <i x="2979" s="1"/>
        <i x="4042" s="1"/>
        <i x="50" s="1"/>
        <i x="3695" s="1"/>
        <i x="3010" s="1"/>
        <i x="3566" s="1"/>
        <i x="953" s="1"/>
        <i x="3879" s="1"/>
        <i x="1861" s="1"/>
        <i x="4011" s="1"/>
        <i x="2873" s="1"/>
        <i x="1081" s="1"/>
        <i x="1784" s="1"/>
        <i x="3591" s="1"/>
        <i x="2938" s="1"/>
        <i x="1588" s="1"/>
        <i x="1663" s="1"/>
        <i x="3104" s="1"/>
        <i x="3874" s="1"/>
        <i x="1234" s="1"/>
        <i x="3197" s="1"/>
        <i x="214" s="1"/>
        <i x="540" s="1"/>
        <i x="1019" s="1"/>
        <i x="1790" s="1"/>
        <i x="2012" s="1"/>
        <i x="3193" s="1"/>
        <i x="3458" s="1"/>
        <i x="1794" s="1"/>
        <i x="2332" s="1"/>
        <i x="1044" s="1"/>
        <i x="676" s="1"/>
        <i x="1411" s="1"/>
        <i x="2923" s="1"/>
        <i x="3198" s="1"/>
        <i x="1421" s="1"/>
        <i x="2263" s="1"/>
        <i x="3554" s="1"/>
        <i x="3949" s="1"/>
        <i x="1035" s="1"/>
        <i x="3457" s="1"/>
        <i x="3264" s="1"/>
        <i x="3446" s="1"/>
        <i x="2790" s="1"/>
        <i x="3750" s="1"/>
        <i x="3195" s="1"/>
        <i x="2374" s="1"/>
        <i x="3275" s="1"/>
        <i x="2914" s="1"/>
        <i x="1574" s="1"/>
        <i x="2498" s="1"/>
        <i x="1803" s="1"/>
        <i x="3424" s="1"/>
        <i x="3192" s="1"/>
        <i x="2781" s="1"/>
        <i x="1396" s="1"/>
        <i x="753" s="1"/>
        <i x="3995" s="1"/>
        <i x="2416" s="1"/>
        <i x="2583" s="1"/>
        <i x="2834" s="1"/>
        <i x="4003" s="1"/>
        <i x="3691" s="1"/>
        <i x="3922" s="1"/>
        <i x="2279" s="1"/>
        <i x="3514" s="1"/>
        <i x="586" s="1"/>
        <i x="1704" s="1"/>
        <i x="4013" s="1"/>
        <i x="766" s="1"/>
        <i x="853" s="1"/>
        <i x="1142" s="1"/>
        <i x="563" s="1"/>
        <i x="4069" s="1"/>
        <i x="1992" s="1"/>
        <i x="2817" s="1"/>
        <i x="201" s="1"/>
        <i x="3012" s="1"/>
        <i x="2639" s="1"/>
        <i x="442" s="1"/>
        <i x="2932" s="1"/>
        <i x="1777" s="1"/>
        <i x="866" s="1"/>
        <i x="3580" s="1"/>
        <i x="2058" s="1"/>
        <i x="1744" s="1"/>
        <i x="2421" s="1"/>
        <i x="2977" s="1"/>
        <i x="3399" s="1"/>
        <i x="2782" s="1"/>
        <i x="2383" s="1"/>
        <i x="2545" s="1"/>
        <i x="1169" s="1"/>
        <i x="3054" s="1"/>
        <i x="2515" s="1"/>
        <i x="2418" s="1"/>
        <i x="2688" s="1"/>
        <i x="2811" s="1"/>
        <i x="1156" s="1"/>
        <i x="4111" s="1"/>
        <i x="1809" s="1"/>
        <i x="2957" s="1"/>
        <i x="3078" s="1"/>
        <i x="2394" s="1"/>
        <i x="576" s="1"/>
        <i x="1842" s="1"/>
        <i x="4070" s="1"/>
        <i x="222" s="1"/>
        <i x="3946" s="1"/>
        <i x="221" s="1"/>
        <i x="1545" s="1"/>
        <i x="634" s="1"/>
        <i x="2437" s="1"/>
        <i x="1486" s="1"/>
        <i x="3895" s="1"/>
        <i x="1404" s="1"/>
        <i x="37" s="1"/>
        <i x="3718" s="1"/>
        <i x="232" s="1"/>
        <i x="2679" s="1"/>
        <i x="1814" s="1"/>
        <i x="48" s="1"/>
        <i x="173" s="1"/>
        <i x="2197" s="1"/>
        <i x="1593" s="1"/>
        <i x="1181" s="1"/>
        <i x="1987" s="1"/>
        <i x="2683" s="1"/>
        <i x="3127" s="1"/>
        <i x="3827" s="1"/>
        <i x="2941" s="1"/>
        <i x="1877" s="1"/>
        <i x="2962" s="1"/>
        <i x="3450" s="1"/>
        <i x="3715" s="1"/>
        <i x="446" s="1"/>
        <i x="3519" s="1"/>
        <i x="1902" s="1"/>
        <i x="3421" s="1"/>
        <i x="3620" s="1"/>
        <i x="2635" s="1"/>
        <i x="2894" s="1"/>
        <i x="3428" s="1"/>
        <i x="453" s="1"/>
        <i x="4092" s="1"/>
        <i x="1286" s="1"/>
        <i x="1673" s="1"/>
        <i x="2560" s="1"/>
        <i x="1347" s="1"/>
        <i x="1439" s="1"/>
        <i x="3544" s="1"/>
        <i x="3729" s="1"/>
        <i x="2432" s="1"/>
        <i x="4081" s="1"/>
        <i x="3326" s="1"/>
        <i x="3856" s="1"/>
        <i x="2967" s="1"/>
        <i x="83" s="1"/>
        <i x="2588" s="1"/>
        <i x="1881" s="1"/>
        <i x="368" s="1"/>
        <i x="3381" s="1"/>
        <i x="2733" s="1"/>
        <i x="1029" s="1"/>
        <i x="2422" s="1"/>
        <i x="2926" s="1"/>
        <i x="1727" s="1"/>
        <i x="2740" s="1"/>
        <i x="2127" s="1"/>
        <i x="2428" s="1"/>
        <i x="3818" s="1"/>
        <i x="1778" s="1"/>
        <i x="655" s="1"/>
        <i x="1592" s="1"/>
        <i x="1059" s="1"/>
        <i x="2505" s="1"/>
        <i x="2885" s="1"/>
        <i x="337" s="1"/>
        <i x="172" s="1"/>
        <i x="3869" s="1"/>
        <i x="144" s="1"/>
        <i x="599" s="1"/>
        <i x="1058" s="1"/>
        <i x="2695" s="1"/>
        <i x="3736" s="1"/>
        <i x="2027" s="1"/>
        <i x="584" s="1"/>
        <i x="1365" s="1"/>
        <i x="1025" s="1"/>
        <i x="3595" s="1"/>
        <i x="3767" s="1"/>
        <i x="3219" s="1"/>
        <i x="849" s="1"/>
        <i x="1529" s="1"/>
        <i x="2442" s="1"/>
        <i x="1751" s="1"/>
        <i x="2517" s="1"/>
        <i x="168" s="1"/>
        <i x="583" s="1"/>
        <i x="3616" s="1"/>
        <i x="4106" s="1"/>
        <i x="1544" s="1"/>
        <i x="3345" s="1"/>
        <i x="140" s="1"/>
        <i x="3467" s="1"/>
        <i x="3638" s="1"/>
        <i x="3027" s="1"/>
        <i x="3964" s="1"/>
        <i x="3377" s="1"/>
        <i x="3413" s="1"/>
        <i x="3478" s="1"/>
        <i x="3346" s="1"/>
        <i x="2812" s="1"/>
        <i x="3810" s="1"/>
        <i x="3659" s="1"/>
        <i x="2654" s="1"/>
        <i x="3079" s="1"/>
        <i x="582" s="1"/>
        <i x="823" s="1"/>
        <i x="2789" s="1"/>
        <i x="3362" s="1"/>
        <i x="3891" s="1"/>
        <i x="3303" s="1"/>
        <i x="4020" s="1"/>
        <i x="3207" s="1"/>
        <i x="3512" s="1"/>
        <i x="558" s="1"/>
        <i x="327" s="1"/>
        <i x="2692" s="1"/>
        <i x="4085" s="1"/>
        <i x="1056" s="1"/>
        <i x="2920" s="1"/>
        <i x="2509" s="1"/>
        <i x="3814" s="1"/>
        <i x="1899" s="1"/>
        <i x="3254" s="1"/>
        <i x="3912" s="1"/>
        <i x="3808" s="1"/>
        <i x="3376" s="1"/>
        <i x="3855" s="1"/>
        <i x="2345" s="1"/>
        <i x="2576" s="1"/>
        <i x="2840" s="1"/>
        <i x="3119" s="1"/>
        <i x="2822" s="1"/>
        <i x="956" s="1"/>
        <i x="984" s="1"/>
        <i x="1160" s="1"/>
        <i x="2961" s="1"/>
        <i x="2685" s="1"/>
        <i x="3998" s="1"/>
        <i x="2235" s="1"/>
        <i x="3342" s="1"/>
        <i x="3108" s="1"/>
        <i x="3473" s="1"/>
        <i x="2368" s="1"/>
        <i x="1702" s="1"/>
        <i x="1715" s="1"/>
        <i x="3662" s="1"/>
        <i x="1291" s="1"/>
        <i x="3325" s="1"/>
        <i x="2391" s="1"/>
        <i x="1402" s="1"/>
        <i x="1820" s="1"/>
        <i x="3852" s="1"/>
        <i x="3763" s="1"/>
        <i x="3884" s="1"/>
        <i x="3090" s="1"/>
        <i x="3330" s="1"/>
        <i x="893" s="1"/>
        <i x="478" s="1"/>
        <i x="2148" s="1"/>
        <i x="216" s="1"/>
        <i x="2823" s="1"/>
        <i x="1818" s="1"/>
        <i x="127" s="1"/>
        <i x="1494" s="1"/>
        <i x="1754" s="1"/>
        <i x="1956" s="1"/>
        <i x="4034" s="1"/>
        <i x="180" s="1"/>
        <i x="2187" s="1"/>
        <i x="36" s="1"/>
        <i x="1787" s="1"/>
        <i x="2749" s="1"/>
        <i x="1759" s="1"/>
        <i x="3248" s="1"/>
        <i x="1586" s="1"/>
        <i x="3997" s="1"/>
        <i x="3979" s="1"/>
        <i x="177" s="1"/>
        <i x="593" s="1"/>
        <i x="3611" s="1"/>
        <i x="1194" s="1"/>
        <i x="3710" s="1"/>
        <i x="259" s="1"/>
        <i x="174" s="1"/>
        <i x="2755" s="1"/>
        <i x="3546" s="1"/>
        <i x="600" s="1"/>
        <i x="1471" s="1"/>
        <i x="1429" s="1"/>
        <i x="4044" s="1"/>
        <i x="2381" s="1"/>
        <i x="2179" s="1"/>
        <i x="3545" s="1"/>
        <i x="3775" s="1"/>
        <i x="3923" s="1"/>
        <i x="635" s="1"/>
        <i x="2034" s="1"/>
        <i x="2572" s="1"/>
        <i x="2943" s="1"/>
        <i x="664" s="1"/>
        <i x="357" s="1"/>
        <i x="4073" s="1"/>
        <i x="848" s="1"/>
        <i x="398" s="1"/>
        <i x="2510" s="1"/>
        <i x="218" s="1"/>
        <i x="858" s="1"/>
        <i x="3887" s="1"/>
        <i x="1060" s="1"/>
        <i x="587" s="1"/>
        <i x="3116" s="1"/>
        <i x="3113" s="1"/>
        <i x="1852" s="1"/>
        <i x="2530" s="1"/>
        <i x="2047" s="1"/>
        <i x="2659" s="1"/>
        <i x="2407" s="1"/>
        <i x="2172" s="1"/>
        <i x="1312" s="1"/>
        <i x="958" s="1"/>
        <i x="595" s="1"/>
        <i x="3043" s="1"/>
        <i x="2665" s="1"/>
        <i x="3797" s="1"/>
        <i x="1290" s="1"/>
        <i x="1449" s="1"/>
        <i x="610" s="1"/>
        <i x="617" s="1"/>
        <i x="2073" s="1"/>
        <i x="3488" s="1"/>
        <i x="3774" s="1"/>
        <i x="1390" s="1"/>
        <i x="2567" s="1"/>
        <i x="2372" s="1"/>
        <i x="3451" s="1"/>
        <i x="3423" s="1"/>
        <i x="3416" s="1"/>
        <i x="1200" s="1"/>
        <i x="2691" s="1"/>
        <i x="297" s="1"/>
        <i x="57" s="1"/>
        <i x="2593" s="1"/>
        <i x="3734" s="1"/>
        <i x="150" s="1"/>
        <i x="668" s="1"/>
        <i x="3807" s="1"/>
        <i x="2996" s="1"/>
        <i x="516" s="1"/>
        <i x="1425" s="1"/>
        <i x="1144" s="1"/>
        <i x="4064" s="1"/>
        <i x="339" s="1"/>
        <i x="3577" s="1"/>
        <i x="2558" s="1"/>
        <i x="821" s="1"/>
        <i x="2351" s="1"/>
        <i x="1847" s="1"/>
        <i x="1124" s="1"/>
        <i x="693" s="1"/>
        <i x="3904" s="1"/>
        <i x="2729" s="1"/>
        <i x="3205" s="1"/>
        <i x="1714" s="1"/>
        <i x="136" s="1"/>
        <i x="4012" s="1"/>
        <i x="2176" s="1"/>
        <i x="228" s="1"/>
        <i x="121" s="1"/>
        <i x="2355" s="1"/>
        <i x="2948" s="1"/>
        <i x="3071" s="1"/>
        <i x="23" s="1"/>
        <i x="2969" s="1"/>
        <i x="2922" s="1"/>
        <i x="3007" s="1"/>
        <i x="35" s="1"/>
        <i x="475" s="1"/>
        <i x="643" s="1"/>
        <i x="3084" s="1"/>
        <i x="773" s="1"/>
        <i x="3438" s="1"/>
        <i x="3826" s="1"/>
        <i x="2930" s="1"/>
        <i x="2352" s="1"/>
        <i x="334" s="1"/>
        <i x="335" s="1"/>
        <i x="1371" s="1"/>
        <i x="3588" s="1"/>
        <i x="1734" s="1"/>
        <i x="734" s="1"/>
        <i x="606" s="1"/>
        <i x="3300" s="1"/>
        <i x="3717" s="1"/>
        <i x="2845" s="1"/>
        <i x="3733" s="1"/>
        <i x="2077" s="1"/>
        <i x="2640" s="1"/>
        <i x="2814" s="1"/>
        <i x="2783" s="1"/>
        <i x="2924" s="1"/>
        <i x="2353" s="1"/>
        <i x="3854" s="1"/>
        <i x="3640" s="1"/>
        <i x="1214" s="1"/>
        <i x="2507" s="1"/>
        <i x="3314" s="1"/>
        <i x="226" s="1"/>
        <i x="3366" s="1"/>
        <i x="3103" s="1"/>
        <i x="1287" s="1"/>
        <i x="2402" s="1"/>
        <i x="452" s="1"/>
        <i x="1099" s="1"/>
        <i x="2910" s="1"/>
        <i x="3993" s="1"/>
        <i x="1559" s="1"/>
        <i x="2629" s="1"/>
        <i x="2846" s="1"/>
        <i x="624" s="1"/>
        <i x="1152" s="1"/>
        <i x="3812" s="1"/>
        <i x="3945" s="1"/>
        <i x="2213" s="1"/>
        <i x="1187" s="1"/>
        <i x="141" s="1"/>
        <i x="2580" s="1"/>
        <i x="1022" s="1"/>
        <i x="3073" s="1"/>
        <i x="971" s="1"/>
        <i x="2854" s="1"/>
        <i x="2163" s="1"/>
        <i x="3942" s="1"/>
        <i x="344" s="1"/>
        <i x="390" s="1"/>
        <i x="2690" s="1"/>
        <i x="151" s="1"/>
        <i x="1919" s="1"/>
        <i x="410" s="1"/>
        <i x="1043" s="1"/>
        <i x="493" s="1"/>
        <i x="3914" s="1"/>
        <i x="3096" s="1"/>
        <i x="124" s="1"/>
        <i x="345" s="1"/>
        <i x="2050" s="1"/>
        <i x="2872" s="1"/>
        <i x="767" s="1"/>
        <i x="154" s="1"/>
        <i x="1322" s="1"/>
        <i x="2621" s="1"/>
        <i x="2067" s="1"/>
        <i x="3560" s="1"/>
        <i x="1448" s="1"/>
        <i x="1783" s="1"/>
        <i x="1901" s="1"/>
        <i x="3838" s="1"/>
        <i x="277" s="1"/>
        <i x="2945" s="1"/>
        <i x="3189" s="1"/>
        <i x="3714" s="1"/>
        <i x="1037" s="1"/>
        <i x="3678" s="1"/>
        <i x="1741" s="1"/>
        <i x="3491" s="1"/>
        <i x="1564" s="1"/>
        <i x="3023" s="1"/>
        <i x="3280" s="1"/>
        <i x="1551" s="1"/>
        <i x="623" s="1"/>
        <i x="1161" s="1"/>
        <i x="3052" s="1"/>
        <i x="3735" s="1"/>
        <i x="4089" s="1"/>
        <i x="1090" s="1"/>
        <i x="2848" s="1"/>
        <i x="1327" s="1"/>
        <i x="1186" s="1"/>
        <i x="3905" s="1"/>
        <i x="3442" s="1"/>
        <i x="3278" s="1"/>
        <i x="1170" s="1"/>
        <i x="2554" s="1"/>
        <i x="111" s="1"/>
        <i x="1203" s="1"/>
        <i x="3991" s="1"/>
        <i x="3589" s="1"/>
        <i x="3515" s="1"/>
        <i x="1712" s="1"/>
        <i x="3486" s="1"/>
        <i x="1387" s="1"/>
        <i x="1020" s="1"/>
        <i x="3858" s="1"/>
        <i x="2878" s="1"/>
        <i x="3618" s="1"/>
        <i x="2626" s="1"/>
        <i x="3477" s="1"/>
        <i x="3107" s="1"/>
        <i x="859" s="1"/>
        <i x="3753" s="1"/>
        <i x="1912" s="1"/>
        <i x="3701" s="1"/>
        <i x="230" s="1"/>
        <i x="1723" s="1"/>
        <i x="445" s="1"/>
        <i x="1379" s="1"/>
        <i x="2356" s="1"/>
        <i x="1485" s="1"/>
        <i x="1185" s="1"/>
        <i x="636" s="1"/>
        <i x="3499" s="1"/>
        <i x="3794" s="1"/>
        <i x="3982" s="1"/>
        <i x="2944" s="1"/>
        <i x="1210" s="1"/>
        <i x="3712" s="1"/>
        <i x="224" s="1"/>
        <i x="126" s="1"/>
        <i x="3245" s="1"/>
        <i x="195" s="1"/>
        <i x="3567" s="1"/>
        <i x="234" s="1"/>
        <i x="3900" s="1"/>
        <i x="2025" s="1"/>
        <i x="2001" s="1"/>
        <i x="2824" s="1"/>
        <i x="2776" s="1"/>
        <i x="2023" s="1"/>
        <i x="3266" s="1"/>
        <i x="3669" s="1"/>
        <i x="2258" s="1"/>
        <i x="3849" s="1"/>
        <i x="3269" s="1"/>
        <i x="1205" s="1"/>
        <i x="2044" s="1"/>
        <i x="575" s="1"/>
        <i x="3789" s="1"/>
        <i x="3770" s="1"/>
        <i x="3049" s="1"/>
        <i x="2819" s="1"/>
        <i x="1445" s="1"/>
        <i x="2328" s="1"/>
        <i x="3558" s="1"/>
        <i x="2584" s="1"/>
        <i x="3646" s="1"/>
        <i x="3395" s="1"/>
        <i x="1576" s="1"/>
        <i x="608" s="1"/>
        <i x="3294" s="1"/>
        <i x="2955" s="1"/>
        <i x="1380" s="1"/>
        <i x="2171" s="1"/>
        <i x="3670" s="1"/>
        <i x="1434" s="1"/>
        <i x="2911" s="1"/>
        <i x="3834" s="1"/>
        <i x="3388" s="1"/>
        <i x="1153" s="1"/>
        <i x="602" s="1"/>
        <i x="3906" s="1"/>
        <i x="3614" s="1"/>
        <i x="4040" s="1"/>
        <i x="3188" s="1"/>
        <i x="3256" s="1"/>
        <i x="1571" s="1"/>
        <i x="3249" s="1"/>
        <i x="1023" s="1"/>
        <i x="1368" s="1"/>
        <i x="3572" s="1"/>
        <i x="3251" s="1"/>
        <i x="3013" s="1"/>
        <i x="3719" s="1"/>
        <i x="181" s="1"/>
        <i x="3689" s="1"/>
        <i x="3333" s="1"/>
        <i x="56" s="1"/>
        <i x="3487" s="1"/>
        <i x="3403" s="1"/>
        <i x="1166" s="1"/>
        <i x="2079" s="1"/>
        <i x="3543" s="1"/>
        <i x="2371" s="1"/>
        <i x="3825" s="1"/>
        <i x="1089" s="1"/>
        <i x="4025" s="1"/>
        <i x="1598" s="1"/>
        <i x="3938" s="1"/>
        <i x="1202" s="1"/>
        <i x="3404" s="1"/>
        <i x="2223" s="1"/>
        <i x="3837" s="1"/>
        <i x="1731" s="1"/>
        <i x="509" s="1"/>
        <i x="2687" s="1"/>
        <i x="1159" s="1"/>
        <i x="3878" s="1"/>
        <i x="2807" s="1"/>
        <i x="1872" s="1"/>
        <i x="2563" s="1"/>
        <i x="3839" s="1"/>
        <i x="3221" s="1"/>
        <i x="528" s="1"/>
        <i x="3238" s="1"/>
        <i x="1945" s="1"/>
        <i x="2963" s="1"/>
        <i x="530" s="1"/>
        <i x="3196" s="1"/>
        <i x="3625" s="1"/>
        <i x="2398" s="1"/>
        <i x="691" s="1"/>
        <i x="2803" s="1"/>
        <i x="3847" s="1"/>
        <i x="1802" s="1"/>
        <i x="2359" s="1"/>
        <i x="1285" s="1"/>
        <i x="3820" s="1"/>
        <i x="2109" s="1"/>
        <i x="1384" s="1"/>
        <i x="167" s="1"/>
        <i x="1199" s="1"/>
        <i x="740" s="1"/>
        <i x="2965" s="1"/>
        <i x="3018" s="1"/>
        <i x="1501" s="1"/>
        <i x="2200" s="1"/>
        <i x="549" s="1"/>
        <i x="360" s="1"/>
        <i x="654" s="1"/>
        <i x="2426" s="1"/>
        <i x="3747" s="1"/>
        <i x="1873" s="1"/>
        <i x="1141" s="1"/>
        <i x="227" s="1"/>
        <i x="235" s="1"/>
        <i x="2856" s="1"/>
        <i x="3216" s="1"/>
        <i x="565" s="1"/>
        <i x="847" s="1"/>
        <i x="209" s="1"/>
        <i x="3720" s="1"/>
        <i x="3780" s="1"/>
        <i x="3527" s="1"/>
        <i x="2131" s="1"/>
        <i x="3247" s="1"/>
        <i x="3270" s="1"/>
        <i x="3787" s="1"/>
        <i x="2341" s="1"/>
        <i x="1991" s="1"/>
        <i x="3584" s="1"/>
        <i x="155" s="1"/>
        <i x="1299" s="1"/>
        <i x="4049" s="1"/>
        <i x="3792" s="1"/>
        <i x="1175" s="1"/>
        <i x="3020" s="1"/>
        <i x="3823" s="1"/>
        <i x="1542" s="1"/>
        <i x="2826" s="1"/>
        <i x="3480" s="1"/>
        <i x="3101" s="1"/>
        <i x="3261" s="1"/>
        <i x="2876" s="1"/>
        <i x="3890" s="1"/>
        <i x="3213" s="1"/>
        <i x="1740" s="1"/>
        <i x="2831" s="1"/>
        <i x="495" s="1"/>
        <i x="160" s="1"/>
        <i x="3851" s="1"/>
        <i x="2864" s="1"/>
        <i x="2777" s="1"/>
        <i x="3204" s="1"/>
        <i x="3267" s="1"/>
        <i x="1342" s="1"/>
        <i x="1815" s="1"/>
        <i x="2767" s="1"/>
        <i x="551" s="1"/>
        <i x="3761" s="1"/>
        <i x="3086" s="1"/>
        <i x="2099" s="1"/>
        <i x="3655" s="1"/>
        <i x="663" s="1"/>
        <i x="3667" s="1"/>
        <i x="4015" s="1"/>
        <i x="1432" s="1"/>
        <i x="19" s="1"/>
        <i x="1737" s="1"/>
        <i x="2793" s="1"/>
        <i x="0" s="1"/>
        <i x="421" s="1"/>
        <i x="591" s="1"/>
        <i x="3529" s="1"/>
        <i x="3040" s="1"/>
        <i x="4008" s="1"/>
        <i x="418" s="1"/>
        <i x="589" s="1"/>
        <i x="4093" s="1"/>
        <i x="658" s="1"/>
        <i x="1706" s="1"/>
        <i x="536" s="1"/>
        <i x="2389" s="1"/>
        <i x="3373" s="1"/>
        <i x="3462" s="1"/>
        <i x="3872" s="1"/>
        <i x="2434" s="1"/>
        <i x="1426" s="1"/>
        <i x="1995" s="1"/>
        <i x="940" s="1"/>
        <i x="3194" s="1"/>
        <i x="3759" s="1"/>
        <i x="187" s="1"/>
        <i x="2792" s="1"/>
        <i x="1173" s="1"/>
        <i x="3819" s="1"/>
        <i x="1295" s="1"/>
        <i x="324" s="1"/>
        <i x="1386" s="1"/>
        <i x="723" s="1"/>
        <i x="2607" s="1"/>
        <i x="976" s="1"/>
        <i x="2806" s="1"/>
        <i x="1558" s="1"/>
        <i x="3334" s="1"/>
        <i x="3668" s="1"/>
        <i x="3903" s="1"/>
        <i x="138" s="1"/>
        <i x="3305" s="1"/>
        <i x="2441" s="1"/>
        <i x="1703" s="1"/>
        <i x="139" s="1"/>
        <i x="2697" s="1"/>
        <i x="581" s="1"/>
        <i x="1554" s="1"/>
        <i x="2816" s="1"/>
        <i x="1338" s="1"/>
        <i x="4103" s="1"/>
        <i x="1792" s="1"/>
        <i x="686" s="1"/>
        <i x="2125" s="1"/>
        <i x="3653" s="1"/>
        <i x="2385" s="1"/>
        <i x="176" s="1"/>
        <i x="1140" s="1"/>
        <i x="526" s="1"/>
        <i x="2802" s="1"/>
        <i x="1415" s="1"/>
        <i x="571" s="1"/>
        <i x="2880" s="1"/>
        <i x="3367" s="1"/>
        <i x="3898" s="1"/>
        <i x="1391" s="1"/>
        <i x="3401" s="1"/>
        <i x="3297" s="1"/>
        <i x="3762" s="1"/>
        <i x="1231" s="1"/>
        <i x="3559" s="1"/>
        <i x="605" s="1"/>
        <i x="2393" s="1"/>
        <i x="2216" s="1"/>
        <i x="954" s="1"/>
        <i x="2382" s="1"/>
        <i x="220" s="1"/>
        <i x="1301" s="1"/>
        <i x="3553" s="1"/>
        <i x="2903" s="1"/>
        <i x="51" s="1"/>
        <i x="2195" s="1"/>
        <i x="626" s="1"/>
        <i x="2727" s="1"/>
        <i x="2414" s="1"/>
        <i x="2170" s="1"/>
        <i x="1441" s="1"/>
        <i x="2349" s="1"/>
        <i x="2724" s="1"/>
        <i x="2018" s="1"/>
        <i x="641" s="1"/>
        <i x="653" s="1"/>
        <i x="2906" s="1"/>
        <i x="642" s="1"/>
        <i x="1444" s="1"/>
        <i x="2647" s="1"/>
        <i x="145" s="1"/>
        <i x="1352" s="1"/>
        <i x="3465" s="1"/>
        <i x="2247" s="1"/>
        <i x="387" s="1"/>
        <i x="20" s="1"/>
        <i x="3795" s="1"/>
        <i x="2798" s="1"/>
        <i x="2228" s="1"/>
        <i x="213" s="1"/>
        <i x="3610" s="1"/>
        <i x="3730" s="1"/>
        <i x="3561" s="1"/>
        <i x="2409" s="1"/>
        <i x="3728" s="1"/>
        <i x="3437" s="1"/>
        <i x="2219" s="1"/>
        <i x="1988" s="1"/>
        <i x="3223" s="1"/>
        <i x="3815" s="1"/>
        <i x="348" s="1"/>
        <i x="2662" s="1"/>
        <i x="3094" s="1"/>
        <i x="964" s="1"/>
        <i x="2531" s="1"/>
        <i x="2808" s="1"/>
        <i x="1761" s="1"/>
        <i x="659" s="1"/>
        <i x="4090" s="1"/>
        <i x="2902" s="1"/>
        <i x="1220" s="1"/>
        <i x="2411" s="1"/>
        <i x="386" s="1"/>
        <i x="2616" s="1"/>
        <i x="1125" s="1"/>
        <i x="2378" s="1"/>
        <i x="2805" s="1"/>
        <i x="3944" s="1"/>
        <i x="1536" s="1"/>
        <i x="3525" s="1"/>
        <i x="2373" s="1"/>
        <i x="170" s="1"/>
        <i x="4024" s="1"/>
        <i x="2528" s="1"/>
        <i x="2631" s="1"/>
        <i x="896" s="1"/>
        <i x="3281" s="1"/>
        <i x="3684" s="1"/>
        <i x="1553" s="1"/>
        <i x="3215" s="1"/>
        <i x="2980" s="1"/>
        <i x="1748" s="1"/>
        <i x="3599" s="1"/>
        <i x="3935" s="1"/>
        <i x="1534" s="1"/>
        <i x="2246" s="1"/>
        <i x="134" s="1"/>
        <i x="2663" s="1"/>
        <i x="3541" s="1"/>
        <i x="1154" s="1"/>
        <i x="3549" s="1"/>
        <i x="518" s="1"/>
        <i x="630" s="1"/>
        <i x="1151" s="1"/>
        <i x="2410" s="1"/>
        <i x="3910" s="1"/>
        <i x="3379" s="1"/>
        <i x="2981" s="1"/>
        <i x="2646" s="1"/>
        <i x="3076" s="1"/>
        <i x="3636" s="1"/>
        <i x="3067" s="1"/>
        <i x="764" s="1"/>
        <i x="3520" s="1"/>
        <i x="2480" s="1"/>
        <i x="3032" s="1"/>
        <i x="3931" s="1"/>
        <i x="433" s="1"/>
        <i x="2550" s="1"/>
        <i x="24" s="1"/>
        <i x="3988" s="1"/>
        <i x="59" s="1"/>
        <i x="3246" s="1"/>
        <i x="578" s="1"/>
        <i x="3686" s="1"/>
        <i x="1050" s="1"/>
        <i x="1417" s="1"/>
        <i x="3291" s="1"/>
        <i x="2859" s="1"/>
        <i x="3934" s="1"/>
        <i x="2966" s="1"/>
        <i x="3030" s="1"/>
        <i x="3501" s="1"/>
        <i x="2569" s="1"/>
        <i x="1514" s="1"/>
        <i x="2280" s="1"/>
        <i x="3522" s="1"/>
        <i x="4067" s="1"/>
        <i x="2666" s="1"/>
        <i x="211" s="1"/>
        <i x="3206" s="1"/>
        <i x="3564" s="1"/>
        <i x="2379" s="1"/>
        <i x="3081" s="1"/>
        <i x="2578" s="1"/>
        <i x="523" s="1"/>
        <i x="432" s="1"/>
        <i x="191" s="1"/>
        <i x="137" s="1"/>
        <i x="3298" s="1"/>
        <i x="2598" s="1"/>
        <i x="2161" s="1"/>
        <i x="1590" s="1"/>
        <i x="3106" s="1"/>
        <i x="1555" s="1"/>
        <i x="2678" s="1"/>
        <i x="2203" s="1"/>
        <i x="615" s="1"/>
        <i x="3203" s="1"/>
        <i x="2445" s="1"/>
        <i x="3534" s="1"/>
        <i x="3952" s="1"/>
        <i x="163" s="1"/>
        <i x="2501" s="1"/>
        <i x="1705" s="1"/>
        <i x="2917" s="1"/>
        <i x="3060" s="1"/>
        <i x="1582" s="1"/>
        <i x="3085" s="1"/>
        <i x="613" s="1"/>
        <i x="1216" s="1"/>
        <i x="1805" s="1"/>
        <i x="3062" s="1"/>
        <i x="3845" s="1"/>
        <i x="205" s="1"/>
        <i x="3535" s="1"/>
        <i x="3331" s="1"/>
        <i x="875" s="1"/>
        <i x="2380" s="1"/>
        <i x="2464" s="1"/>
        <i x="2364" s="1"/>
        <i x="210" s="1"/>
        <i x="546" s="1"/>
        <i x="2818" s="1"/>
        <i x="776" s="1"/>
        <i x="2620" s="1"/>
        <i x="2435" s="1"/>
        <i x="3237" s="1"/>
        <i x="1755" s="1"/>
        <i x="3863" s="1"/>
        <i x="3042" s="1"/>
        <i x="3310" s="1"/>
        <i x="2828" s="1"/>
        <i x="2716" s="1"/>
        <i x="3092" s="1"/>
        <i x="3873" s="1"/>
        <i x="2953" s="1"/>
        <i x="202" s="1"/>
        <i x="15" s="1"/>
        <i x="1292" s="1"/>
        <i x="1589" s="1"/>
        <i x="973" s="1"/>
        <i x="2861" s="1"/>
        <i x="1309" s="1"/>
        <i x="2506" s="1"/>
        <i x="2897" s="1"/>
        <i x="1435" s="1"/>
        <i x="196" s="1"/>
        <i x="2561" s="1"/>
        <i x="346" s="1"/>
        <i x="2886" s="1"/>
        <i x="3299" s="1"/>
        <i x="3243" s="1"/>
        <i x="688" s="1"/>
        <i x="2199" s="1"/>
        <i x="2396" s="1"/>
        <i x="332" s="1"/>
        <i x="3068" s="1"/>
        <i x="254" s="1"/>
        <i x="3311" s="1"/>
        <i x="2357" s="1"/>
        <i x="1910" s="1"/>
        <i x="3411" s="1"/>
        <i x="3928" s="1"/>
        <i x="3848" s="1"/>
        <i x="2439" s="1"/>
        <i x="1895" s="1"/>
        <i x="3492" s="1"/>
        <i x="2833" s="1"/>
        <i x="2366" s="1"/>
        <i x="1728" s="1"/>
        <i x="561" s="1"/>
        <i x="3802" s="1"/>
        <i x="2521" s="1"/>
        <i x="3222" s="1"/>
        <i x="3354" s="1"/>
        <i x="534" s="1"/>
        <i x="1920" s="1"/>
        <i x="49" s="1"/>
        <i x="1021" s="1"/>
        <i x="1730" s="1"/>
        <i x="3445" s="1"/>
        <i x="2660" s="1"/>
        <i x="484" s="1"/>
        <i x="715" s="1"/>
        <i x="2619" s="1"/>
        <i x="2668" s="1"/>
        <i x="1179" s="1"/>
        <i x="3374" s="1"/>
        <i x="1530" s="1"/>
        <i x="425" s="1"/>
        <i x="541" s="1"/>
        <i x="2392" s="1"/>
        <i x="1005" s="1"/>
        <i x="548" s="1"/>
        <i x="3226" s="1"/>
        <i x="3239" s="1"/>
        <i x="1294" s="1"/>
        <i x="1315" s="1"/>
        <i x="2918" s="1"/>
        <i x="1218" s="1"/>
        <i x="2898" s="1"/>
        <i x="328" s="1"/>
        <i x="2180" s="1"/>
        <i x="3943" s="1"/>
        <i x="2618" s="1"/>
        <i x="1549" s="1"/>
        <i x="998" s="1"/>
        <i x="4026" s="1"/>
        <i x="1804" s="1"/>
        <i x="572" s="1"/>
        <i x="537" s="1"/>
        <i x="3292" s="1"/>
        <i x="585" s="1"/>
        <i x="4074" s="1"/>
        <i x="545" s="1"/>
        <i x="3603" s="1"/>
        <i x="3272" s="1"/>
        <i x="3263" s="1"/>
        <i x="3817" s="1"/>
        <i x="3643" s="1"/>
        <i x="427" s="1"/>
        <i x="2438" s="1"/>
        <i x="33" s="1"/>
        <i x="3989" s="1"/>
        <i x="1736" s="1"/>
        <i x="1548" s="1"/>
        <i x="1017" s="1"/>
        <i x="3533" s="1"/>
        <i x="1457" s="1"/>
        <i x="3992" s="1"/>
        <i x="2080" s="1"/>
        <i x="2117" s="1"/>
        <i x="1979" s="1"/>
        <i x="3402" s="1"/>
        <i x="329" s="1"/>
        <i x="86" s="1"/>
        <i x="857" s="1"/>
        <i x="336" s="1"/>
        <i x="2841" s="1"/>
        <i x="3628" s="1"/>
        <i x="1408" s="1"/>
        <i x="1367" s="1"/>
        <i x="3384" s="1"/>
        <i x="377" s="1"/>
        <i x="1747" s="1"/>
        <i x="347" s="1"/>
        <i x="2198" s="1"/>
        <i x="402" s="1"/>
        <i x="1293" s="1"/>
        <i x="4032" s="1"/>
        <i x="3202" s="1"/>
        <i x="3082" s="1"/>
        <i x="3441" s="1"/>
        <i x="2581" s="1"/>
        <i x="3665" s="1"/>
        <i x="1071" s="1"/>
        <i x="3864" s="1"/>
        <i x="3963" s="1"/>
        <i x="438" s="1"/>
        <i x="1511" s="1"/>
        <i x="2253" s="1"/>
        <i x="239" s="1"/>
        <i x="1406" s="1"/>
        <i x="3737" s="1"/>
        <i x="1204" s="1"/>
        <i x="3504" s="1"/>
        <i x="353" s="1"/>
        <i x="3642" s="1"/>
        <i x="2949" s="1"/>
        <i x="1195" s="1"/>
        <i x="3064" s="1"/>
        <i x="2217" s="1"/>
        <i x="1416" s="1"/>
        <i x="2779" s="1"/>
        <i x="607" s="1"/>
        <i x="3350" s="1"/>
        <i x="2053" s="1"/>
        <i x="632" s="1"/>
        <i x="3260" s="1"/>
        <i x="1015" s="1"/>
        <i x="1431" s="1"/>
        <i x="2627" s="1"/>
        <i x="4086" s="1"/>
        <i x="178" s="1"/>
        <i x="4039" s="1"/>
        <i x="3955" s="1"/>
        <i x="609" s="1"/>
        <i x="4082" s="1"/>
        <i x="4109" s="1"/>
        <i x="2837" s="1"/>
        <i x="3913" s="1"/>
        <i x="3693" s="1"/>
        <i x="3296" s="1"/>
        <i x="4057" s="1"/>
        <i x="1977" s="1"/>
        <i x="3962" s="1"/>
        <i x="2035" s="1"/>
        <i x="3265" s="1"/>
        <i x="3287" s="1"/>
        <i x="1459" s="1"/>
        <i x="2825" s="1"/>
        <i x="3371" s="1"/>
        <i x="2664" s="1"/>
        <i x="2835" s="1"/>
        <i x="1335" s="1"/>
        <i x="2272" s="1"/>
        <i x="1349" s="1"/>
        <i x="618" s="1"/>
        <i x="3901" s="1"/>
        <i x="1150" s="1"/>
        <i x="25" s="1"/>
        <i x="505" s="1"/>
        <i x="3615" s="1"/>
        <i x="552" s="1"/>
        <i x="520" s="1"/>
        <i x="2376" s="1"/>
        <i x="1212" s="1"/>
        <i x="2669" s="1"/>
        <i x="1721" s="1"/>
        <i x="1046" s="1"/>
        <i x="236" s="1"/>
        <i x="3365" s="1"/>
        <i x="559" s="1"/>
        <i x="725" s="1"/>
        <i x="1801" s="1"/>
        <i x="2363" s="1"/>
        <i x="4029" s="1"/>
        <i x="2713" s="1"/>
        <i x="2282" s="1"/>
        <i x="3422" s="1"/>
        <i x="3228" s="1"/>
        <i x="1887" s="1"/>
        <i x="46" s="1"/>
        <i x="1031" s="1"/>
        <i x="986" s="1"/>
        <i x="28" s="1"/>
        <i x="1143" s="1"/>
        <i x="1581" s="1"/>
        <i x="1732" s="1"/>
        <i x="1002" s="1"/>
        <i x="3741" s="1"/>
        <i x="1904" s="1"/>
        <i x="1196" s="1"/>
        <i x="515" s="1"/>
        <i x="1136" s="1"/>
        <i x="2651" s="1"/>
        <i x="2343" s="1"/>
        <i x="4" s="1"/>
        <i x="611" s="1"/>
        <i x="3536" s="1"/>
        <i x="1868" s="1"/>
        <i x="1993" s="1"/>
        <i x="3822" s="1"/>
        <i x="2233" s="1"/>
        <i x="320" s="1"/>
        <i x="2042" s="1"/>
        <i x="657" s="1"/>
        <i x="2330" s="1"/>
        <i x="1131" s="1"/>
        <i x="2586" s="1"/>
        <i x="1117" s="1"/>
        <i x="2728" s="1"/>
        <i x="1198" s="1"/>
        <i x="3788" s="1"/>
        <i x="54" s="1"/>
        <i x="1350" s="1"/>
        <i x="3011" s="1"/>
        <i x="2942" s="1"/>
        <i x="2989" s="1"/>
        <i x="3214" s="1"/>
        <i x="2436" s="1"/>
        <i x="2587" s="1"/>
        <i x="2278" s="1"/>
        <i x="2452" s="1"/>
        <i x="3607" s="1"/>
        <i x="1526" s="1"/>
        <i x="1013" s="1"/>
        <i x="985" s="1"/>
        <i x="1466" s="1"/>
        <i x="1423" s="1"/>
        <i x="2142" s="1"/>
        <i x="569" s="1"/>
        <i x="2069" s="1"/>
        <i x="3821" s="1"/>
        <i x="2990" s="1"/>
        <i x="1710" s="1"/>
        <i x="2973" s="1"/>
        <i x="231" s="1"/>
        <i x="2649" s="1"/>
        <i x="2404" s="1"/>
        <i x="904" s="1"/>
        <i x="3960" s="1"/>
        <i x="1661" s="1"/>
        <i x="1798" s="1"/>
        <i x="4097" s="1"/>
        <i x="2672" s="1"/>
        <i x="556" s="1"/>
        <i x="2000" s="1"/>
        <i x="3125" s="1"/>
        <i x="2365" s="1"/>
        <i x="1111" s="1"/>
        <i x="2011" s="1"/>
        <i x="568" s="1"/>
        <i x="771" s="1"/>
        <i x="165" s="1"/>
        <i x="1077" s="1"/>
        <i x="4083" s="1"/>
        <i x="2912" s="1"/>
        <i x="950" s="1"/>
        <i x="4113" s="1"/>
        <i x="3919" s="1"/>
        <i x="2879" s="1"/>
        <i x="3098" s="1"/>
        <i x="3041" s="1"/>
        <i x="3008" s="1"/>
        <i x="1413" s="1"/>
        <i x="74" s="1"/>
        <i x="3716" s="1"/>
        <i x="2348" s="1"/>
        <i x="949" s="1"/>
        <i x="2059" s="1"/>
        <i x="2950" s="1"/>
        <i x="1898" s="1"/>
        <i x="491" s="1"/>
        <i x="380" s="1"/>
        <i x="935" s="1"/>
        <i x="2855" s="1"/>
        <i x="378" s="1"/>
        <i x="1024" s="1"/>
        <i x="2883" s="1"/>
        <i x="1870" s="1"/>
        <i x="2511" s="1"/>
        <i x="2236" s="1"/>
        <i x="883" s="1"/>
        <i x="3876" s="1"/>
        <i x="3485" s="1"/>
        <i x="3038" s="1"/>
        <i x="962" s="1"/>
        <i x="3882" s="1"/>
        <i x="3681" s="1"/>
        <i x="4030" s="1"/>
        <i x="2401" s="1"/>
        <i x="3439" s="1"/>
        <i x="2052" s="1"/>
        <i x="3832" s="1"/>
        <i x="215" s="1"/>
        <i x="194" s="1"/>
        <i x="31" s="1"/>
        <i x="590" s="1"/>
        <i x="237" s="1"/>
        <i x="2360" s="1"/>
        <i x="3397" s="1"/>
        <i x="3283" s="1"/>
        <i x="3432" s="1"/>
        <i x="2184" s="1"/>
        <i x="547" s="1"/>
        <i x="2369" s="1"/>
        <i x="3284" s="1"/>
        <i x="2667" s="1"/>
        <i x="3650" s="1"/>
        <i x="3722" s="1"/>
        <i x="2982" s="1"/>
        <i x="2226" s="1"/>
        <i x="2655" s="1"/>
        <i x="2430" s="1"/>
        <i x="3099" s="1"/>
        <i x="3313" s="1"/>
        <i x="1049" s="1"/>
        <i x="1351" s="1"/>
        <i x="942" s="1"/>
        <i x="2591" s="1"/>
        <i x="3605" s="1"/>
        <i x="2440" s="1"/>
        <i x="229" s="1"/>
        <i x="1100" s="1"/>
        <i x="627" s="1"/>
        <i x="712" s="1"/>
        <i x="2715" s="1"/>
        <i x="1307" s="1"/>
        <i x="3044" s="1"/>
        <i x="697" s="1"/>
        <i x="1782" s="1"/>
        <i x="2590" s="1"/>
        <i x="1004" s="1"/>
        <i x="570" s="1"/>
        <i x="2851" s="1"/>
        <i x="1450" s="1"/>
        <i x="2993" s="1"/>
        <i x="1436" s="1"/>
        <i x="1532" s="1"/>
        <i x="4006" s="1"/>
        <i x="977" s="1"/>
        <i x="1316" s="1"/>
        <i x="1954" s="1"/>
        <i x="2600" s="1"/>
        <i x="978" s="1"/>
        <i x="1418" s="1"/>
        <i x="3748" s="1"/>
        <i x="2057" s="1"/>
        <i x="1363" s="1"/>
        <i x="157" s="1"/>
        <i x="1093" s="1"/>
        <i x="148" s="1"/>
        <i x="2146" s="1"/>
        <i x="2433" s="1"/>
        <i x="1990" s="1"/>
        <i x="3003" s="1"/>
        <i x="3985" s="1"/>
        <i x="2403" s="1"/>
        <i x="510" s="1"/>
        <i x="3274" s="1"/>
        <i x="426" s="1"/>
        <i x="4112" s="1"/>
        <i x="1392" s="1"/>
        <i x="2820" s="1"/>
        <i x="3990" s="1"/>
        <i x="3698" s="1"/>
        <i x="3725" s="1"/>
        <i x="1313" s="1"/>
        <i x="3447" s="1"/>
        <i x="3866" s="1"/>
        <i x="3751" s="1"/>
        <i x="179" s="1"/>
        <i x="3803" s="1"/>
        <i x="2928" s="1"/>
        <i x="1572" s="1"/>
        <i x="3420" s="1"/>
        <i x="1760" s="1"/>
        <i x="2" s="1"/>
        <i x="1055" s="1"/>
        <i x="2459" s="1"/>
        <i x="2648" s="1"/>
        <i x="4023" s="1"/>
        <i x="2129" s="1"/>
        <i x="719" s="1"/>
        <i x="3644" s="1"/>
        <i x="3074" s="1"/>
        <i x="1193" s="1"/>
        <i x="3405" s="1"/>
        <i x="1334" s="1"/>
        <i x="3799" s="1"/>
        <i x="1762" s="1"/>
        <i x="948" s="1"/>
        <i x="3548" s="1"/>
        <i x="564" s="1"/>
        <i x="2427" s="1"/>
        <i x="1121" s="1"/>
        <i x="1986" s="1"/>
        <i x="1879" s="1"/>
        <i x="1085" s="1"/>
        <i x="3965" s="1"/>
        <i x="1505" s="1"/>
        <i x="3932" s="1"/>
        <i x="1515" s="1"/>
        <i x="2915" s="1"/>
        <i x="356" s="1"/>
        <i x="2891" s="1"/>
        <i x="1677" s="1"/>
        <i x="2794" s="1"/>
        <i x="647" s="1"/>
        <i x="212" s="1"/>
        <i x="3597" s="1"/>
        <i x="2190" s="1"/>
        <i x="4019" s="1"/>
        <i x="656" s="1"/>
        <i x="394" s="1"/>
        <i x="2719" s="1"/>
        <i x="1038" s="1"/>
        <i x="3583" s="1"/>
        <i x="4014" s="1"/>
        <i x="1191" s="1"/>
        <i x="3500" s="1"/>
        <i x="3466" s="1"/>
        <i x="3783" s="1"/>
        <i x="1753" s="1"/>
        <i x="4061" s="1"/>
        <i x="1016" s="1"/>
        <i x="967" s="1"/>
        <i x="2589" s="1"/>
        <i x="3364" s="1"/>
        <i x="1296" s="1"/>
        <i x="2062" s="1"/>
        <i x="1980" s="1"/>
        <i x="2457" s="1"/>
        <i x="1208" s="1"/>
        <i x="440" s="1"/>
        <i x="1374" s="1"/>
        <i x="974" s="1"/>
        <i x="372" s="1"/>
        <i x="2976" s="1"/>
        <i x="3779" s="1"/>
        <i x="2194" s="1"/>
        <i x="1722" s="1"/>
        <i x="2367" s="1"/>
        <i x="1026" s="1"/>
        <i x="1502" s="1"/>
        <i x="3276" s="1"/>
        <i x="3126" s="1"/>
        <i x="1707" s="1"/>
        <i x="351" s="1"/>
        <i x="219" s="1"/>
        <i x="1115" s="1"/>
        <i x="900" s="1"/>
        <i x="3609" s="1"/>
        <i x="522" s="1"/>
        <i x="1207" s="1"/>
        <i x="1880" s="1"/>
        <i x="1835" s="1"/>
        <i x="1222" s="1"/>
        <i x="2155" s="1"/>
        <i x="3579" s="1"/>
        <i x="3502" s="1"/>
        <i x="3279" s="1"/>
        <i x="3318" s="1"/>
        <i x="2986" s="1"/>
        <i x="1061" s="1"/>
        <i x="1428" s="1"/>
        <i x="3840" s="1"/>
        <i x="3930" s="1"/>
        <i x="3057" s="1"/>
        <i x="1385" s="1"/>
        <i x="1591" s="1"/>
        <i x="542" s="1"/>
        <i x="3562" s="1"/>
        <i x="3951" s="1"/>
        <i x="1739" s="1"/>
        <i x="3120" s="1"/>
        <i x="2680" s="1"/>
        <i x="4048" s="1"/>
        <i x="3629" s="1"/>
        <i x="3336" s="1"/>
        <i x="333" s="1"/>
        <i x="4000" s="1"/>
        <i x="992" s="1"/>
        <i x="1599" s="1"/>
        <i x="2165" s="1"/>
        <i x="2958" s="1"/>
        <i x="1570" s="1"/>
        <i x="354" s="1"/>
        <i x="225" s="1"/>
        <i x="3950" s="1"/>
        <i x="1068" s="1"/>
        <i x="3654" s="1"/>
        <i x="2565" s="1"/>
        <i x="1091" s="1"/>
        <i x="3530" s="1"/>
        <i x="1533" s="1"/>
        <i x="3490" s="1"/>
        <i x="3047" s="1"/>
        <i x="2400" s="1"/>
        <i x="944" s="1"/>
        <i x="2907" s="1"/>
        <i x="3282" s="1"/>
        <i x="3769" s="1"/>
        <i x="1594" s="1"/>
        <i x="1269" s="1"/>
        <i x="3755" s="1"/>
        <i x="4058" s="1"/>
        <i x="594" s="1"/>
        <i x="3392" s="1"/>
        <i x="3231" s="1"/>
        <i x="9" s="1"/>
        <i x="3970" s="1"/>
        <i x="3602" s="1"/>
        <i x="3661" s="1"/>
        <i x="482" s="1"/>
        <i x="3419" s="1"/>
        <i x="2571" s="1"/>
        <i x="577" s="1"/>
        <i x="3635" s="1"/>
        <i x="3582" s="1"/>
        <i x="2809" s="1"/>
        <i x="1323" s="1"/>
        <i x="1708" s="1"/>
        <i x="1964" s="1"/>
        <i x="2726" s="1"/>
        <i x="2221" s="1"/>
        <i x="2455" s="1"/>
        <i x="3968" s="1"/>
        <i x="2240" s="1"/>
        <i x="850" s="1"/>
        <i x="3308" s="1"/>
        <i x="3343" s="1"/>
        <i x="2849" s="1"/>
        <i x="2615" s="1"/>
        <i x="2847" s="1"/>
        <i x="1137" s="1"/>
        <i x="1750" s="1"/>
        <i x="45" s="1"/>
        <i x="1438" s="1"/>
        <i x="3956" s="1"/>
        <i x="3749" s="1"/>
        <i x="3469" s="1"/>
        <i x="1298" s="1"/>
        <i x="3498" s="1"/>
        <i x="1660" s="1"/>
        <i x="342" s="1"/>
        <i x="3200" s="1"/>
        <i x="3526" s="1"/>
        <i x="3058" s="1"/>
        <i x="2522" s="1"/>
        <i x="1718" s="1"/>
        <i x="3578" s="1"/>
        <i x="3627" s="1"/>
        <i x="3835" s="1"/>
        <i x="1717" s="1"/>
        <i x="1446" s="1"/>
        <i x="2882" s="1"/>
        <i x="32" s="1"/>
        <i x="3704" s="1"/>
        <i x="1297" s="1"/>
        <i x="1669" s="1"/>
        <i x="3726" s="1"/>
        <i x="3550" s="1"/>
        <i x="3232" s="1"/>
        <i x="1454" s="1"/>
        <i x="2956" s="1"/>
        <i x="2875" s="1"/>
        <i x="3050" s="1"/>
        <i x="3724" s="1"/>
        <i x="2174" s="1"/>
        <i x="2718" s="1"/>
        <i x="3315" s="1"/>
        <i x="3348" s="1"/>
        <i x="3171" s="1"/>
        <i x="2074" s="1"/>
        <i x="2361" s="1"/>
        <i x="3415" s="1"/>
        <i x="3986" s="1"/>
        <i x="2072" s="1"/>
        <i x="2189" s="1"/>
        <i x="2255" s="1"/>
        <i x="3327" s="1"/>
        <i x="1174" s="1"/>
        <i x="8" s="1"/>
        <i x="3973" s="1"/>
        <i x="2266" s="1"/>
        <i x="3885" s="1"/>
        <i x="1729" s="1"/>
        <i x="1550" s="1"/>
        <i x="2063" s="1"/>
        <i x="532" s="1"/>
        <i x="322" s="1"/>
        <i x="1948" s="1"/>
        <i x="538" s="1"/>
        <i x="629" s="1"/>
        <i x="2773" s="1"/>
        <i x="3307" s="1"/>
        <i x="4102" s="1"/>
        <i x="3508" s="1"/>
        <i x="4066" s="1"/>
        <i x="1103" s="1"/>
        <i x="1410" s="1"/>
        <i x="3353" s="1"/>
        <i x="3697" s="1"/>
        <i x="1079" s="1"/>
        <i x="257" s="1"/>
        <i x="3547" s="1"/>
        <i x="3459" s="1"/>
        <i x="951" s="1"/>
        <i x="2860" s="1"/>
        <i x="678" s="1"/>
        <i x="223" s="1"/>
        <i x="533" s="1"/>
        <i x="2676" s="1"/>
        <i x="3604" s="1"/>
        <i x="1300" s="1"/>
        <i x="1052" s="1"/>
        <i x="3347" s="1"/>
        <i x="1535" s="1"/>
        <i x="1442" s="1"/>
        <i x="105" s="1"/>
        <i x="2444" s="1"/>
        <i x="1440" s="1"/>
        <i x="3786" s="1"/>
        <i x="3811" s="1"/>
        <i x="2574" s="1"/>
        <i x="464" s="1"/>
        <i x="2431" s="1"/>
        <i x="3355" s="1"/>
        <i x="975" s="1"/>
        <i x="631" s="1"/>
        <i x="3694" s="1"/>
        <i x="947" s="1"/>
        <i x="133" s="1"/>
        <i x="3507" s="1"/>
        <i x="524" s="1"/>
        <i x="2843" s="1"/>
        <i x="3915" s="1"/>
        <i x="1521" s="1"/>
        <i x="3306" s="1"/>
        <i x="3974" s="1"/>
        <i x="3675" s="1"/>
        <i x="1780" s="1"/>
        <i x="3771" s="1"/>
        <i x="2632" s="1"/>
        <i x="3916" s="1"/>
        <i x="3389" s="1"/>
        <i x="2827" s="1"/>
        <i x="2829" s="1"/>
        <i x="4098" s="1"/>
        <i x="2458" s="1"/>
        <i x="2933" s="1"/>
        <i x="3352" s="1"/>
        <i x="1129" s="1"/>
        <i x="3115" s="1"/>
        <i x="713" s="1"/>
        <i x="2264" s="1"/>
        <i x="55" s="1"/>
        <i x="894" s="1"/>
        <i x="4037" s="1"/>
        <i x="3813" s="1"/>
        <i x="2959" s="1"/>
        <i x="1400" s="1"/>
        <i x="2503" s="1"/>
        <i x="3317" s="1"/>
        <i x="3657" s="1"/>
        <i x="2908" s="1"/>
        <i x="3764" s="1"/>
        <i x="2013" s="1"/>
        <i x="3410" s="1"/>
        <i x="2177" s="1"/>
        <i x="2022" s="1"/>
        <i x="1354" s="1"/>
        <i x="1635" s="1"/>
        <i x="2425" s="1"/>
        <i x="555" s="1"/>
        <i x="3587" s="1"/>
        <i x="3225" s="1"/>
        <i x="1197" s="1"/>
        <i x="3830" s="1"/>
        <i x="677" s="1"/>
        <i x="829" s="1"/>
        <i x="3713" s="1"/>
        <i x="3288" s="1"/>
        <i x="2257" s="1"/>
        <i x="1758" s="1"/>
        <i x="979" s="1"/>
        <i x="3608" s="1"/>
        <i x="670" s="1"/>
        <i x="3484" s="1"/>
        <i x="2799" s="1"/>
        <i x="633" s="1"/>
        <i x="331" s="1"/>
        <i x="1149" s="1"/>
        <i x="358" s="1"/>
        <i x="3981" s="1"/>
        <i x="2605" s="1"/>
        <i x="13" s="1"/>
        <i x="3117" s="1"/>
        <i x="1164" s="1"/>
        <i x="3867" s="1"/>
        <i x="2597" s="1"/>
        <i x="1009" s="1"/>
        <i x="3341" s="1"/>
        <i x="4079" s="1"/>
        <i x="2988" s="1"/>
        <i x="4080" s="1"/>
        <i x="3497" s="1"/>
        <i x="3324" s="1"/>
        <i x="4110" s="1"/>
        <i x="2708" s="1"/>
        <i x="3320" s="1"/>
        <i x="3349" s="1"/>
        <i x="3957" s="1"/>
        <i x="159" s="1"/>
        <i x="1032" s="1"/>
        <i x="1906" s="1"/>
        <i x="614" s="1"/>
        <i x="2899" s="1"/>
        <i x="1796" s="1"/>
        <i x="2164" s="1"/>
        <i x="2344" s="1"/>
        <i x="1211" s="1"/>
        <i x="7" s="1"/>
        <i x="3540" s="1"/>
        <i x="2070" s="1"/>
        <i x="1317" s="1"/>
        <i x="2151" s="1"/>
        <i x="3322" s="1"/>
        <i x="3444" s="1"/>
        <i x="3531" s="1"/>
        <i x="1330" s="1"/>
        <i x="3235" s="1"/>
        <i x="1344" s="1"/>
        <i x="851" s="1"/>
        <i x="3095" s="1"/>
        <i x="3664" s="1"/>
        <i x="1845" s="1"/>
        <i x="4062" s="1"/>
        <i x="2630" s="1"/>
        <i x="1812" s="1"/>
        <i x="2759" s="1"/>
        <i x="3702" s="1"/>
        <i x="1420" s="1"/>
        <i x="3383" s="1"/>
        <i x="1556" s="1"/>
        <i x="544" s="1"/>
        <i x="431" s="1"/>
        <i x="1398" s="1"/>
        <i x="1499" s="1"/>
        <i x="3804" s="1"/>
        <i x="669" s="1"/>
        <i x="190" s="1"/>
        <i x="3089" s="1"/>
        <i x="2387" s="1"/>
        <i x="1875" s="1"/>
        <i x="621" s="1"/>
        <i x="3470" s="1"/>
        <i x="2674" s="1"/>
        <i x="1447" s="1"/>
        <i x="1874" s="1"/>
        <i x="1189" s="1"/>
        <i x="3123" s="1"/>
        <i x="2867" s="1"/>
        <i x="3066" s="1"/>
        <i x="3784" s="1"/>
        <i x="3449" s="1"/>
        <i x="622" s="1"/>
        <i x="171" s="1"/>
        <i x="2150" s="1"/>
        <i x="3937" s="1"/>
        <i x="3118" s="1"/>
        <i x="3975" s="1"/>
        <i x="3001" s="1"/>
        <i x="4056" s="1"/>
        <i x="539" s="1"/>
        <i x="1126" s="1"/>
        <i x="1018" s="1"/>
        <i x="566" s="1"/>
        <i x="1217" s="1"/>
        <i x="3453" s="1"/>
        <i x="2642" s="1"/>
        <i x="1201" s="1"/>
        <i x="3356" s="1"/>
        <i x="2415" s="1"/>
        <i x="3301" s="1"/>
        <i x="4087" s="1"/>
        <i x="3191" s="1"/>
        <i x="991" s="1"/>
        <i x="1101" s="1"/>
        <i x="3933" s="1"/>
        <i x="66" s="1"/>
        <i x="2869" s="1"/>
        <i x="3474" s="1"/>
        <i x="131" s="1"/>
        <i x="1343" s="1"/>
        <i x="1305" s="1"/>
        <i x="3977" s="1"/>
        <i x="409" s="1"/>
        <i x="3409" s="1"/>
        <i x="855" s="1"/>
        <i x="3503" s="1"/>
        <i x="597" s="1"/>
        <i x="3624" s="1"/>
        <i x="3782" s="1"/>
        <i x="1483" s="1"/>
        <i x="1943" s="1"/>
        <i x="3739" s="1"/>
        <i x="3785" s="1"/>
        <i x="1816" s="1"/>
        <i x="388" s="1"/>
        <i x="3339" s="1"/>
        <i x="1973" s="1"/>
        <i x="1566" s="1"/>
        <i x="3953" s="1"/>
        <i x="2788" s="1"/>
        <i x="3075" s="1"/>
        <i x="2658" s="1"/>
        <i x="2657" s="1"/>
        <i x="2689" s="1"/>
        <i x="3707" s="1"/>
        <i x="1537" s="1"/>
        <i x="513" s="1"/>
        <i x="1671" s="1"/>
        <i x="2935" s="1"/>
        <i x="1393" s="1"/>
        <i x="3836" s="1"/>
        <i x="1487" s="1"/>
        <i x="1034" s="1"/>
        <i x="3102" s="1"/>
        <i x="3563" s="1"/>
        <i x="1985" s="1"/>
        <i x="3703" s="1"/>
        <i x="204" s="1"/>
        <i x="1310" s="1"/>
        <i x="189" s="1"/>
        <i x="679" s="1"/>
        <i x="1062" s="1"/>
        <i x="3674" s="1"/>
        <i x="1969" s="1"/>
        <i x="2785" s="1"/>
        <i x="1135" s="1"/>
        <i x="143" s="1"/>
        <i x="3382" s="1"/>
        <i x="4041" s="1"/>
        <i x="338" s="1"/>
        <i x="2815" s="1"/>
        <i x="1735" s="1"/>
        <i x="1288" s="1"/>
        <i x="3575" s="1"/>
        <i x="1010" s="1"/>
        <i x="5" s="1"/>
        <i x="645" s="1"/>
        <i x="2610" s="1"/>
        <i x="3022" s="1"/>
        <i x="2175" s="1"/>
        <i x="1389" s="1"/>
        <i x="1303" s="1"/>
        <i x="3606" s="1"/>
        <i x="3091" s="1"/>
        <i x="206" s="1"/>
        <i x="3028" s="1"/>
        <i x="2946" s="1"/>
        <i x="3286" s="1"/>
        <i x="1378" s="1"/>
        <i x="1331" s="1"/>
        <i x="1674" s="1"/>
        <i x="3033" s="1"/>
        <i x="1525" s="1"/>
        <i x="4099" s="1"/>
        <i x="185" s="1"/>
        <i x="2010" s="1"/>
        <i x="1756" s="1"/>
        <i x="3538" s="1"/>
        <i x="3824" s="1"/>
        <i x="3435" s="1"/>
        <i x="11" s="1"/>
        <i x="2252" s="1"/>
        <i x="2757" s="1"/>
        <i x="983" s="1"/>
        <i x="3464" s="1"/>
        <i x="2984" s="1"/>
        <i x="376" s="1"/>
        <i x="3586" s="1"/>
        <i x="2347" s="1"/>
        <i x="845" s="1"/>
        <i x="690" s="1"/>
        <i x="1040" s="1"/>
        <i x="3523" s="1"/>
        <i x="1063" s="1"/>
        <i x="2186" s="1"/>
        <i x="199" s="1"/>
        <i x="2568" s="1"/>
        <i x="3496" s="1"/>
        <i x="612" s="1"/>
        <i x="2968" s="1"/>
        <i x="1779" s="1"/>
        <i x="2748" s="1"/>
        <i x="350" s="1"/>
        <i x="955" s="1"/>
        <i x="1743" s="1"/>
        <i x="3252" s="1"/>
        <i x="3639" s="1"/>
        <i x="3268" s="1"/>
        <i x="437" s="1"/>
        <i x="2791" s="1"/>
        <i x="3594" s="1"/>
        <i x="946" s="1"/>
        <i x="2375" s="1"/>
        <i x="1983" s="1"/>
        <i x="122" s="1"/>
        <i x="3829" s="1"/>
        <i x="2562" s="1"/>
        <i x="2405" s="1"/>
        <i x="492" s="1"/>
        <i x="3652" s="1"/>
        <i x="1781" s="1"/>
        <i x="3031" s="1"/>
        <i x="1048" s="1"/>
        <i x="3647" s="1"/>
        <i x="861" s="1"/>
        <i x="2071" s="1"/>
        <i x="3539" s="1"/>
        <i x="3929" s="1"/>
        <i x="1427" s="1"/>
        <i x="3969" s="1"/>
        <i x="3253" s="1"/>
        <i x="1597" s="1"/>
        <i x="886" s="1"/>
        <i x="1422" s="1"/>
        <i x="1314" s="1"/>
        <i x="78" s="1"/>
        <i x="1168" s="1"/>
        <i x="2019" s="1"/>
        <i x="3468" s="1"/>
        <i x="580" s="1"/>
        <i x="2905" s="1"/>
        <i x="1503" s="1"/>
        <i x="840" s="1"/>
        <i x="2448" s="1"/>
        <i x="3323" s="1"/>
        <i x="856" s="1"/>
        <i x="3295" s="1"/>
        <i x="3862" s="1"/>
        <i x="1030" s="1"/>
        <i x="1308" s="1"/>
        <i x="3273" s="1"/>
        <i x="989" s="1"/>
        <i x="2709" s="1"/>
        <i x="2520" s="1"/>
        <i x="1341" s="1"/>
        <i x="1328" s="1"/>
        <i x="2634" s="1"/>
        <i x="233" s="1"/>
        <i x="3463" s="1"/>
        <i x="4054" s="1"/>
        <i x="4033" s="1"/>
        <i x="988" s="1"/>
        <i x="1733" s="1"/>
        <i x="1839" s="1"/>
        <i x="3259" s="1"/>
        <i x="3112" s="1"/>
        <i x="3947" s="1"/>
        <i x="3875" s="1"/>
        <i x="982" s="1"/>
        <i x="2346" s="1"/>
        <i x="120" s="1"/>
        <i x="2548" s="1"/>
        <i x="2868" s="1"/>
        <i x="1516" s="1"/>
        <i x="966" s="1"/>
        <i x="3752" s="1"/>
        <i x="3621" s="1"/>
        <i x="2738" s="1"/>
        <i x="4018" s="1"/>
        <i x="3746" s="1"/>
        <i x="4084" s="1"/>
        <i x="1419" s="1"/>
        <i x="2992" s="1"/>
        <i x="1800" s="1"/>
        <i x="963" s="1"/>
        <i x="1324" s="1"/>
        <i x="2734" s="1"/>
        <i x="3455" s="1"/>
        <i x="1752" s="1"/>
        <i x="2987" s="1"/>
        <i x="3680" s="1"/>
        <i x="2866" s="1"/>
        <i x="128" s="1"/>
        <i x="1795" s="1"/>
        <i x="3309" s="1"/>
        <i x="2952" s="1"/>
        <i x="3600" s="1"/>
        <i x="3097" s="1"/>
        <i x="2714" s="1"/>
        <i x="3063" s="1"/>
        <i x="588" s="1"/>
        <i x="2743" s="1"/>
        <i x="3727" s="1"/>
        <i x="667" s="1"/>
        <i x="574" s="1"/>
        <i x="3683" s="1"/>
        <i x="1219" s="1"/>
        <i x="2188" s="1"/>
        <i x="2068" s="1"/>
        <i x="1388" s="1"/>
        <i x="683" s="1"/>
        <i x="2636" s="1"/>
        <i x="661" s="1"/>
        <i x="1763" s="1"/>
        <i x="965" s="1"/>
        <i x="752" s="1"/>
        <i x="2758" s="1"/>
        <i x="2637" s="1"/>
        <i x="681" s="1"/>
        <i x="4104" s="1"/>
        <i x="1397" s="1"/>
        <i x="2582" s="1"/>
        <i x="3461" s="1"/>
        <i x="2340" s="1"/>
        <i x="3034" s="1"/>
        <i x="2224" s="1"/>
        <i x="1865" s="1"/>
        <i x="521" s="1"/>
        <i x="596" s="1"/>
        <i x="321" s="1"/>
        <i x="2139" s="1"/>
        <i x="2244" s="1"/>
        <i x="3217" s="1"/>
        <i x="3576" s="1"/>
        <i x="2947" s="1"/>
        <i x="3633" s="1"/>
        <i x="512" s="1"/>
        <i x="1867" s="1"/>
        <i x="1994" s="1"/>
        <i x="1951" s="1"/>
        <i x="993" s="1"/>
        <i x="1223" s="1"/>
        <i x="2447" s="1"/>
        <i x="2041" s="1"/>
        <i x="2985" s="1"/>
        <i x="2720" s="1"/>
        <i x="2412" s="1"/>
        <i x="3773" s="1"/>
        <i x="1916" s="1"/>
        <i x="852" s="1"/>
        <i x="1183" s="1"/>
        <i x="3920" s="1"/>
        <i x="3072" s="1"/>
        <i x="2625" s="1"/>
        <i x="957" s="1"/>
        <i x="3021" s="1"/>
        <i x="3619" s="1"/>
        <i x="2043" s="1"/>
        <i x="2009" s="1"/>
        <i x="3555" s="1"/>
        <i x="3429" s="1"/>
        <i x="952" s="1"/>
        <i x="1109" s="1"/>
        <i x="3902" s="1"/>
        <i x="2193" s="1"/>
        <i x="3312" s="1"/>
        <i x="3087" s="1"/>
        <i x="3663" s="1"/>
        <i x="3645" s="1"/>
        <i x="3790" s="1"/>
        <i x="1746" s="1"/>
        <i x="702" s="1"/>
        <i x="487" s="1"/>
        <i x="1311" s="1"/>
        <i x="2377" s="1"/>
        <i x="2446" s="1"/>
        <i x="760" s="1"/>
        <i x="2877" s="1"/>
        <i x="1716" s="1"/>
        <i x="1433" s="1"/>
        <i x="943" s="1"/>
        <i x="1302" s="1"/>
        <i x="1148" s="1"/>
        <i x="3936" s="1"/>
        <i x="2039" s="1"/>
        <i x="2196" s="1"/>
        <i x="689" s="1"/>
        <i x="652" s="1"/>
        <i x="3244" s="1"/>
        <i x="3414" s="1"/>
        <i x="531" s="1"/>
        <i x="1007" s="1"/>
        <i x="1968" s="1"/>
        <i x="1424" s="1"/>
        <i x="557" s="1"/>
        <i x="706" s="1"/>
        <i x="2250" s="1"/>
        <i x="1376" s="1"/>
        <i x="711" s="1"/>
        <i x="1982" s="1"/>
        <i x="1057" s="1"/>
        <i x="3122" s="1"/>
        <i x="3894" s="1"/>
        <i x="1221" s="1"/>
        <i x="3302" s="1"/>
        <i x="2256" s="1"/>
        <i x="3772" s="1"/>
        <i x="3877" s="1"/>
        <i x="3190" s="1"/>
        <i x="640" s="1"/>
        <i x="2271" s="1"/>
        <i x="1989" s="1"/>
        <i x="3340" s="1"/>
        <i x="399" s="1"/>
        <i x="665" s="1"/>
        <i x="1033" s="1"/>
        <i x="2248" s="1"/>
        <i x="3796" s="1"/>
        <i x="325" s="1"/>
        <i x="3494" s="1"/>
        <i x="2032" s="1"/>
        <i x="1797" s="1"/>
        <i x="2643" s="1"/>
        <i x="2622" s="1"/>
        <i x="2265" s="1"/>
        <i x="3369" s="1"/>
        <i x="1745" s="1"/>
        <i x="3370" s="1"/>
        <i x="3070" s="1"/>
        <i x="762" s="1"/>
        <i x="2192" s="1"/>
        <i x="1039" s="1"/>
        <i x="2623" s="1"/>
        <i x="562" s="1"/>
        <i x="2078" s="1"/>
        <i x="2339" s="1"/>
        <i x="146" s="1"/>
        <i x="4095" s="1"/>
        <i x="2813" s="1"/>
        <i x="2972" s="1"/>
        <i x="2157" s="1"/>
        <i x="843" s="1"/>
        <i x="2650" s="1"/>
        <i x="4077" s="1"/>
        <i x="692" s="1"/>
        <i x="3304" s="1"/>
        <i x="707" s="1"/>
        <i x="4105" s="1"/>
        <i x="3360" s="1"/>
        <i x="323" s="1"/>
        <i x="1321" s="1"/>
        <i x="3224" s="1"/>
        <i x="4071" s="1"/>
        <i x="3634" s="1"/>
        <i x="2896" s="1"/>
        <i x="854" s="1"/>
        <i x="1903" s="1"/>
        <i x="2259" s="1"/>
        <i x="1008" s="1"/>
        <i x="3236" s="1"/>
        <i x="1381" s="1"/>
        <i x="1908" s="1"/>
        <i x="1325" s="1"/>
        <i x="2460" s="1"/>
        <i x="2611" s="1"/>
        <i x="2722" s="1"/>
        <i x="1373" s="1"/>
        <i x="1817" s="1"/>
        <i x="1320" s="1"/>
        <i x="2061" s="1"/>
        <i x="1539" s="1"/>
        <i x="1132" s="1"/>
        <i x="1383" s="1"/>
        <i x="1585" s="1"/>
        <i x="1443" s="1"/>
        <i x="1414" s="1"/>
        <i x="1456" s="1"/>
        <i x="2350" s="1"/>
        <i x="1869" s="1"/>
        <i x="1289" s="1"/>
        <i x="2844" s="1"/>
        <i x="125" s="1"/>
        <i x="2234" s="1"/>
        <i x="1742" s="1"/>
        <i x="535" s="1"/>
        <i x="1188" s="1"/>
        <i x="687" s="1"/>
        <i x="370" s="1"/>
        <i x="703" s="1"/>
        <i x="182" s="1"/>
        <i x="1284" s="1"/>
        <i x="2122" s="1"/>
        <i x="885" s="1"/>
        <i x="238" s="1"/>
        <i x="488" s="1"/>
        <i x="1012" s="1"/>
        <i x="700" s="1"/>
        <i x="2121" s="1"/>
        <i x="2395" s="1"/>
        <i x="4068" s="1"/>
        <i x="1395" s="1"/>
        <i x="1375" s="1"/>
        <i x="1001" s="1"/>
        <i x="166" s="1"/>
        <i x="92" s="1"/>
        <i x="970" s="1"/>
        <i x="2874" s="1"/>
        <i x="3227" s="1"/>
        <i x="2178" s="1"/>
        <i x="2995" s="1"/>
        <i x="529" s="1"/>
        <i x="2270" s="1"/>
        <i x="704" s="1"/>
        <i x="705" s="1"/>
        <i x="2857" s="1"/>
        <i x="2002" s="1"/>
        <i x="1182" s="1"/>
        <i x="4101" s="1"/>
        <i x="1213" s="1"/>
        <i x="2513" s="1"/>
        <i x="1332" s="1"/>
        <i x="4078" s="1"/>
        <i x="945" s="1"/>
        <i x="3528" s="1"/>
        <i x="1757" s="1"/>
        <i x="749" s="1"/>
        <i x="714" s="1"/>
        <i x="3234" s="1"/>
        <i x="2429" s="1"/>
        <i x="1528" s="1"/>
        <i x="1138" s="1"/>
        <i x="910" s="1"/>
        <i x="694" s="1"/>
        <i x="3656" s="1"/>
        <i x="517" s="1"/>
        <i x="2453" s="1"/>
        <i x="961" s="1"/>
        <i x="2991" s="1"/>
        <i x="1184" s="1"/>
        <i x="1512" s="1"/>
        <i x="197" s="1"/>
        <i x="1866" s="1"/>
        <i x="969" s="1"/>
        <i x="1808" s="1"/>
        <i x="3051" s="1"/>
        <i x="2570" s="1"/>
        <i x="3110" s="1"/>
        <i x="2183" s="1"/>
        <i x="2168" s="1"/>
        <i x="2725" s="1"/>
        <i x="1176" s="1"/>
        <i x="3359" s="1"/>
        <i x="941" s="1"/>
        <i x="2836" s="1"/>
        <i x="1917" s="1"/>
        <i x="1304" s="1"/>
        <i x="1377" s="1"/>
        <i x="1192" s="1"/>
        <i x="1000" s="1"/>
        <i x="4096" s="1"/>
        <i x="1509" s="1"/>
        <i x="1394" s="1"/>
        <i x="2254" s="1"/>
        <i x="3000" s="1"/>
        <i x="718" s="1"/>
        <i x="527" s="1"/>
        <i x="474" s="1"/>
        <i x="550" s="1"/>
        <i x="3240" s="1"/>
        <i x="1862" s="1"/>
        <i x="1028" s="1"/>
        <i x="3881" s="1"/>
        <i x="1524" s="1"/>
        <i x="2703" s="1"/>
        <i x="269" s="1"/>
        <i x="3289" s="1"/>
        <i x="3257" s="1"/>
        <i x="1749" s="1"/>
        <i x="279" s="1"/>
        <i x="638" s="1"/>
        <i x="807" s="1"/>
        <i x="2261" s="1"/>
        <i x="2595" s="1"/>
        <i x="349" s="1"/>
        <i x="616" s="1"/>
        <i x="1209" s="1"/>
        <i x="2456" s="1"/>
        <i x="3145" s="1"/>
        <i x="3888" s="1"/>
        <i x="3285" s="1"/>
        <i x="637" s="1"/>
        <i x="3871" s="1"/>
        <i x="1" s="1"/>
        <i x="960" s="1"/>
        <i x="3233" s="1"/>
        <i x="2241" s="1"/>
        <i x="3077" s="1"/>
        <i x="4108" s="1"/>
        <i x="1337" s="1"/>
        <i x="2656" s="1"/>
        <i x="2608" s="1"/>
        <i x="186" s="1"/>
        <i x="3293" s="1"/>
        <i x="2191" s="1"/>
        <i x="4027" s="1"/>
        <i x="3338" s="1"/>
        <i x="2552" s="1"/>
        <i x="2454" s="1"/>
        <i x="3967" s="1"/>
        <i x="340" s="1"/>
        <i x="1206" s="1"/>
        <i x="3220" s="1"/>
        <i x="2181" s="1"/>
        <i x="2705" s="1"/>
        <i x="1681" s="1"/>
        <i x="2780" s="1"/>
        <i x="2238" s="1"/>
        <i x="2644" s="1"/>
        <i x="1053" s="1"/>
        <i x="326" s="1"/>
        <i x="3290" s="1"/>
        <i x="2997" s="1"/>
        <i x="4001" s="1"/>
        <i x="2268" s="1"/>
        <i x="2269" s="1"/>
        <i x="682" s="1"/>
        <i x="1682" s="1"/>
        <i x="3617" s="1"/>
        <i x="2451" s="1"/>
        <i x="1527" s="1"/>
        <i x="1003" s="1"/>
        <i x="2999" s="1"/>
        <i x="3128" s="1"/>
        <i x="1689" s="1"/>
        <i x="2273" s="1"/>
        <i x="1547" s="1"/>
        <i x="3026" s="1"/>
        <i x="3142" s="1"/>
        <i x="1684" s="1"/>
        <i x="3139" s="1"/>
        <i x="1573" s="1"/>
        <i x="3132" s="1"/>
        <i x="2704" s="1"/>
        <i x="1692" s="1"/>
        <i x="1685" s="1"/>
        <i x="3133" s="1"/>
        <i x="3136" s="1"/>
        <i x="2954" s="1"/>
        <i x="2324" s="1"/>
        <i x="625" s="1"/>
        <i x="1694" s="1"/>
        <i x="1686" s="1"/>
        <i x="2169" s="1"/>
        <i x="2325" s="1"/>
        <i x="1453" s="1"/>
        <i x="1691" s="1"/>
        <i x="1696" s="1"/>
        <i x="1700" s="1"/>
        <i x="1698" s="1"/>
        <i x="3144" s="1"/>
        <i x="3146" s="1"/>
        <i x="2321" s="1"/>
        <i x="3134" s="1"/>
        <i x="2243" s="1"/>
        <i x="3141" s="1"/>
        <i x="2702" s="1"/>
        <i x="1695" s="1"/>
        <i x="1690" s="1"/>
        <i x="2701" s="1"/>
        <i x="1687" s="1"/>
        <i x="3140" s="1"/>
        <i x="3131" s="1"/>
        <i x="3129" s="1"/>
        <i x="1693" s="1"/>
        <i x="2326" s="1"/>
        <i x="1688" s="1"/>
        <i x="2322" s="1"/>
        <i x="1697" s="1"/>
        <i x="1699" s="1"/>
        <i x="3135" s="1"/>
        <i x="2323" s="1"/>
        <i x="3137" s="1"/>
        <i x="3143" s="1"/>
        <i x="3130" s="1"/>
        <i x="1683" s="1"/>
        <i x="313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3A08C1F-6D62-3C4D-B48F-E4CC6C4F1228}" cache="Slicer_state" caption="state" rowHeight="230716"/>
  <slicer name="country" xr10:uid="{304CB158-23CB-7844-944A-B4A48409B9EB}"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28261DB-7DF4-0B40-8630-4987D8998713}" cache="Slicer_country1" caption="country" rowHeight="230716"/>
  <slicer name="Category" xr10:uid="{B88C8DCF-42EF-654E-8286-0E98BEB6CE23}"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A4626769-5FE0-5645-8C2B-6C0E5291C09E}" cache="Slicer_Category1" caption="Parent Category" rowHeight="230716"/>
  <slicer name="Years" xr10:uid="{94B5FE4F-7A00-F647-9011-58AC7D9A7735}" cache="Slicer_Year_Created_Conversion"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49922-8687-314E-B74D-2A471D49F506}">
  <dimension ref="A1:H14"/>
  <sheetViews>
    <sheetView zoomScale="150" workbookViewId="0">
      <selection activeCell="H1" sqref="H1:H1048576"/>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1640625" bestFit="1" customWidth="1"/>
    <col min="7" max="7" width="12.1640625" style="14" bestFit="1" customWidth="1"/>
    <col min="8" max="8" width="9.6640625" bestFit="1" customWidth="1"/>
    <col min="9" max="9" width="12.1640625" bestFit="1" customWidth="1"/>
    <col min="10" max="10" width="14" bestFit="1" customWidth="1"/>
    <col min="11" max="11" width="16.6640625" bestFit="1" customWidth="1"/>
  </cols>
  <sheetData>
    <row r="1" spans="1:8" x14ac:dyDescent="0.2">
      <c r="A1" s="10" t="s">
        <v>8223</v>
      </c>
      <c r="B1" t="s">
        <v>8322</v>
      </c>
    </row>
    <row r="3" spans="1:8" x14ac:dyDescent="0.2">
      <c r="A3" s="10" t="s">
        <v>8321</v>
      </c>
      <c r="B3" s="10" t="s">
        <v>8323</v>
      </c>
    </row>
    <row r="4" spans="1:8" x14ac:dyDescent="0.2">
      <c r="A4" s="10" t="s">
        <v>8310</v>
      </c>
      <c r="B4" t="s">
        <v>8219</v>
      </c>
      <c r="C4" t="s">
        <v>8222</v>
      </c>
      <c r="D4" t="s">
        <v>8221</v>
      </c>
      <c r="E4" t="s">
        <v>8220</v>
      </c>
      <c r="F4" t="s">
        <v>8320</v>
      </c>
      <c r="G4" s="14" t="s">
        <v>8383</v>
      </c>
    </row>
    <row r="5" spans="1:8" x14ac:dyDescent="0.2">
      <c r="A5" s="11" t="s">
        <v>8311</v>
      </c>
      <c r="B5" s="9">
        <v>300</v>
      </c>
      <c r="C5" s="9"/>
      <c r="D5" s="9">
        <v>180</v>
      </c>
      <c r="E5" s="9">
        <v>40</v>
      </c>
      <c r="F5" s="9">
        <v>520</v>
      </c>
      <c r="G5" s="14">
        <f>SUM(B5:C5)/F5</f>
        <v>0.57692307692307687</v>
      </c>
      <c r="H5" s="14"/>
    </row>
    <row r="6" spans="1:8" x14ac:dyDescent="0.2">
      <c r="A6" s="11" t="s">
        <v>8312</v>
      </c>
      <c r="B6" s="9">
        <v>34</v>
      </c>
      <c r="C6" s="9">
        <v>6</v>
      </c>
      <c r="D6" s="9">
        <v>140</v>
      </c>
      <c r="E6" s="9">
        <v>20</v>
      </c>
      <c r="F6" s="9">
        <v>200</v>
      </c>
      <c r="G6" s="14">
        <f t="shared" ref="G6:G14" si="0">SUM(B6:C6)/F6</f>
        <v>0.2</v>
      </c>
      <c r="H6" s="14"/>
    </row>
    <row r="7" spans="1:8" x14ac:dyDescent="0.2">
      <c r="A7" s="11" t="s">
        <v>8313</v>
      </c>
      <c r="B7" s="9">
        <v>80</v>
      </c>
      <c r="C7" s="9"/>
      <c r="D7" s="9">
        <v>140</v>
      </c>
      <c r="E7" s="9"/>
      <c r="F7" s="9">
        <v>220</v>
      </c>
      <c r="G7" s="14">
        <f t="shared" si="0"/>
        <v>0.36363636363636365</v>
      </c>
      <c r="H7" s="14"/>
    </row>
    <row r="8" spans="1:8" x14ac:dyDescent="0.2">
      <c r="A8" s="11" t="s">
        <v>8314</v>
      </c>
      <c r="B8" s="9"/>
      <c r="C8" s="9"/>
      <c r="D8" s="9"/>
      <c r="E8" s="9">
        <v>24</v>
      </c>
      <c r="F8" s="9">
        <v>24</v>
      </c>
      <c r="G8" s="14">
        <f t="shared" si="0"/>
        <v>0</v>
      </c>
      <c r="H8" s="14"/>
    </row>
    <row r="9" spans="1:8" x14ac:dyDescent="0.2">
      <c r="A9" s="11" t="s">
        <v>8315</v>
      </c>
      <c r="B9" s="9">
        <v>540</v>
      </c>
      <c r="C9" s="9">
        <v>20</v>
      </c>
      <c r="D9" s="9">
        <v>120</v>
      </c>
      <c r="E9" s="9">
        <v>20</v>
      </c>
      <c r="F9" s="9">
        <v>700</v>
      </c>
      <c r="G9" s="14">
        <f t="shared" si="0"/>
        <v>0.8</v>
      </c>
      <c r="H9" s="14"/>
    </row>
    <row r="10" spans="1:8" x14ac:dyDescent="0.2">
      <c r="A10" s="11" t="s">
        <v>8316</v>
      </c>
      <c r="B10" s="9">
        <v>103</v>
      </c>
      <c r="C10" s="9"/>
      <c r="D10" s="9">
        <v>117</v>
      </c>
      <c r="E10" s="9"/>
      <c r="F10" s="9">
        <v>220</v>
      </c>
      <c r="G10" s="14">
        <f t="shared" si="0"/>
        <v>0.4681818181818182</v>
      </c>
      <c r="H10" s="14"/>
    </row>
    <row r="11" spans="1:8" x14ac:dyDescent="0.2">
      <c r="A11" s="11" t="s">
        <v>8317</v>
      </c>
      <c r="B11" s="9">
        <v>80</v>
      </c>
      <c r="C11" s="9"/>
      <c r="D11" s="9">
        <v>127</v>
      </c>
      <c r="E11" s="9">
        <v>30</v>
      </c>
      <c r="F11" s="9">
        <v>237</v>
      </c>
      <c r="G11" s="14">
        <f t="shared" si="0"/>
        <v>0.33755274261603374</v>
      </c>
      <c r="H11" s="14"/>
    </row>
    <row r="12" spans="1:8" x14ac:dyDescent="0.2">
      <c r="A12" s="11" t="s">
        <v>8318</v>
      </c>
      <c r="B12" s="9">
        <v>209</v>
      </c>
      <c r="C12" s="9"/>
      <c r="D12" s="9">
        <v>213</v>
      </c>
      <c r="E12" s="9">
        <v>178</v>
      </c>
      <c r="F12" s="9">
        <v>600</v>
      </c>
      <c r="G12" s="14">
        <f t="shared" si="0"/>
        <v>0.34833333333333333</v>
      </c>
      <c r="H12" s="14"/>
    </row>
    <row r="13" spans="1:8" x14ac:dyDescent="0.2">
      <c r="A13" s="11" t="s">
        <v>8319</v>
      </c>
      <c r="B13" s="9">
        <v>839</v>
      </c>
      <c r="C13" s="9">
        <v>24</v>
      </c>
      <c r="D13" s="9">
        <v>493</v>
      </c>
      <c r="E13" s="9">
        <v>37</v>
      </c>
      <c r="F13" s="9">
        <v>1393</v>
      </c>
      <c r="G13" s="14">
        <f t="shared" si="0"/>
        <v>0.61952620244077528</v>
      </c>
      <c r="H13" s="14"/>
    </row>
    <row r="14" spans="1:8" x14ac:dyDescent="0.2">
      <c r="A14" s="11" t="s">
        <v>8320</v>
      </c>
      <c r="B14" s="9">
        <v>2185</v>
      </c>
      <c r="C14" s="9">
        <v>50</v>
      </c>
      <c r="D14" s="9">
        <v>1530</v>
      </c>
      <c r="E14" s="9">
        <v>349</v>
      </c>
      <c r="F14" s="9">
        <v>4114</v>
      </c>
      <c r="G14" s="14">
        <f t="shared" si="0"/>
        <v>0.54326689353427327</v>
      </c>
      <c r="H14"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73D3-A8E0-6341-84E5-40982B2CDB86}">
  <dimension ref="A1:G47"/>
  <sheetViews>
    <sheetView topLeftCell="A6" workbookViewId="0">
      <selection activeCell="G6" sqref="G6:G47"/>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 min="7" max="7" width="11.83203125" bestFit="1" customWidth="1"/>
    <col min="8" max="8" width="9.5" bestFit="1" customWidth="1"/>
    <col min="9" max="9" width="11.83203125" bestFit="1" customWidth="1"/>
    <col min="10" max="10" width="13.6640625" bestFit="1" customWidth="1"/>
    <col min="11" max="11" width="16" bestFit="1" customWidth="1"/>
    <col min="12" max="41" width="14.83203125" bestFit="1" customWidth="1"/>
    <col min="42" max="42" width="10" bestFit="1" customWidth="1"/>
  </cols>
  <sheetData>
    <row r="1" spans="1:7" x14ac:dyDescent="0.2">
      <c r="A1" s="10" t="s">
        <v>8223</v>
      </c>
      <c r="B1" t="s">
        <v>8322</v>
      </c>
    </row>
    <row r="2" spans="1:7" x14ac:dyDescent="0.2">
      <c r="A2" s="10" t="s">
        <v>8367</v>
      </c>
      <c r="B2" t="s">
        <v>8322</v>
      </c>
    </row>
    <row r="4" spans="1:7" x14ac:dyDescent="0.2">
      <c r="A4" s="10" t="s">
        <v>8321</v>
      </c>
      <c r="B4" s="10" t="s">
        <v>8323</v>
      </c>
    </row>
    <row r="5" spans="1:7" x14ac:dyDescent="0.2">
      <c r="A5" s="10" t="s">
        <v>8310</v>
      </c>
      <c r="B5" t="s">
        <v>8219</v>
      </c>
      <c r="C5" t="s">
        <v>8222</v>
      </c>
      <c r="D5" t="s">
        <v>8221</v>
      </c>
      <c r="E5" t="s">
        <v>8220</v>
      </c>
      <c r="F5" t="s">
        <v>8320</v>
      </c>
      <c r="G5" t="s">
        <v>8383</v>
      </c>
    </row>
    <row r="6" spans="1:7" x14ac:dyDescent="0.2">
      <c r="A6" s="11" t="s">
        <v>8324</v>
      </c>
      <c r="B6" s="9"/>
      <c r="C6" s="9"/>
      <c r="D6" s="9">
        <v>100</v>
      </c>
      <c r="E6" s="9"/>
      <c r="F6" s="9">
        <v>100</v>
      </c>
      <c r="G6" s="14">
        <f>SUM(B6:C6)/F6</f>
        <v>0</v>
      </c>
    </row>
    <row r="7" spans="1:7" x14ac:dyDescent="0.2">
      <c r="A7" s="11" t="s">
        <v>8325</v>
      </c>
      <c r="B7" s="9"/>
      <c r="C7" s="9"/>
      <c r="D7" s="9"/>
      <c r="E7" s="9">
        <v>20</v>
      </c>
      <c r="F7" s="9">
        <v>20</v>
      </c>
      <c r="G7" s="14">
        <f t="shared" ref="G7:G47" si="0">SUM(B7:C7)/F7</f>
        <v>0</v>
      </c>
    </row>
    <row r="8" spans="1:7" x14ac:dyDescent="0.2">
      <c r="A8" s="11" t="s">
        <v>8326</v>
      </c>
      <c r="B8" s="9"/>
      <c r="C8" s="9"/>
      <c r="D8" s="9"/>
      <c r="E8" s="9">
        <v>24</v>
      </c>
      <c r="F8" s="9">
        <v>24</v>
      </c>
      <c r="G8" s="14">
        <f t="shared" si="0"/>
        <v>0</v>
      </c>
    </row>
    <row r="9" spans="1:7" x14ac:dyDescent="0.2">
      <c r="A9" s="11" t="s">
        <v>8327</v>
      </c>
      <c r="B9" s="9"/>
      <c r="C9" s="9"/>
      <c r="D9" s="9">
        <v>40</v>
      </c>
      <c r="E9" s="9"/>
      <c r="F9" s="9">
        <v>40</v>
      </c>
      <c r="G9" s="14">
        <f t="shared" si="0"/>
        <v>0</v>
      </c>
    </row>
    <row r="10" spans="1:7" x14ac:dyDescent="0.2">
      <c r="A10" s="11" t="s">
        <v>8328</v>
      </c>
      <c r="B10" s="9">
        <v>40</v>
      </c>
      <c r="C10" s="9"/>
      <c r="D10" s="9"/>
      <c r="E10" s="9"/>
      <c r="F10" s="9">
        <v>40</v>
      </c>
      <c r="G10" s="14">
        <f t="shared" si="0"/>
        <v>1</v>
      </c>
    </row>
    <row r="11" spans="1:7" x14ac:dyDescent="0.2">
      <c r="A11" s="11" t="s">
        <v>8329</v>
      </c>
      <c r="B11" s="9">
        <v>180</v>
      </c>
      <c r="C11" s="9"/>
      <c r="D11" s="9"/>
      <c r="E11" s="9"/>
      <c r="F11" s="9">
        <v>180</v>
      </c>
      <c r="G11" s="14">
        <f t="shared" si="0"/>
        <v>1</v>
      </c>
    </row>
    <row r="12" spans="1:7" x14ac:dyDescent="0.2">
      <c r="A12" s="11" t="s">
        <v>8330</v>
      </c>
      <c r="B12" s="9"/>
      <c r="C12" s="9"/>
      <c r="D12" s="9">
        <v>80</v>
      </c>
      <c r="E12" s="9"/>
      <c r="F12" s="9">
        <v>80</v>
      </c>
      <c r="G12" s="14">
        <f t="shared" si="0"/>
        <v>0</v>
      </c>
    </row>
    <row r="13" spans="1:7" x14ac:dyDescent="0.2">
      <c r="A13" s="11" t="s">
        <v>8331</v>
      </c>
      <c r="B13" s="9">
        <v>40</v>
      </c>
      <c r="C13" s="9"/>
      <c r="D13" s="9"/>
      <c r="E13" s="9"/>
      <c r="F13" s="9">
        <v>40</v>
      </c>
      <c r="G13" s="14">
        <f t="shared" si="0"/>
        <v>1</v>
      </c>
    </row>
    <row r="14" spans="1:7" x14ac:dyDescent="0.2">
      <c r="A14" s="11" t="s">
        <v>8332</v>
      </c>
      <c r="B14" s="9"/>
      <c r="C14" s="9">
        <v>20</v>
      </c>
      <c r="D14" s="9">
        <v>40</v>
      </c>
      <c r="E14" s="9"/>
      <c r="F14" s="9">
        <v>60</v>
      </c>
      <c r="G14" s="14">
        <f t="shared" si="0"/>
        <v>0.33333333333333331</v>
      </c>
    </row>
    <row r="15" spans="1:7" x14ac:dyDescent="0.2">
      <c r="A15" s="11" t="s">
        <v>8333</v>
      </c>
      <c r="B15" s="9"/>
      <c r="C15" s="9"/>
      <c r="D15" s="9">
        <v>40</v>
      </c>
      <c r="E15" s="9"/>
      <c r="F15" s="9">
        <v>40</v>
      </c>
      <c r="G15" s="14">
        <f t="shared" si="0"/>
        <v>0</v>
      </c>
    </row>
    <row r="16" spans="1:7" x14ac:dyDescent="0.2">
      <c r="A16" s="11" t="s">
        <v>8334</v>
      </c>
      <c r="B16" s="9"/>
      <c r="C16" s="9"/>
      <c r="D16" s="9">
        <v>120</v>
      </c>
      <c r="E16" s="9">
        <v>20</v>
      </c>
      <c r="F16" s="9">
        <v>140</v>
      </c>
      <c r="G16" s="14">
        <f t="shared" si="0"/>
        <v>0</v>
      </c>
    </row>
    <row r="17" spans="1:7" x14ac:dyDescent="0.2">
      <c r="A17" s="11" t="s">
        <v>8335</v>
      </c>
      <c r="B17" s="9"/>
      <c r="C17" s="9"/>
      <c r="D17" s="9">
        <v>20</v>
      </c>
      <c r="E17" s="9"/>
      <c r="F17" s="9">
        <v>20</v>
      </c>
      <c r="G17" s="14">
        <f t="shared" si="0"/>
        <v>0</v>
      </c>
    </row>
    <row r="18" spans="1:7" x14ac:dyDescent="0.2">
      <c r="A18" s="11" t="s">
        <v>8336</v>
      </c>
      <c r="B18" s="9">
        <v>140</v>
      </c>
      <c r="C18" s="9"/>
      <c r="D18" s="9"/>
      <c r="E18" s="9"/>
      <c r="F18" s="9">
        <v>140</v>
      </c>
      <c r="G18" s="14">
        <f t="shared" si="0"/>
        <v>1</v>
      </c>
    </row>
    <row r="19" spans="1:7" x14ac:dyDescent="0.2">
      <c r="A19" s="11" t="s">
        <v>8337</v>
      </c>
      <c r="B19" s="9">
        <v>140</v>
      </c>
      <c r="C19" s="9"/>
      <c r="D19" s="9">
        <v>20</v>
      </c>
      <c r="E19" s="9"/>
      <c r="F19" s="9">
        <v>160</v>
      </c>
      <c r="G19" s="14">
        <f t="shared" si="0"/>
        <v>0.875</v>
      </c>
    </row>
    <row r="20" spans="1:7" x14ac:dyDescent="0.2">
      <c r="A20" s="11" t="s">
        <v>8338</v>
      </c>
      <c r="B20" s="9"/>
      <c r="C20" s="9"/>
      <c r="D20" s="9">
        <v>60</v>
      </c>
      <c r="E20" s="9"/>
      <c r="F20" s="9">
        <v>60</v>
      </c>
      <c r="G20" s="14">
        <f t="shared" si="0"/>
        <v>0</v>
      </c>
    </row>
    <row r="21" spans="1:7" x14ac:dyDescent="0.2">
      <c r="A21" s="11" t="s">
        <v>8339</v>
      </c>
      <c r="B21" s="9">
        <v>9</v>
      </c>
      <c r="C21" s="9"/>
      <c r="D21" s="9">
        <v>11</v>
      </c>
      <c r="E21" s="9"/>
      <c r="F21" s="9">
        <v>20</v>
      </c>
      <c r="G21" s="14">
        <f t="shared" si="0"/>
        <v>0.45</v>
      </c>
    </row>
    <row r="22" spans="1:7" x14ac:dyDescent="0.2">
      <c r="A22" s="11" t="s">
        <v>8340</v>
      </c>
      <c r="B22" s="9">
        <v>20</v>
      </c>
      <c r="C22" s="9"/>
      <c r="D22" s="9"/>
      <c r="E22" s="9"/>
      <c r="F22" s="9">
        <v>20</v>
      </c>
      <c r="G22" s="14">
        <f t="shared" si="0"/>
        <v>1</v>
      </c>
    </row>
    <row r="23" spans="1:7" x14ac:dyDescent="0.2">
      <c r="A23" s="11" t="s">
        <v>8341</v>
      </c>
      <c r="B23" s="9"/>
      <c r="C23" s="9"/>
      <c r="D23" s="9">
        <v>40</v>
      </c>
      <c r="E23" s="9"/>
      <c r="F23" s="9">
        <v>40</v>
      </c>
      <c r="G23" s="14">
        <f t="shared" si="0"/>
        <v>0</v>
      </c>
    </row>
    <row r="24" spans="1:7" x14ac:dyDescent="0.2">
      <c r="A24" s="11" t="s">
        <v>8342</v>
      </c>
      <c r="B24" s="9">
        <v>60</v>
      </c>
      <c r="C24" s="9"/>
      <c r="D24" s="9">
        <v>60</v>
      </c>
      <c r="E24" s="9">
        <v>20</v>
      </c>
      <c r="F24" s="9">
        <v>140</v>
      </c>
      <c r="G24" s="14">
        <f t="shared" si="0"/>
        <v>0.42857142857142855</v>
      </c>
    </row>
    <row r="25" spans="1:7" x14ac:dyDescent="0.2">
      <c r="A25" s="11" t="s">
        <v>8343</v>
      </c>
      <c r="B25" s="9"/>
      <c r="C25" s="9"/>
      <c r="D25" s="9">
        <v>20</v>
      </c>
      <c r="E25" s="9"/>
      <c r="F25" s="9">
        <v>20</v>
      </c>
      <c r="G25" s="14">
        <f t="shared" si="0"/>
        <v>0</v>
      </c>
    </row>
    <row r="26" spans="1:7" x14ac:dyDescent="0.2">
      <c r="A26" s="11" t="s">
        <v>8344</v>
      </c>
      <c r="B26" s="9">
        <v>60</v>
      </c>
      <c r="C26" s="9"/>
      <c r="D26" s="9"/>
      <c r="E26" s="9"/>
      <c r="F26" s="9">
        <v>60</v>
      </c>
      <c r="G26" s="14">
        <f t="shared" si="0"/>
        <v>1</v>
      </c>
    </row>
    <row r="27" spans="1:7" x14ac:dyDescent="0.2">
      <c r="A27" s="11" t="s">
        <v>8345</v>
      </c>
      <c r="B27" s="9"/>
      <c r="C27" s="9"/>
      <c r="D27" s="9">
        <v>20</v>
      </c>
      <c r="E27" s="9"/>
      <c r="F27" s="9">
        <v>20</v>
      </c>
      <c r="G27" s="14">
        <f t="shared" si="0"/>
        <v>0</v>
      </c>
    </row>
    <row r="28" spans="1:7" x14ac:dyDescent="0.2">
      <c r="A28" s="11" t="s">
        <v>8346</v>
      </c>
      <c r="B28" s="9">
        <v>103</v>
      </c>
      <c r="C28" s="9"/>
      <c r="D28" s="9">
        <v>57</v>
      </c>
      <c r="E28" s="9"/>
      <c r="F28" s="9">
        <v>160</v>
      </c>
      <c r="G28" s="14">
        <f t="shared" si="0"/>
        <v>0.64375000000000004</v>
      </c>
    </row>
    <row r="29" spans="1:7" x14ac:dyDescent="0.2">
      <c r="A29" s="11" t="s">
        <v>8347</v>
      </c>
      <c r="B29" s="9"/>
      <c r="C29" s="9"/>
      <c r="D29" s="9">
        <v>20</v>
      </c>
      <c r="E29" s="9"/>
      <c r="F29" s="9">
        <v>20</v>
      </c>
      <c r="G29" s="14">
        <f t="shared" si="0"/>
        <v>0</v>
      </c>
    </row>
    <row r="30" spans="1:7" x14ac:dyDescent="0.2">
      <c r="A30" s="11" t="s">
        <v>8348</v>
      </c>
      <c r="B30" s="9">
        <v>694</v>
      </c>
      <c r="C30" s="9">
        <v>19</v>
      </c>
      <c r="D30" s="9">
        <v>353</v>
      </c>
      <c r="E30" s="9"/>
      <c r="F30" s="9">
        <v>1066</v>
      </c>
      <c r="G30" s="14">
        <f t="shared" si="0"/>
        <v>0.66885553470919323</v>
      </c>
    </row>
    <row r="31" spans="1:7" x14ac:dyDescent="0.2">
      <c r="A31" s="11" t="s">
        <v>8349</v>
      </c>
      <c r="B31" s="9">
        <v>40</v>
      </c>
      <c r="C31" s="9"/>
      <c r="D31" s="9"/>
      <c r="E31" s="9"/>
      <c r="F31" s="9">
        <v>40</v>
      </c>
      <c r="G31" s="14">
        <f t="shared" si="0"/>
        <v>1</v>
      </c>
    </row>
    <row r="32" spans="1:7" x14ac:dyDescent="0.2">
      <c r="A32" s="11" t="s">
        <v>8350</v>
      </c>
      <c r="B32" s="9">
        <v>20</v>
      </c>
      <c r="C32" s="9"/>
      <c r="D32" s="9"/>
      <c r="E32" s="9"/>
      <c r="F32" s="9">
        <v>20</v>
      </c>
      <c r="G32" s="14">
        <f t="shared" si="0"/>
        <v>1</v>
      </c>
    </row>
    <row r="33" spans="1:7" x14ac:dyDescent="0.2">
      <c r="A33" s="11" t="s">
        <v>8351</v>
      </c>
      <c r="B33" s="9"/>
      <c r="C33" s="9"/>
      <c r="D33" s="9">
        <v>20</v>
      </c>
      <c r="E33" s="9"/>
      <c r="F33" s="9">
        <v>20</v>
      </c>
      <c r="G33" s="14">
        <f t="shared" si="0"/>
        <v>0</v>
      </c>
    </row>
    <row r="34" spans="1:7" x14ac:dyDescent="0.2">
      <c r="A34" s="11" t="s">
        <v>8352</v>
      </c>
      <c r="B34" s="9">
        <v>260</v>
      </c>
      <c r="C34" s="9"/>
      <c r="D34" s="9"/>
      <c r="E34" s="9"/>
      <c r="F34" s="9">
        <v>260</v>
      </c>
      <c r="G34" s="14">
        <f t="shared" si="0"/>
        <v>1</v>
      </c>
    </row>
    <row r="35" spans="1:7" x14ac:dyDescent="0.2">
      <c r="A35" s="11" t="s">
        <v>8353</v>
      </c>
      <c r="B35" s="9"/>
      <c r="C35" s="9"/>
      <c r="D35" s="9"/>
      <c r="E35" s="9">
        <v>40</v>
      </c>
      <c r="F35" s="9">
        <v>40</v>
      </c>
      <c r="G35" s="14">
        <f t="shared" si="0"/>
        <v>0</v>
      </c>
    </row>
    <row r="36" spans="1:7" x14ac:dyDescent="0.2">
      <c r="A36" s="11" t="s">
        <v>8354</v>
      </c>
      <c r="B36" s="9">
        <v>60</v>
      </c>
      <c r="C36" s="9"/>
      <c r="D36" s="9"/>
      <c r="E36" s="9"/>
      <c r="F36" s="9">
        <v>60</v>
      </c>
      <c r="G36" s="14">
        <f t="shared" si="0"/>
        <v>1</v>
      </c>
    </row>
    <row r="37" spans="1:7" x14ac:dyDescent="0.2">
      <c r="A37" s="11" t="s">
        <v>8355</v>
      </c>
      <c r="B37" s="9">
        <v>34</v>
      </c>
      <c r="C37" s="9">
        <v>6</v>
      </c>
      <c r="D37" s="9"/>
      <c r="E37" s="9"/>
      <c r="F37" s="9">
        <v>40</v>
      </c>
      <c r="G37" s="14">
        <f t="shared" si="0"/>
        <v>1</v>
      </c>
    </row>
    <row r="38" spans="1:7" x14ac:dyDescent="0.2">
      <c r="A38" s="11" t="s">
        <v>8356</v>
      </c>
      <c r="B38" s="9">
        <v>40</v>
      </c>
      <c r="C38" s="9"/>
      <c r="D38" s="9">
        <v>2</v>
      </c>
      <c r="E38" s="9">
        <v>18</v>
      </c>
      <c r="F38" s="9">
        <v>60</v>
      </c>
      <c r="G38" s="14">
        <f t="shared" si="0"/>
        <v>0.66666666666666663</v>
      </c>
    </row>
    <row r="39" spans="1:7" x14ac:dyDescent="0.2">
      <c r="A39" s="11" t="s">
        <v>8357</v>
      </c>
      <c r="B39" s="9">
        <v>85</v>
      </c>
      <c r="C39" s="9">
        <v>5</v>
      </c>
      <c r="D39" s="9">
        <v>80</v>
      </c>
      <c r="E39" s="9">
        <v>17</v>
      </c>
      <c r="F39" s="9">
        <v>187</v>
      </c>
      <c r="G39" s="14">
        <f t="shared" si="0"/>
        <v>0.48128342245989303</v>
      </c>
    </row>
    <row r="40" spans="1:7" x14ac:dyDescent="0.2">
      <c r="A40" s="11" t="s">
        <v>8358</v>
      </c>
      <c r="B40" s="9">
        <v>80</v>
      </c>
      <c r="C40" s="9"/>
      <c r="D40" s="9"/>
      <c r="E40" s="9"/>
      <c r="F40" s="9">
        <v>80</v>
      </c>
      <c r="G40" s="14">
        <f t="shared" si="0"/>
        <v>1</v>
      </c>
    </row>
    <row r="41" spans="1:7" x14ac:dyDescent="0.2">
      <c r="A41" s="11" t="s">
        <v>8359</v>
      </c>
      <c r="B41" s="9">
        <v>60</v>
      </c>
      <c r="C41" s="9"/>
      <c r="D41" s="9"/>
      <c r="E41" s="9"/>
      <c r="F41" s="9">
        <v>60</v>
      </c>
      <c r="G41" s="14">
        <f t="shared" si="0"/>
        <v>1</v>
      </c>
    </row>
    <row r="42" spans="1:7" x14ac:dyDescent="0.2">
      <c r="A42" s="11" t="s">
        <v>8360</v>
      </c>
      <c r="B42" s="9"/>
      <c r="C42" s="9"/>
      <c r="D42" s="9">
        <v>47</v>
      </c>
      <c r="E42" s="9">
        <v>10</v>
      </c>
      <c r="F42" s="9">
        <v>57</v>
      </c>
      <c r="G42" s="14">
        <f t="shared" si="0"/>
        <v>0</v>
      </c>
    </row>
    <row r="43" spans="1:7" x14ac:dyDescent="0.2">
      <c r="A43" s="11" t="s">
        <v>8361</v>
      </c>
      <c r="B43" s="9"/>
      <c r="C43" s="9"/>
      <c r="D43" s="9">
        <v>100</v>
      </c>
      <c r="E43" s="9"/>
      <c r="F43" s="9">
        <v>100</v>
      </c>
      <c r="G43" s="14">
        <f t="shared" si="0"/>
        <v>0</v>
      </c>
    </row>
    <row r="44" spans="1:7" x14ac:dyDescent="0.2">
      <c r="A44" s="11" t="s">
        <v>8362</v>
      </c>
      <c r="B44" s="9">
        <v>20</v>
      </c>
      <c r="C44" s="9"/>
      <c r="D44" s="9">
        <v>120</v>
      </c>
      <c r="E44" s="9">
        <v>60</v>
      </c>
      <c r="F44" s="9">
        <v>200</v>
      </c>
      <c r="G44" s="14">
        <f t="shared" si="0"/>
        <v>0.1</v>
      </c>
    </row>
    <row r="45" spans="1:7" x14ac:dyDescent="0.2">
      <c r="A45" s="11" t="s">
        <v>8363</v>
      </c>
      <c r="B45" s="9"/>
      <c r="C45" s="9"/>
      <c r="D45" s="9">
        <v>60</v>
      </c>
      <c r="E45" s="9">
        <v>100</v>
      </c>
      <c r="F45" s="9">
        <v>160</v>
      </c>
      <c r="G45" s="14">
        <f t="shared" si="0"/>
        <v>0</v>
      </c>
    </row>
    <row r="46" spans="1:7" x14ac:dyDescent="0.2">
      <c r="A46" s="11" t="s">
        <v>8364</v>
      </c>
      <c r="B46" s="9"/>
      <c r="C46" s="9"/>
      <c r="D46" s="9"/>
      <c r="E46" s="9">
        <v>20</v>
      </c>
      <c r="F46" s="9">
        <v>20</v>
      </c>
      <c r="G46" s="14">
        <f t="shared" si="0"/>
        <v>0</v>
      </c>
    </row>
    <row r="47" spans="1:7" x14ac:dyDescent="0.2">
      <c r="A47" s="11" t="s">
        <v>8320</v>
      </c>
      <c r="B47" s="9">
        <v>2185</v>
      </c>
      <c r="C47" s="9">
        <v>50</v>
      </c>
      <c r="D47" s="9">
        <v>1530</v>
      </c>
      <c r="E47" s="9">
        <v>349</v>
      </c>
      <c r="F47" s="9">
        <v>4114</v>
      </c>
      <c r="G47" s="14">
        <f t="shared" si="0"/>
        <v>0.54326689353427327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D358B-4256-0445-AB38-E6CE9B6BC675}">
  <dimension ref="A1:H18"/>
  <sheetViews>
    <sheetView workbookViewId="0">
      <selection activeCell="H3" sqref="H1:H1048576"/>
    </sheetView>
  </sheetViews>
  <sheetFormatPr baseColWidth="10" defaultRowHeight="15" x14ac:dyDescent="0.2"/>
  <cols>
    <col min="1" max="1" width="13.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83203125" bestFit="1" customWidth="1"/>
    <col min="8" max="8" width="9.5" bestFit="1" customWidth="1"/>
    <col min="9" max="9" width="11.83203125" bestFit="1" customWidth="1"/>
    <col min="10" max="10" width="13.6640625" bestFit="1" customWidth="1"/>
    <col min="11" max="11" width="16" bestFit="1" customWidth="1"/>
  </cols>
  <sheetData>
    <row r="1" spans="1:8" x14ac:dyDescent="0.2">
      <c r="A1" s="10" t="s">
        <v>8367</v>
      </c>
      <c r="B1" t="s">
        <v>8322</v>
      </c>
    </row>
    <row r="2" spans="1:8" x14ac:dyDescent="0.2">
      <c r="A2" s="10" t="s">
        <v>8368</v>
      </c>
      <c r="B2" t="s">
        <v>8322</v>
      </c>
    </row>
    <row r="4" spans="1:8" x14ac:dyDescent="0.2">
      <c r="A4" s="10" t="s">
        <v>8321</v>
      </c>
      <c r="B4" s="10" t="s">
        <v>8323</v>
      </c>
    </row>
    <row r="5" spans="1:8" x14ac:dyDescent="0.2">
      <c r="A5" s="10" t="s">
        <v>8310</v>
      </c>
      <c r="B5" t="s">
        <v>8219</v>
      </c>
      <c r="C5" t="s">
        <v>8222</v>
      </c>
      <c r="D5" t="s">
        <v>8221</v>
      </c>
      <c r="E5" t="s">
        <v>8220</v>
      </c>
      <c r="F5" t="s">
        <v>8320</v>
      </c>
      <c r="G5" t="s">
        <v>8383</v>
      </c>
    </row>
    <row r="6" spans="1:8" x14ac:dyDescent="0.2">
      <c r="A6" s="11" t="s">
        <v>8375</v>
      </c>
      <c r="B6" s="9">
        <v>182</v>
      </c>
      <c r="C6" s="9">
        <v>2</v>
      </c>
      <c r="D6" s="9">
        <v>149</v>
      </c>
      <c r="E6" s="9">
        <v>34</v>
      </c>
      <c r="F6" s="9">
        <v>367</v>
      </c>
      <c r="G6" s="14">
        <f>SUM(B6:C6)/F6</f>
        <v>0.50136239782016345</v>
      </c>
      <c r="H6" s="14"/>
    </row>
    <row r="7" spans="1:8" x14ac:dyDescent="0.2">
      <c r="A7" s="11" t="s">
        <v>8376</v>
      </c>
      <c r="B7" s="9">
        <v>202</v>
      </c>
      <c r="C7" s="9">
        <v>18</v>
      </c>
      <c r="D7" s="9">
        <v>106</v>
      </c>
      <c r="E7" s="9">
        <v>27</v>
      </c>
      <c r="F7" s="9">
        <v>353</v>
      </c>
      <c r="G7" s="14">
        <f t="shared" ref="G7:G18" si="0">SUM(B7:C7)/F7</f>
        <v>0.62322946175637395</v>
      </c>
      <c r="H7" s="14"/>
    </row>
    <row r="8" spans="1:8" x14ac:dyDescent="0.2">
      <c r="A8" s="11" t="s">
        <v>8377</v>
      </c>
      <c r="B8" s="9">
        <v>180</v>
      </c>
      <c r="C8" s="9">
        <v>30</v>
      </c>
      <c r="D8" s="9">
        <v>108</v>
      </c>
      <c r="E8" s="9">
        <v>28</v>
      </c>
      <c r="F8" s="9">
        <v>346</v>
      </c>
      <c r="G8" s="14">
        <f t="shared" si="0"/>
        <v>0.60693641618497107</v>
      </c>
      <c r="H8" s="14"/>
    </row>
    <row r="9" spans="1:8" x14ac:dyDescent="0.2">
      <c r="A9" s="11" t="s">
        <v>8378</v>
      </c>
      <c r="B9" s="9">
        <v>192</v>
      </c>
      <c r="C9" s="9"/>
      <c r="D9" s="9">
        <v>102</v>
      </c>
      <c r="E9" s="9">
        <v>27</v>
      </c>
      <c r="F9" s="9">
        <v>321</v>
      </c>
      <c r="G9" s="14">
        <f t="shared" si="0"/>
        <v>0.59813084112149528</v>
      </c>
      <c r="H9" s="14"/>
    </row>
    <row r="10" spans="1:8" x14ac:dyDescent="0.2">
      <c r="A10" s="11" t="s">
        <v>8369</v>
      </c>
      <c r="B10" s="9">
        <v>234</v>
      </c>
      <c r="C10" s="9"/>
      <c r="D10" s="9">
        <v>126</v>
      </c>
      <c r="E10" s="9">
        <v>26</v>
      </c>
      <c r="F10" s="9">
        <v>386</v>
      </c>
      <c r="G10" s="14">
        <f t="shared" si="0"/>
        <v>0.60621761658031093</v>
      </c>
      <c r="H10" s="14"/>
    </row>
    <row r="11" spans="1:8" x14ac:dyDescent="0.2">
      <c r="A11" s="11" t="s">
        <v>8379</v>
      </c>
      <c r="B11" s="9">
        <v>211</v>
      </c>
      <c r="C11" s="9"/>
      <c r="D11" s="9">
        <v>147</v>
      </c>
      <c r="E11" s="9">
        <v>27</v>
      </c>
      <c r="F11" s="9">
        <v>385</v>
      </c>
      <c r="G11" s="14">
        <f t="shared" si="0"/>
        <v>0.54805194805194801</v>
      </c>
      <c r="H11" s="14"/>
    </row>
    <row r="12" spans="1:8" x14ac:dyDescent="0.2">
      <c r="A12" s="11" t="s">
        <v>8370</v>
      </c>
      <c r="B12" s="9">
        <v>194</v>
      </c>
      <c r="C12" s="9"/>
      <c r="D12" s="9">
        <v>150</v>
      </c>
      <c r="E12" s="9">
        <v>43</v>
      </c>
      <c r="F12" s="9">
        <v>387</v>
      </c>
      <c r="G12" s="14">
        <f t="shared" si="0"/>
        <v>0.50129198966408273</v>
      </c>
      <c r="H12" s="14"/>
    </row>
    <row r="13" spans="1:8" x14ac:dyDescent="0.2">
      <c r="A13" s="11" t="s">
        <v>8371</v>
      </c>
      <c r="B13" s="9">
        <v>166</v>
      </c>
      <c r="C13" s="9"/>
      <c r="D13" s="9">
        <v>134</v>
      </c>
      <c r="E13" s="9">
        <v>33</v>
      </c>
      <c r="F13" s="9">
        <v>333</v>
      </c>
      <c r="G13" s="14">
        <f t="shared" si="0"/>
        <v>0.49849849849849848</v>
      </c>
      <c r="H13" s="14"/>
    </row>
    <row r="14" spans="1:8" x14ac:dyDescent="0.2">
      <c r="A14" s="11" t="s">
        <v>8372</v>
      </c>
      <c r="B14" s="9">
        <v>147</v>
      </c>
      <c r="C14" s="9"/>
      <c r="D14" s="9">
        <v>127</v>
      </c>
      <c r="E14" s="9">
        <v>24</v>
      </c>
      <c r="F14" s="9">
        <v>298</v>
      </c>
      <c r="G14" s="14">
        <f t="shared" si="0"/>
        <v>0.49328859060402686</v>
      </c>
      <c r="H14" s="14"/>
    </row>
    <row r="15" spans="1:8" x14ac:dyDescent="0.2">
      <c r="A15" s="11" t="s">
        <v>8373</v>
      </c>
      <c r="B15" s="9">
        <v>183</v>
      </c>
      <c r="C15" s="9"/>
      <c r="D15" s="9">
        <v>149</v>
      </c>
      <c r="E15" s="9">
        <v>20</v>
      </c>
      <c r="F15" s="9">
        <v>352</v>
      </c>
      <c r="G15" s="14">
        <f t="shared" si="0"/>
        <v>0.51988636363636365</v>
      </c>
      <c r="H15" s="14"/>
    </row>
    <row r="16" spans="1:8" x14ac:dyDescent="0.2">
      <c r="A16" s="11" t="s">
        <v>8374</v>
      </c>
      <c r="B16" s="9">
        <v>183</v>
      </c>
      <c r="C16" s="9"/>
      <c r="D16" s="9">
        <v>114</v>
      </c>
      <c r="E16" s="9">
        <v>37</v>
      </c>
      <c r="F16" s="9">
        <v>334</v>
      </c>
      <c r="G16" s="14">
        <f t="shared" si="0"/>
        <v>0.54790419161676651</v>
      </c>
      <c r="H16" s="14"/>
    </row>
    <row r="17" spans="1:8" x14ac:dyDescent="0.2">
      <c r="A17" s="11" t="s">
        <v>8380</v>
      </c>
      <c r="B17" s="9">
        <v>111</v>
      </c>
      <c r="C17" s="9"/>
      <c r="D17" s="9">
        <v>118</v>
      </c>
      <c r="E17" s="9">
        <v>23</v>
      </c>
      <c r="F17" s="9">
        <v>252</v>
      </c>
      <c r="G17" s="14">
        <f t="shared" si="0"/>
        <v>0.44047619047619047</v>
      </c>
      <c r="H17" s="14"/>
    </row>
    <row r="18" spans="1:8" x14ac:dyDescent="0.2">
      <c r="A18" s="11" t="s">
        <v>8320</v>
      </c>
      <c r="B18" s="9">
        <v>2185</v>
      </c>
      <c r="C18" s="9">
        <v>50</v>
      </c>
      <c r="D18" s="9">
        <v>1530</v>
      </c>
      <c r="E18" s="9">
        <v>349</v>
      </c>
      <c r="F18" s="9">
        <v>4114</v>
      </c>
      <c r="G18" s="14">
        <f t="shared" si="0"/>
        <v>0.54326689353427327</v>
      </c>
      <c r="H18"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134" zoomScaleNormal="55" workbookViewId="0">
      <selection activeCell="R136" sqref="R13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style="5" bestFit="1" customWidth="1"/>
    <col min="16" max="16" width="20" bestFit="1" customWidth="1"/>
    <col min="17" max="17" width="10.33203125" bestFit="1" customWidth="1"/>
    <col min="18" max="18" width="11.33203125" bestFit="1" customWidth="1"/>
    <col min="19" max="19" width="20.5" bestFit="1" customWidth="1"/>
    <col min="20" max="20" width="19.1640625" bestFit="1" customWidth="1"/>
    <col min="21" max="21" width="20.33203125" bestFit="1" customWidth="1"/>
    <col min="22" max="22" width="22.33203125" bestFit="1"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8365</v>
      </c>
      <c r="T1" s="1" t="s">
        <v>8366</v>
      </c>
      <c r="U1" s="1" t="s">
        <v>8381</v>
      </c>
      <c r="V1" s="1" t="s">
        <v>8382</v>
      </c>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7">
        <f>E2/L2</f>
        <v>63.917582417582416</v>
      </c>
      <c r="Q2" t="str">
        <f>LEFT(N2, SEARCH("/",N2,1)-1)</f>
        <v>film &amp; video</v>
      </c>
      <c r="R2" s="8" t="str">
        <f>RIGHT(N2,LEN(N2)-SEARCH("/",N2))</f>
        <v>television</v>
      </c>
      <c r="S2" s="12">
        <f>(J2/86400)+DATE(1970,1,1)</f>
        <v>42177.007071759261</v>
      </c>
      <c r="T2" s="12">
        <f>(I2/86400)+DATE(1970,1,1)</f>
        <v>42208.125</v>
      </c>
      <c r="U2" s="13">
        <f>S2</f>
        <v>42177.007071759261</v>
      </c>
      <c r="V2" t="str">
        <f>TEXT(S2,"mmm")</f>
        <v>Jun</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7">
        <f t="shared" ref="P3:P66" si="1">E3/L3</f>
        <v>185.48101265822785</v>
      </c>
      <c r="Q3" t="str">
        <f t="shared" ref="Q3:Q66" si="2">LEFT(N3, SEARCH("/",N3,1)-1)</f>
        <v>film &amp; video</v>
      </c>
      <c r="R3" s="8" t="str">
        <f t="shared" ref="R3:R66" si="3">RIGHT(N3,LEN(N3)-SEARCH("/",N3))</f>
        <v>television</v>
      </c>
      <c r="S3" s="12">
        <f t="shared" ref="S3:S66" si="4">(J3/86400)+DATE(1970,1,1)</f>
        <v>42766.600497685184</v>
      </c>
      <c r="T3" s="12">
        <f t="shared" ref="T3:T66" si="5">(I3/86400)+DATE(1970,1,1)</f>
        <v>42796.600497685184</v>
      </c>
      <c r="U3" s="13">
        <f t="shared" ref="U3:U66" si="6">S3</f>
        <v>42766.600497685184</v>
      </c>
      <c r="V3" t="str">
        <f>TEXT(S3,"mmm")</f>
        <v>Jan</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 t="shared" si="2"/>
        <v>film &amp; video</v>
      </c>
      <c r="R4" s="8" t="str">
        <f t="shared" si="3"/>
        <v>television</v>
      </c>
      <c r="S4" s="12">
        <f t="shared" si="4"/>
        <v>42405.702349537038</v>
      </c>
      <c r="T4" s="12">
        <f t="shared" si="5"/>
        <v>42415.702349537038</v>
      </c>
      <c r="U4" s="13">
        <f t="shared" si="6"/>
        <v>42405.702349537038</v>
      </c>
      <c r="V4" t="str">
        <f t="shared" ref="V4:V67" si="7">TEXT(S4,"mmm")</f>
        <v>Feb</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tr">
        <f t="shared" si="2"/>
        <v>film &amp; video</v>
      </c>
      <c r="R5" s="8" t="str">
        <f t="shared" si="3"/>
        <v>television</v>
      </c>
      <c r="S5" s="12">
        <f t="shared" si="4"/>
        <v>41828.515127314815</v>
      </c>
      <c r="T5" s="12">
        <f t="shared" si="5"/>
        <v>41858.515127314815</v>
      </c>
      <c r="U5" s="13">
        <f t="shared" si="6"/>
        <v>41828.515127314815</v>
      </c>
      <c r="V5" t="str">
        <f t="shared" si="7"/>
        <v>Jul</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tr">
        <f t="shared" si="2"/>
        <v>film &amp; video</v>
      </c>
      <c r="R6" s="8" t="str">
        <f t="shared" si="3"/>
        <v>television</v>
      </c>
      <c r="S6" s="12">
        <f t="shared" si="4"/>
        <v>42327.834247685183</v>
      </c>
      <c r="T6" s="12">
        <f t="shared" si="5"/>
        <v>42357.834247685183</v>
      </c>
      <c r="U6" s="13">
        <f t="shared" si="6"/>
        <v>42327.834247685183</v>
      </c>
      <c r="V6" t="str">
        <f t="shared" si="7"/>
        <v>Nov</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7">
        <f t="shared" si="1"/>
        <v>93.40425531914893</v>
      </c>
      <c r="Q7" t="str">
        <f t="shared" si="2"/>
        <v>film &amp; video</v>
      </c>
      <c r="R7" s="8" t="str">
        <f t="shared" si="3"/>
        <v>television</v>
      </c>
      <c r="S7" s="12">
        <f t="shared" si="4"/>
        <v>42563.932951388888</v>
      </c>
      <c r="T7" s="12">
        <f t="shared" si="5"/>
        <v>42580.232638888891</v>
      </c>
      <c r="U7" s="13">
        <f t="shared" si="6"/>
        <v>42563.932951388888</v>
      </c>
      <c r="V7" t="str">
        <f t="shared" si="7"/>
        <v>Jul</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tr">
        <f t="shared" si="2"/>
        <v>film &amp; video</v>
      </c>
      <c r="R8" s="8" t="str">
        <f t="shared" si="3"/>
        <v>television</v>
      </c>
      <c r="S8" s="12">
        <f t="shared" si="4"/>
        <v>41794.072337962964</v>
      </c>
      <c r="T8" s="12">
        <f t="shared" si="5"/>
        <v>41804.072337962964</v>
      </c>
      <c r="U8" s="13">
        <f t="shared" si="6"/>
        <v>41794.072337962964</v>
      </c>
      <c r="V8" t="str">
        <f t="shared" si="7"/>
        <v>Jun</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tr">
        <f t="shared" si="2"/>
        <v>film &amp; video</v>
      </c>
      <c r="R9" s="8" t="str">
        <f t="shared" si="3"/>
        <v>television</v>
      </c>
      <c r="S9" s="12">
        <f t="shared" si="4"/>
        <v>42516.047071759254</v>
      </c>
      <c r="T9" s="12">
        <f t="shared" si="5"/>
        <v>42556.047071759254</v>
      </c>
      <c r="U9" s="13">
        <f t="shared" si="6"/>
        <v>42516.047071759254</v>
      </c>
      <c r="V9" t="str">
        <f t="shared" si="7"/>
        <v>May</v>
      </c>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tr">
        <f t="shared" si="2"/>
        <v>film &amp; video</v>
      </c>
      <c r="R10" s="8" t="str">
        <f t="shared" si="3"/>
        <v>television</v>
      </c>
      <c r="S10" s="12">
        <f t="shared" si="4"/>
        <v>42468.94458333333</v>
      </c>
      <c r="T10" s="12">
        <f t="shared" si="5"/>
        <v>42475.875</v>
      </c>
      <c r="U10" s="13">
        <f t="shared" si="6"/>
        <v>42468.94458333333</v>
      </c>
      <c r="V10" t="str">
        <f t="shared" si="7"/>
        <v>Apr</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7">
        <f t="shared" si="1"/>
        <v>31.499500000000001</v>
      </c>
      <c r="Q11" t="str">
        <f t="shared" si="2"/>
        <v>film &amp; video</v>
      </c>
      <c r="R11" s="8" t="str">
        <f t="shared" si="3"/>
        <v>television</v>
      </c>
      <c r="S11" s="12">
        <f t="shared" si="4"/>
        <v>42447.103518518517</v>
      </c>
      <c r="T11" s="12">
        <f t="shared" si="5"/>
        <v>42477.103518518517</v>
      </c>
      <c r="U11" s="13">
        <f t="shared" si="6"/>
        <v>42447.103518518517</v>
      </c>
      <c r="V11" t="str">
        <f t="shared" si="7"/>
        <v>Mar</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tr">
        <f t="shared" si="2"/>
        <v>film &amp; video</v>
      </c>
      <c r="R12" s="8" t="str">
        <f t="shared" si="3"/>
        <v>television</v>
      </c>
      <c r="S12" s="12">
        <f t="shared" si="4"/>
        <v>41780.068043981482</v>
      </c>
      <c r="T12" s="12">
        <f t="shared" si="5"/>
        <v>41815.068043981482</v>
      </c>
      <c r="U12" s="13">
        <f t="shared" si="6"/>
        <v>41780.068043981482</v>
      </c>
      <c r="V12" t="str">
        <f t="shared" si="7"/>
        <v>May</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7">
        <f t="shared" si="1"/>
        <v>80.333333333333329</v>
      </c>
      <c r="Q13" t="str">
        <f t="shared" si="2"/>
        <v>film &amp; video</v>
      </c>
      <c r="R13" s="8" t="str">
        <f t="shared" si="3"/>
        <v>television</v>
      </c>
      <c r="S13" s="12">
        <f t="shared" si="4"/>
        <v>42572.778495370367</v>
      </c>
      <c r="T13" s="12">
        <f t="shared" si="5"/>
        <v>42604.125</v>
      </c>
      <c r="U13" s="13">
        <f t="shared" si="6"/>
        <v>42572.778495370367</v>
      </c>
      <c r="V13" t="str">
        <f t="shared" si="7"/>
        <v>Jul</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7">
        <f t="shared" si="1"/>
        <v>59.961305925030231</v>
      </c>
      <c r="Q14" t="str">
        <f t="shared" si="2"/>
        <v>film &amp; video</v>
      </c>
      <c r="R14" s="8" t="str">
        <f t="shared" si="3"/>
        <v>television</v>
      </c>
      <c r="S14" s="12">
        <f t="shared" si="4"/>
        <v>41791.713252314818</v>
      </c>
      <c r="T14" s="12">
        <f t="shared" si="5"/>
        <v>41836.125</v>
      </c>
      <c r="U14" s="13">
        <f t="shared" si="6"/>
        <v>41791.713252314818</v>
      </c>
      <c r="V14" t="str">
        <f t="shared" si="7"/>
        <v>Jun</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tr">
        <f t="shared" si="2"/>
        <v>film &amp; video</v>
      </c>
      <c r="R15" s="8" t="str">
        <f t="shared" si="3"/>
        <v>television</v>
      </c>
      <c r="S15" s="12">
        <f t="shared" si="4"/>
        <v>42508.677187499998</v>
      </c>
      <c r="T15" s="12">
        <f t="shared" si="5"/>
        <v>42544.852083333331</v>
      </c>
      <c r="U15" s="13">
        <f t="shared" si="6"/>
        <v>42508.677187499998</v>
      </c>
      <c r="V15" t="str">
        <f t="shared" si="7"/>
        <v>May</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tr">
        <f t="shared" si="2"/>
        <v>film &amp; video</v>
      </c>
      <c r="R16" s="8" t="str">
        <f t="shared" si="3"/>
        <v>television</v>
      </c>
      <c r="S16" s="12">
        <f t="shared" si="4"/>
        <v>41808.02648148148</v>
      </c>
      <c r="T16" s="12">
        <f t="shared" si="5"/>
        <v>41833.582638888889</v>
      </c>
      <c r="U16" s="13">
        <f t="shared" si="6"/>
        <v>41808.02648148148</v>
      </c>
      <c r="V16" t="str">
        <f t="shared" si="7"/>
        <v>Jun</v>
      </c>
    </row>
    <row r="17" spans="1:22"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tr">
        <f t="shared" si="2"/>
        <v>film &amp; video</v>
      </c>
      <c r="R17" s="8" t="str">
        <f t="shared" si="3"/>
        <v>television</v>
      </c>
      <c r="S17" s="12">
        <f t="shared" si="4"/>
        <v>42256.391875000001</v>
      </c>
      <c r="T17" s="12">
        <f t="shared" si="5"/>
        <v>42274.843055555553</v>
      </c>
      <c r="U17" s="13">
        <f t="shared" si="6"/>
        <v>42256.391875000001</v>
      </c>
      <c r="V17" t="str">
        <f t="shared" si="7"/>
        <v>Sep</v>
      </c>
    </row>
    <row r="18" spans="1:22"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tr">
        <f t="shared" si="2"/>
        <v>film &amp; video</v>
      </c>
      <c r="R18" s="8" t="str">
        <f t="shared" si="3"/>
        <v>television</v>
      </c>
      <c r="S18" s="12">
        <f t="shared" si="4"/>
        <v>41760.796423611115</v>
      </c>
      <c r="T18" s="12">
        <f t="shared" si="5"/>
        <v>41806.229166666664</v>
      </c>
      <c r="U18" s="13">
        <f t="shared" si="6"/>
        <v>41760.796423611115</v>
      </c>
      <c r="V18" t="str">
        <f t="shared" si="7"/>
        <v>May</v>
      </c>
    </row>
    <row r="19" spans="1:22"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tr">
        <f t="shared" si="2"/>
        <v>film &amp; video</v>
      </c>
      <c r="R19" s="8" t="str">
        <f t="shared" si="3"/>
        <v>television</v>
      </c>
      <c r="S19" s="12">
        <f t="shared" si="4"/>
        <v>41917.731736111113</v>
      </c>
      <c r="T19" s="12">
        <f t="shared" si="5"/>
        <v>41947.773402777777</v>
      </c>
      <c r="U19" s="13">
        <f t="shared" si="6"/>
        <v>41917.731736111113</v>
      </c>
      <c r="V19" t="str">
        <f t="shared" si="7"/>
        <v>Oct</v>
      </c>
    </row>
    <row r="20" spans="1:22"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7">
        <f t="shared" si="1"/>
        <v>93.264122807017543</v>
      </c>
      <c r="Q20" t="str">
        <f t="shared" si="2"/>
        <v>film &amp; video</v>
      </c>
      <c r="R20" s="8" t="str">
        <f t="shared" si="3"/>
        <v>television</v>
      </c>
      <c r="S20" s="12">
        <f t="shared" si="4"/>
        <v>41869.542314814811</v>
      </c>
      <c r="T20" s="12">
        <f t="shared" si="5"/>
        <v>41899.542314814811</v>
      </c>
      <c r="U20" s="13">
        <f t="shared" si="6"/>
        <v>41869.542314814811</v>
      </c>
      <c r="V20" t="str">
        <f t="shared" si="7"/>
        <v>Aug</v>
      </c>
    </row>
    <row r="21" spans="1:22"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7">
        <f t="shared" si="1"/>
        <v>56.136363636363633</v>
      </c>
      <c r="Q21" t="str">
        <f t="shared" si="2"/>
        <v>film &amp; video</v>
      </c>
      <c r="R21" s="8" t="str">
        <f t="shared" si="3"/>
        <v>television</v>
      </c>
      <c r="S21" s="12">
        <f t="shared" si="4"/>
        <v>42175.816365740742</v>
      </c>
      <c r="T21" s="12">
        <f t="shared" si="5"/>
        <v>42205.816365740742</v>
      </c>
      <c r="U21" s="13">
        <f t="shared" si="6"/>
        <v>42175.816365740742</v>
      </c>
      <c r="V21" t="str">
        <f t="shared" si="7"/>
        <v>Jun</v>
      </c>
    </row>
    <row r="22" spans="1:22"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tr">
        <f t="shared" si="2"/>
        <v>film &amp; video</v>
      </c>
      <c r="R22" s="8" t="str">
        <f t="shared" si="3"/>
        <v>television</v>
      </c>
      <c r="S22" s="12">
        <f t="shared" si="4"/>
        <v>42200.758240740739</v>
      </c>
      <c r="T22" s="12">
        <f t="shared" si="5"/>
        <v>42260.758240740739</v>
      </c>
      <c r="U22" s="13">
        <f t="shared" si="6"/>
        <v>42200.758240740739</v>
      </c>
      <c r="V22" t="str">
        <f t="shared" si="7"/>
        <v>Jul</v>
      </c>
    </row>
    <row r="23" spans="1:22"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tr">
        <f t="shared" si="2"/>
        <v>film &amp; video</v>
      </c>
      <c r="R23" s="8" t="str">
        <f t="shared" si="3"/>
        <v>television</v>
      </c>
      <c r="S23" s="12">
        <f t="shared" si="4"/>
        <v>41878.627187500002</v>
      </c>
      <c r="T23" s="12">
        <f t="shared" si="5"/>
        <v>41908.627187500002</v>
      </c>
      <c r="U23" s="13">
        <f t="shared" si="6"/>
        <v>41878.627187500002</v>
      </c>
      <c r="V23" t="str">
        <f t="shared" si="7"/>
        <v>Aug</v>
      </c>
    </row>
    <row r="24" spans="1:22"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tr">
        <f t="shared" si="2"/>
        <v>film &amp; video</v>
      </c>
      <c r="R24" s="8" t="str">
        <f t="shared" si="3"/>
        <v>television</v>
      </c>
      <c r="S24" s="12">
        <f t="shared" si="4"/>
        <v>41989.91134259259</v>
      </c>
      <c r="T24" s="12">
        <f t="shared" si="5"/>
        <v>42005.332638888889</v>
      </c>
      <c r="U24" s="13">
        <f t="shared" si="6"/>
        <v>41989.91134259259</v>
      </c>
      <c r="V24" t="str">
        <f t="shared" si="7"/>
        <v>Dec</v>
      </c>
    </row>
    <row r="25" spans="1:22"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7">
        <f t="shared" si="1"/>
        <v>103.04347826086956</v>
      </c>
      <c r="Q25" t="str">
        <f t="shared" si="2"/>
        <v>film &amp; video</v>
      </c>
      <c r="R25" s="8" t="str">
        <f t="shared" si="3"/>
        <v>television</v>
      </c>
      <c r="S25" s="12">
        <f t="shared" si="4"/>
        <v>42097.778946759259</v>
      </c>
      <c r="T25" s="12">
        <f t="shared" si="5"/>
        <v>42124.638888888891</v>
      </c>
      <c r="U25" s="13">
        <f t="shared" si="6"/>
        <v>42097.778946759259</v>
      </c>
      <c r="V25" t="str">
        <f t="shared" si="7"/>
        <v>Apr</v>
      </c>
    </row>
    <row r="26" spans="1:22"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tr">
        <f t="shared" si="2"/>
        <v>film &amp; video</v>
      </c>
      <c r="R26" s="8" t="str">
        <f t="shared" si="3"/>
        <v>television</v>
      </c>
      <c r="S26" s="12">
        <f t="shared" si="4"/>
        <v>42229.820173611108</v>
      </c>
      <c r="T26" s="12">
        <f t="shared" si="5"/>
        <v>42262.818749999999</v>
      </c>
      <c r="U26" s="13">
        <f t="shared" si="6"/>
        <v>42229.820173611108</v>
      </c>
      <c r="V26" t="str">
        <f t="shared" si="7"/>
        <v>Aug</v>
      </c>
    </row>
    <row r="27" spans="1:22"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7">
        <f t="shared" si="1"/>
        <v>57.142857142857146</v>
      </c>
      <c r="Q27" t="str">
        <f t="shared" si="2"/>
        <v>film &amp; video</v>
      </c>
      <c r="R27" s="8" t="str">
        <f t="shared" si="3"/>
        <v>television</v>
      </c>
      <c r="S27" s="12">
        <f t="shared" si="4"/>
        <v>42318.025011574078</v>
      </c>
      <c r="T27" s="12">
        <f t="shared" si="5"/>
        <v>42378.025011574078</v>
      </c>
      <c r="U27" s="13">
        <f t="shared" si="6"/>
        <v>42318.025011574078</v>
      </c>
      <c r="V27" t="str">
        <f t="shared" si="7"/>
        <v>Nov</v>
      </c>
    </row>
    <row r="28" spans="1:22"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7">
        <f t="shared" si="1"/>
        <v>102.10526315789474</v>
      </c>
      <c r="Q28" t="str">
        <f t="shared" si="2"/>
        <v>film &amp; video</v>
      </c>
      <c r="R28" s="8" t="str">
        <f t="shared" si="3"/>
        <v>television</v>
      </c>
      <c r="S28" s="12">
        <f t="shared" si="4"/>
        <v>41828.515555555554</v>
      </c>
      <c r="T28" s="12">
        <f t="shared" si="5"/>
        <v>41868.515555555554</v>
      </c>
      <c r="U28" s="13">
        <f t="shared" si="6"/>
        <v>41828.515555555554</v>
      </c>
      <c r="V28" t="str">
        <f t="shared" si="7"/>
        <v>Jul</v>
      </c>
    </row>
    <row r="29" spans="1:22"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tr">
        <f t="shared" si="2"/>
        <v>film &amp; video</v>
      </c>
      <c r="R29" s="8" t="str">
        <f t="shared" si="3"/>
        <v>television</v>
      </c>
      <c r="S29" s="12">
        <f t="shared" si="4"/>
        <v>41929.164733796293</v>
      </c>
      <c r="T29" s="12">
        <f t="shared" si="5"/>
        <v>41959.206400462965</v>
      </c>
      <c r="U29" s="13">
        <f t="shared" si="6"/>
        <v>41929.164733796293</v>
      </c>
      <c r="V29" t="str">
        <f t="shared" si="7"/>
        <v>Oct</v>
      </c>
    </row>
    <row r="30" spans="1:22"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tr">
        <f t="shared" si="2"/>
        <v>film &amp; video</v>
      </c>
      <c r="R30" s="8" t="str">
        <f t="shared" si="3"/>
        <v>television</v>
      </c>
      <c r="S30" s="12">
        <f t="shared" si="4"/>
        <v>42324.96393518518</v>
      </c>
      <c r="T30" s="12">
        <f t="shared" si="5"/>
        <v>42354.96393518518</v>
      </c>
      <c r="U30" s="13">
        <f t="shared" si="6"/>
        <v>42324.96393518518</v>
      </c>
      <c r="V30" t="str">
        <f t="shared" si="7"/>
        <v>Nov</v>
      </c>
    </row>
    <row r="31" spans="1:22"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tr">
        <f t="shared" si="2"/>
        <v>film &amp; video</v>
      </c>
      <c r="R31" s="8" t="str">
        <f t="shared" si="3"/>
        <v>television</v>
      </c>
      <c r="S31" s="12">
        <f t="shared" si="4"/>
        <v>41812.67324074074</v>
      </c>
      <c r="T31" s="12">
        <f t="shared" si="5"/>
        <v>41842.67324074074</v>
      </c>
      <c r="U31" s="13">
        <f t="shared" si="6"/>
        <v>41812.67324074074</v>
      </c>
      <c r="V31" t="str">
        <f t="shared" si="7"/>
        <v>Jun</v>
      </c>
    </row>
    <row r="32" spans="1:22"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tr">
        <f t="shared" si="2"/>
        <v>film &amp; video</v>
      </c>
      <c r="R32" s="8" t="str">
        <f t="shared" si="3"/>
        <v>television</v>
      </c>
      <c r="S32" s="12">
        <f t="shared" si="4"/>
        <v>41842.292997685188</v>
      </c>
      <c r="T32" s="12">
        <f t="shared" si="5"/>
        <v>41872.292997685188</v>
      </c>
      <c r="U32" s="13">
        <f t="shared" si="6"/>
        <v>41842.292997685188</v>
      </c>
      <c r="V32" t="str">
        <f t="shared" si="7"/>
        <v>Jul</v>
      </c>
    </row>
    <row r="33" spans="1:22"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7">
        <f t="shared" si="1"/>
        <v>13</v>
      </c>
      <c r="Q33" t="str">
        <f t="shared" si="2"/>
        <v>film &amp; video</v>
      </c>
      <c r="R33" s="8" t="str">
        <f t="shared" si="3"/>
        <v>television</v>
      </c>
      <c r="S33" s="12">
        <f t="shared" si="4"/>
        <v>42376.79206018518</v>
      </c>
      <c r="T33" s="12">
        <f t="shared" si="5"/>
        <v>42394.79206018518</v>
      </c>
      <c r="U33" s="13">
        <f t="shared" si="6"/>
        <v>42376.79206018518</v>
      </c>
      <c r="V33" t="str">
        <f t="shared" si="7"/>
        <v>Jan</v>
      </c>
    </row>
    <row r="34" spans="1:22"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tr">
        <f t="shared" si="2"/>
        <v>film &amp; video</v>
      </c>
      <c r="R34" s="8" t="str">
        <f t="shared" si="3"/>
        <v>television</v>
      </c>
      <c r="S34" s="12">
        <f t="shared" si="4"/>
        <v>42461.627511574072</v>
      </c>
      <c r="T34" s="12">
        <f t="shared" si="5"/>
        <v>42503.165972222225</v>
      </c>
      <c r="U34" s="13">
        <f t="shared" si="6"/>
        <v>42461.627511574072</v>
      </c>
      <c r="V34" t="str">
        <f t="shared" si="7"/>
        <v>Apr</v>
      </c>
    </row>
    <row r="35" spans="1:22"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7">
        <f t="shared" si="1"/>
        <v>83.75</v>
      </c>
      <c r="Q35" t="str">
        <f t="shared" si="2"/>
        <v>film &amp; video</v>
      </c>
      <c r="R35" s="8" t="str">
        <f t="shared" si="3"/>
        <v>television</v>
      </c>
      <c r="S35" s="12">
        <f t="shared" si="4"/>
        <v>42286.660891203705</v>
      </c>
      <c r="T35" s="12">
        <f t="shared" si="5"/>
        <v>42316.702557870369</v>
      </c>
      <c r="U35" s="13">
        <f t="shared" si="6"/>
        <v>42286.660891203705</v>
      </c>
      <c r="V35" t="str">
        <f t="shared" si="7"/>
        <v>Oct</v>
      </c>
    </row>
    <row r="36" spans="1:22"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tr">
        <f t="shared" si="2"/>
        <v>film &amp; video</v>
      </c>
      <c r="R36" s="8" t="str">
        <f t="shared" si="3"/>
        <v>television</v>
      </c>
      <c r="S36" s="12">
        <f t="shared" si="4"/>
        <v>41841.321770833332</v>
      </c>
      <c r="T36" s="12">
        <f t="shared" si="5"/>
        <v>41856.321770833332</v>
      </c>
      <c r="U36" s="13">
        <f t="shared" si="6"/>
        <v>41841.321770833332</v>
      </c>
      <c r="V36" t="str">
        <f t="shared" si="7"/>
        <v>Jul</v>
      </c>
    </row>
    <row r="37" spans="1:22"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tr">
        <f t="shared" si="2"/>
        <v>film &amp; video</v>
      </c>
      <c r="R37" s="8" t="str">
        <f t="shared" si="3"/>
        <v>television</v>
      </c>
      <c r="S37" s="12">
        <f t="shared" si="4"/>
        <v>42098.291828703703</v>
      </c>
      <c r="T37" s="12">
        <f t="shared" si="5"/>
        <v>42122</v>
      </c>
      <c r="U37" s="13">
        <f t="shared" si="6"/>
        <v>42098.291828703703</v>
      </c>
      <c r="V37" t="str">
        <f t="shared" si="7"/>
        <v>Apr</v>
      </c>
    </row>
    <row r="38" spans="1:22"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tr">
        <f t="shared" si="2"/>
        <v>film &amp; video</v>
      </c>
      <c r="R38" s="8" t="str">
        <f t="shared" si="3"/>
        <v>television</v>
      </c>
      <c r="S38" s="12">
        <f t="shared" si="4"/>
        <v>42068.307002314818</v>
      </c>
      <c r="T38" s="12">
        <f t="shared" si="5"/>
        <v>42098.265335648146</v>
      </c>
      <c r="U38" s="13">
        <f t="shared" si="6"/>
        <v>42068.307002314818</v>
      </c>
      <c r="V38" t="str">
        <f t="shared" si="7"/>
        <v>Mar</v>
      </c>
    </row>
    <row r="39" spans="1:22"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tr">
        <f t="shared" si="2"/>
        <v>film &amp; video</v>
      </c>
      <c r="R39" s="8" t="str">
        <f t="shared" si="3"/>
        <v>television</v>
      </c>
      <c r="S39" s="12">
        <f t="shared" si="4"/>
        <v>42032.693043981482</v>
      </c>
      <c r="T39" s="12">
        <f t="shared" si="5"/>
        <v>42062.693043981482</v>
      </c>
      <c r="U39" s="13">
        <f t="shared" si="6"/>
        <v>42032.693043981482</v>
      </c>
      <c r="V39" t="str">
        <f t="shared" si="7"/>
        <v>Jan</v>
      </c>
    </row>
    <row r="40" spans="1:22"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tr">
        <f t="shared" si="2"/>
        <v>film &amp; video</v>
      </c>
      <c r="R40" s="8" t="str">
        <f t="shared" si="3"/>
        <v>television</v>
      </c>
      <c r="S40" s="12">
        <f t="shared" si="4"/>
        <v>41375.057222222225</v>
      </c>
      <c r="T40" s="12">
        <f t="shared" si="5"/>
        <v>41405.057222222225</v>
      </c>
      <c r="U40" s="13">
        <f t="shared" si="6"/>
        <v>41375.057222222225</v>
      </c>
      <c r="V40" t="str">
        <f t="shared" si="7"/>
        <v>Apr</v>
      </c>
    </row>
    <row r="41" spans="1:22"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7">
        <f t="shared" si="1"/>
        <v>150.89861751152074</v>
      </c>
      <c r="Q41" t="str">
        <f t="shared" si="2"/>
        <v>film &amp; video</v>
      </c>
      <c r="R41" s="8" t="str">
        <f t="shared" si="3"/>
        <v>television</v>
      </c>
      <c r="S41" s="12">
        <f t="shared" si="4"/>
        <v>41754.047083333331</v>
      </c>
      <c r="T41" s="12">
        <f t="shared" si="5"/>
        <v>41784.957638888889</v>
      </c>
      <c r="U41" s="13">
        <f t="shared" si="6"/>
        <v>41754.047083333331</v>
      </c>
      <c r="V41" t="str">
        <f t="shared" si="7"/>
        <v>Apr</v>
      </c>
    </row>
    <row r="42" spans="1:22"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tr">
        <f t="shared" si="2"/>
        <v>film &amp; video</v>
      </c>
      <c r="R42" s="8" t="str">
        <f t="shared" si="3"/>
        <v>television</v>
      </c>
      <c r="S42" s="12">
        <f t="shared" si="4"/>
        <v>41789.21398148148</v>
      </c>
      <c r="T42" s="12">
        <f t="shared" si="5"/>
        <v>41809.166666666664</v>
      </c>
      <c r="U42" s="13">
        <f t="shared" si="6"/>
        <v>41789.21398148148</v>
      </c>
      <c r="V42" t="str">
        <f t="shared" si="7"/>
        <v>May</v>
      </c>
    </row>
    <row r="43" spans="1:22"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7">
        <f t="shared" si="1"/>
        <v>105.26315789473684</v>
      </c>
      <c r="Q43" t="str">
        <f t="shared" si="2"/>
        <v>film &amp; video</v>
      </c>
      <c r="R43" s="8" t="str">
        <f t="shared" si="3"/>
        <v>television</v>
      </c>
      <c r="S43" s="12">
        <f t="shared" si="4"/>
        <v>41887.568912037037</v>
      </c>
      <c r="T43" s="12">
        <f t="shared" si="5"/>
        <v>41917.568912037037</v>
      </c>
      <c r="U43" s="13">
        <f t="shared" si="6"/>
        <v>41887.568912037037</v>
      </c>
      <c r="V43" t="str">
        <f t="shared" si="7"/>
        <v>Sep</v>
      </c>
    </row>
    <row r="44" spans="1:22"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tr">
        <f t="shared" si="2"/>
        <v>film &amp; video</v>
      </c>
      <c r="R44" s="8" t="str">
        <f t="shared" si="3"/>
        <v>television</v>
      </c>
      <c r="S44" s="12">
        <f t="shared" si="4"/>
        <v>41971.639189814814</v>
      </c>
      <c r="T44" s="12">
        <f t="shared" si="5"/>
        <v>42001.639189814814</v>
      </c>
      <c r="U44" s="13">
        <f t="shared" si="6"/>
        <v>41971.639189814814</v>
      </c>
      <c r="V44" t="str">
        <f t="shared" si="7"/>
        <v>Nov</v>
      </c>
    </row>
    <row r="45" spans="1:22"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7">
        <f t="shared" si="1"/>
        <v>117.36121673003802</v>
      </c>
      <c r="Q45" t="str">
        <f t="shared" si="2"/>
        <v>film &amp; video</v>
      </c>
      <c r="R45" s="8" t="str">
        <f t="shared" si="3"/>
        <v>television</v>
      </c>
      <c r="S45" s="12">
        <f t="shared" si="4"/>
        <v>41802.790347222224</v>
      </c>
      <c r="T45" s="12">
        <f t="shared" si="5"/>
        <v>41833</v>
      </c>
      <c r="U45" s="13">
        <f t="shared" si="6"/>
        <v>41802.790347222224</v>
      </c>
      <c r="V45" t="str">
        <f t="shared" si="7"/>
        <v>Jun</v>
      </c>
    </row>
    <row r="46" spans="1:22"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7">
        <f t="shared" si="1"/>
        <v>133.33333333333334</v>
      </c>
      <c r="Q46" t="str">
        <f t="shared" si="2"/>
        <v>film &amp; video</v>
      </c>
      <c r="R46" s="8" t="str">
        <f t="shared" si="3"/>
        <v>television</v>
      </c>
      <c r="S46" s="12">
        <f t="shared" si="4"/>
        <v>41874.098807870367</v>
      </c>
      <c r="T46" s="12">
        <f t="shared" si="5"/>
        <v>41919.098807870367</v>
      </c>
      <c r="U46" s="13">
        <f t="shared" si="6"/>
        <v>41874.098807870367</v>
      </c>
      <c r="V46" t="str">
        <f t="shared" si="7"/>
        <v>Aug</v>
      </c>
    </row>
    <row r="47" spans="1:22"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7">
        <f t="shared" si="1"/>
        <v>98.360655737704917</v>
      </c>
      <c r="Q47" t="str">
        <f t="shared" si="2"/>
        <v>film &amp; video</v>
      </c>
      <c r="R47" s="8" t="str">
        <f t="shared" si="3"/>
        <v>television</v>
      </c>
      <c r="S47" s="12">
        <f t="shared" si="4"/>
        <v>42457.623923611114</v>
      </c>
      <c r="T47" s="12">
        <f t="shared" si="5"/>
        <v>42487.623923611114</v>
      </c>
      <c r="U47" s="13">
        <f t="shared" si="6"/>
        <v>42457.623923611114</v>
      </c>
      <c r="V47" t="str">
        <f t="shared" si="7"/>
        <v>Mar</v>
      </c>
    </row>
    <row r="48" spans="1:22"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tr">
        <f t="shared" si="2"/>
        <v>film &amp; video</v>
      </c>
      <c r="R48" s="8" t="str">
        <f t="shared" si="3"/>
        <v>television</v>
      </c>
      <c r="S48" s="12">
        <f t="shared" si="4"/>
        <v>42323.96497685185</v>
      </c>
      <c r="T48" s="12">
        <f t="shared" si="5"/>
        <v>42353.96497685185</v>
      </c>
      <c r="U48" s="13">
        <f t="shared" si="6"/>
        <v>42323.96497685185</v>
      </c>
      <c r="V48" t="str">
        <f t="shared" si="7"/>
        <v>Nov</v>
      </c>
    </row>
    <row r="49" spans="1:22"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7">
        <f t="shared" si="1"/>
        <v>76.865000000000009</v>
      </c>
      <c r="Q49" t="str">
        <f t="shared" si="2"/>
        <v>film &amp; video</v>
      </c>
      <c r="R49" s="8" t="str">
        <f t="shared" si="3"/>
        <v>television</v>
      </c>
      <c r="S49" s="12">
        <f t="shared" si="4"/>
        <v>41932.819525462961</v>
      </c>
      <c r="T49" s="12">
        <f t="shared" si="5"/>
        <v>41992.861192129625</v>
      </c>
      <c r="U49" s="13">
        <f t="shared" si="6"/>
        <v>41932.819525462961</v>
      </c>
      <c r="V49" t="str">
        <f t="shared" si="7"/>
        <v>Oct</v>
      </c>
    </row>
    <row r="50" spans="1:22"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tr">
        <f t="shared" si="2"/>
        <v>film &amp; video</v>
      </c>
      <c r="R50" s="8" t="str">
        <f t="shared" si="3"/>
        <v>television</v>
      </c>
      <c r="S50" s="12">
        <f t="shared" si="4"/>
        <v>42033.516898148147</v>
      </c>
      <c r="T50" s="12">
        <f t="shared" si="5"/>
        <v>42064.5</v>
      </c>
      <c r="U50" s="13">
        <f t="shared" si="6"/>
        <v>42033.516898148147</v>
      </c>
      <c r="V50" t="str">
        <f t="shared" si="7"/>
        <v>Jan</v>
      </c>
    </row>
    <row r="51" spans="1:22"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7">
        <f t="shared" si="1"/>
        <v>137.93103448275863</v>
      </c>
      <c r="Q51" t="str">
        <f t="shared" si="2"/>
        <v>film &amp; video</v>
      </c>
      <c r="R51" s="8" t="str">
        <f t="shared" si="3"/>
        <v>television</v>
      </c>
      <c r="S51" s="12">
        <f t="shared" si="4"/>
        <v>42271.176446759258</v>
      </c>
      <c r="T51" s="12">
        <f t="shared" si="5"/>
        <v>42301.176446759258</v>
      </c>
      <c r="U51" s="13">
        <f t="shared" si="6"/>
        <v>42271.176446759258</v>
      </c>
      <c r="V51" t="str">
        <f t="shared" si="7"/>
        <v>Sep</v>
      </c>
    </row>
    <row r="52" spans="1:22"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7">
        <f t="shared" si="1"/>
        <v>27.272727272727273</v>
      </c>
      <c r="Q52" t="str">
        <f t="shared" si="2"/>
        <v>film &amp; video</v>
      </c>
      <c r="R52" s="8" t="str">
        <f t="shared" si="3"/>
        <v>television</v>
      </c>
      <c r="S52" s="12">
        <f t="shared" si="4"/>
        <v>41995.752986111111</v>
      </c>
      <c r="T52" s="12">
        <f t="shared" si="5"/>
        <v>42034.708333333328</v>
      </c>
      <c r="U52" s="13">
        <f t="shared" si="6"/>
        <v>41995.752986111111</v>
      </c>
      <c r="V52" t="str">
        <f t="shared" si="7"/>
        <v>Dec</v>
      </c>
    </row>
    <row r="53" spans="1:22"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7">
        <f t="shared" si="1"/>
        <v>118.33613445378151</v>
      </c>
      <c r="Q53" t="str">
        <f t="shared" si="2"/>
        <v>film &amp; video</v>
      </c>
      <c r="R53" s="8" t="str">
        <f t="shared" si="3"/>
        <v>television</v>
      </c>
      <c r="S53" s="12">
        <f t="shared" si="4"/>
        <v>42196.928668981476</v>
      </c>
      <c r="T53" s="12">
        <f t="shared" si="5"/>
        <v>42226.928668981476</v>
      </c>
      <c r="U53" s="13">
        <f t="shared" si="6"/>
        <v>42196.928668981476</v>
      </c>
      <c r="V53" t="str">
        <f t="shared" si="7"/>
        <v>Jul</v>
      </c>
    </row>
    <row r="54" spans="1:22"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7">
        <f t="shared" si="1"/>
        <v>223.48076923076923</v>
      </c>
      <c r="Q54" t="str">
        <f t="shared" si="2"/>
        <v>film &amp; video</v>
      </c>
      <c r="R54" s="8" t="str">
        <f t="shared" si="3"/>
        <v>television</v>
      </c>
      <c r="S54" s="12">
        <f t="shared" si="4"/>
        <v>41807.701921296299</v>
      </c>
      <c r="T54" s="12">
        <f t="shared" si="5"/>
        <v>41837.701921296299</v>
      </c>
      <c r="U54" s="13">
        <f t="shared" si="6"/>
        <v>41807.701921296299</v>
      </c>
      <c r="V54" t="str">
        <f t="shared" si="7"/>
        <v>Jun</v>
      </c>
    </row>
    <row r="55" spans="1:22"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tr">
        <f t="shared" si="2"/>
        <v>film &amp; video</v>
      </c>
      <c r="R55" s="8" t="str">
        <f t="shared" si="3"/>
        <v>television</v>
      </c>
      <c r="S55" s="12">
        <f t="shared" si="4"/>
        <v>41719.549131944441</v>
      </c>
      <c r="T55" s="12">
        <f t="shared" si="5"/>
        <v>41733.916666666664</v>
      </c>
      <c r="U55" s="13">
        <f t="shared" si="6"/>
        <v>41719.549131944441</v>
      </c>
      <c r="V55" t="str">
        <f t="shared" si="7"/>
        <v>Mar</v>
      </c>
    </row>
    <row r="56" spans="1:22"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tr">
        <f t="shared" si="2"/>
        <v>film &amp; video</v>
      </c>
      <c r="R56" s="8" t="str">
        <f t="shared" si="3"/>
        <v>television</v>
      </c>
      <c r="S56" s="12">
        <f t="shared" si="4"/>
        <v>42333.713206018518</v>
      </c>
      <c r="T56" s="12">
        <f t="shared" si="5"/>
        <v>42363.713206018518</v>
      </c>
      <c r="U56" s="13">
        <f t="shared" si="6"/>
        <v>42333.713206018518</v>
      </c>
      <c r="V56" t="str">
        <f t="shared" si="7"/>
        <v>Nov</v>
      </c>
    </row>
    <row r="57" spans="1:22"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7">
        <f t="shared" si="1"/>
        <v>128.95348837209303</v>
      </c>
      <c r="Q57" t="str">
        <f t="shared" si="2"/>
        <v>film &amp; video</v>
      </c>
      <c r="R57" s="8" t="str">
        <f t="shared" si="3"/>
        <v>television</v>
      </c>
      <c r="S57" s="12">
        <f t="shared" si="4"/>
        <v>42496.968935185185</v>
      </c>
      <c r="T57" s="12">
        <f t="shared" si="5"/>
        <v>42517.968935185185</v>
      </c>
      <c r="U57" s="13">
        <f t="shared" si="6"/>
        <v>42496.968935185185</v>
      </c>
      <c r="V57" t="str">
        <f t="shared" si="7"/>
        <v>May</v>
      </c>
    </row>
    <row r="58" spans="1:22"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tr">
        <f t="shared" si="2"/>
        <v>film &amp; video</v>
      </c>
      <c r="R58" s="8" t="str">
        <f t="shared" si="3"/>
        <v>television</v>
      </c>
      <c r="S58" s="12">
        <f t="shared" si="4"/>
        <v>42149.548888888894</v>
      </c>
      <c r="T58" s="12">
        <f t="shared" si="5"/>
        <v>42163.666666666672</v>
      </c>
      <c r="U58" s="13">
        <f t="shared" si="6"/>
        <v>42149.548888888894</v>
      </c>
      <c r="V58" t="str">
        <f t="shared" si="7"/>
        <v>May</v>
      </c>
    </row>
    <row r="59" spans="1:22"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tr">
        <f t="shared" si="2"/>
        <v>film &amp; video</v>
      </c>
      <c r="R59" s="8" t="str">
        <f t="shared" si="3"/>
        <v>television</v>
      </c>
      <c r="S59" s="12">
        <f t="shared" si="4"/>
        <v>42089.83289351852</v>
      </c>
      <c r="T59" s="12">
        <f t="shared" si="5"/>
        <v>42119.83289351852</v>
      </c>
      <c r="U59" s="13">
        <f t="shared" si="6"/>
        <v>42089.83289351852</v>
      </c>
      <c r="V59" t="str">
        <f t="shared" si="7"/>
        <v>Mar</v>
      </c>
    </row>
    <row r="60" spans="1:22"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7">
        <f t="shared" si="1"/>
        <v>137.21333333333334</v>
      </c>
      <c r="Q60" t="str">
        <f t="shared" si="2"/>
        <v>film &amp; video</v>
      </c>
      <c r="R60" s="8" t="str">
        <f t="shared" si="3"/>
        <v>television</v>
      </c>
      <c r="S60" s="12">
        <f t="shared" si="4"/>
        <v>41932.745046296295</v>
      </c>
      <c r="T60" s="12">
        <f t="shared" si="5"/>
        <v>41962.786712962959</v>
      </c>
      <c r="U60" s="13">
        <f t="shared" si="6"/>
        <v>41932.745046296295</v>
      </c>
      <c r="V60" t="str">
        <f t="shared" si="7"/>
        <v>Oct</v>
      </c>
    </row>
    <row r="61" spans="1:22"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tr">
        <f t="shared" si="2"/>
        <v>film &amp; video</v>
      </c>
      <c r="R61" s="8" t="str">
        <f t="shared" si="3"/>
        <v>television</v>
      </c>
      <c r="S61" s="12">
        <f t="shared" si="4"/>
        <v>42230.235833333332</v>
      </c>
      <c r="T61" s="12">
        <f t="shared" si="5"/>
        <v>42261.875</v>
      </c>
      <c r="U61" s="13">
        <f t="shared" si="6"/>
        <v>42230.235833333332</v>
      </c>
      <c r="V61" t="str">
        <f t="shared" si="7"/>
        <v>Aug</v>
      </c>
    </row>
    <row r="62" spans="1:22"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tr">
        <f t="shared" si="2"/>
        <v>film &amp; video</v>
      </c>
      <c r="R62" s="8" t="str">
        <f t="shared" si="3"/>
        <v>shorts</v>
      </c>
      <c r="S62" s="12">
        <f t="shared" si="4"/>
        <v>41701.901817129634</v>
      </c>
      <c r="T62" s="12">
        <f t="shared" si="5"/>
        <v>41721</v>
      </c>
      <c r="U62" s="13">
        <f t="shared" si="6"/>
        <v>41701.901817129634</v>
      </c>
      <c r="V62" t="str">
        <f t="shared" si="7"/>
        <v>Mar</v>
      </c>
    </row>
    <row r="63" spans="1:22"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tr">
        <f t="shared" si="2"/>
        <v>film &amp; video</v>
      </c>
      <c r="R63" s="8" t="str">
        <f t="shared" si="3"/>
        <v>shorts</v>
      </c>
      <c r="S63" s="12">
        <f t="shared" si="4"/>
        <v>41409.814317129625</v>
      </c>
      <c r="T63" s="12">
        <f t="shared" si="5"/>
        <v>41431.814317129625</v>
      </c>
      <c r="U63" s="13">
        <f t="shared" si="6"/>
        <v>41409.814317129625</v>
      </c>
      <c r="V63" t="str">
        <f t="shared" si="7"/>
        <v>May</v>
      </c>
    </row>
    <row r="64" spans="1:22"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tr">
        <f t="shared" si="2"/>
        <v>film &amp; video</v>
      </c>
      <c r="R64" s="8" t="str">
        <f t="shared" si="3"/>
        <v>shorts</v>
      </c>
      <c r="S64" s="12">
        <f t="shared" si="4"/>
        <v>41311.799513888887</v>
      </c>
      <c r="T64" s="12">
        <f t="shared" si="5"/>
        <v>41336.799513888887</v>
      </c>
      <c r="U64" s="13">
        <f t="shared" si="6"/>
        <v>41311.799513888887</v>
      </c>
      <c r="V64" t="str">
        <f t="shared" si="7"/>
        <v>Feb</v>
      </c>
    </row>
    <row r="65" spans="1:22"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tr">
        <f t="shared" si="2"/>
        <v>film &amp; video</v>
      </c>
      <c r="R65" s="8" t="str">
        <f t="shared" si="3"/>
        <v>shorts</v>
      </c>
      <c r="S65" s="12">
        <f t="shared" si="4"/>
        <v>41612.912187499998</v>
      </c>
      <c r="T65" s="12">
        <f t="shared" si="5"/>
        <v>41636.207638888889</v>
      </c>
      <c r="U65" s="13">
        <f t="shared" si="6"/>
        <v>41612.912187499998</v>
      </c>
      <c r="V65" t="str">
        <f t="shared" si="7"/>
        <v>Dec</v>
      </c>
    </row>
    <row r="66" spans="1:22"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tr">
        <f t="shared" si="2"/>
        <v>film &amp; video</v>
      </c>
      <c r="R66" s="8" t="str">
        <f t="shared" si="3"/>
        <v>shorts</v>
      </c>
      <c r="S66" s="12">
        <f t="shared" si="4"/>
        <v>41433.01829861111</v>
      </c>
      <c r="T66" s="12">
        <f t="shared" si="5"/>
        <v>41463.01829861111</v>
      </c>
      <c r="U66" s="13">
        <f t="shared" si="6"/>
        <v>41433.01829861111</v>
      </c>
      <c r="V66" t="str">
        <f t="shared" si="7"/>
        <v>Jun</v>
      </c>
    </row>
    <row r="67" spans="1:22"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8">E67/D67*100</f>
        <v>107.52857142857141</v>
      </c>
      <c r="P67" s="7">
        <f t="shared" ref="P67:P130" si="9">E67/L67</f>
        <v>132.05263157894737</v>
      </c>
      <c r="Q67" t="str">
        <f t="shared" ref="Q67:Q130" si="10">LEFT(N67, SEARCH("/",N67,1)-1)</f>
        <v>film &amp; video</v>
      </c>
      <c r="R67" s="8" t="str">
        <f t="shared" ref="R67:R130" si="11">RIGHT(N67,LEN(N67)-SEARCH("/",N67))</f>
        <v>shorts</v>
      </c>
      <c r="S67" s="12">
        <f t="shared" ref="S67:S130" si="12">(J67/86400)+DATE(1970,1,1)</f>
        <v>41835.821226851855</v>
      </c>
      <c r="T67" s="12">
        <f t="shared" ref="T67:T130" si="13">(I67/86400)+DATE(1970,1,1)</f>
        <v>41862.249305555553</v>
      </c>
      <c r="U67" s="13">
        <f t="shared" ref="U67:U130" si="14">S67</f>
        <v>41835.821226851855</v>
      </c>
      <c r="V67" t="str">
        <f t="shared" si="7"/>
        <v>Jul</v>
      </c>
    </row>
    <row r="68" spans="1:22"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8"/>
        <v>118.6</v>
      </c>
      <c r="P68" s="7">
        <f t="shared" si="9"/>
        <v>91.230769230769226</v>
      </c>
      <c r="Q68" t="str">
        <f t="shared" si="10"/>
        <v>film &amp; video</v>
      </c>
      <c r="R68" s="8" t="str">
        <f t="shared" si="11"/>
        <v>shorts</v>
      </c>
      <c r="S68" s="12">
        <f t="shared" si="12"/>
        <v>42539.849768518514</v>
      </c>
      <c r="T68" s="12">
        <f t="shared" si="13"/>
        <v>42569.849768518514</v>
      </c>
      <c r="U68" s="13">
        <f t="shared" si="14"/>
        <v>42539.849768518514</v>
      </c>
      <c r="V68" t="str">
        <f t="shared" ref="V68:V131" si="15">TEXT(S68,"mmm")</f>
        <v>Jun</v>
      </c>
    </row>
    <row r="69" spans="1:22"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8"/>
        <v>116.25000000000001</v>
      </c>
      <c r="P69" s="7">
        <f t="shared" si="9"/>
        <v>116.25</v>
      </c>
      <c r="Q69" t="str">
        <f t="shared" si="10"/>
        <v>film &amp; video</v>
      </c>
      <c r="R69" s="8" t="str">
        <f t="shared" si="11"/>
        <v>shorts</v>
      </c>
      <c r="S69" s="12">
        <f t="shared" si="12"/>
        <v>41075.583379629628</v>
      </c>
      <c r="T69" s="12">
        <f t="shared" si="13"/>
        <v>41105.583379629628</v>
      </c>
      <c r="U69" s="13">
        <f t="shared" si="14"/>
        <v>41075.583379629628</v>
      </c>
      <c r="V69" t="str">
        <f t="shared" si="15"/>
        <v>Jun</v>
      </c>
    </row>
    <row r="70" spans="1:22"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8"/>
        <v>127.16666666666667</v>
      </c>
      <c r="P70" s="7">
        <f t="shared" si="9"/>
        <v>21.194444444444443</v>
      </c>
      <c r="Q70" t="str">
        <f t="shared" si="10"/>
        <v>film &amp; video</v>
      </c>
      <c r="R70" s="8" t="str">
        <f t="shared" si="11"/>
        <v>shorts</v>
      </c>
      <c r="S70" s="12">
        <f t="shared" si="12"/>
        <v>41663.569340277776</v>
      </c>
      <c r="T70" s="12">
        <f t="shared" si="13"/>
        <v>41693.569340277776</v>
      </c>
      <c r="U70" s="13">
        <f t="shared" si="14"/>
        <v>41663.569340277776</v>
      </c>
      <c r="V70" t="str">
        <f t="shared" si="15"/>
        <v>Jan</v>
      </c>
    </row>
    <row r="71" spans="1:22"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8"/>
        <v>110.9423</v>
      </c>
      <c r="P71" s="7">
        <f t="shared" si="9"/>
        <v>62.327134831460668</v>
      </c>
      <c r="Q71" t="str">
        <f t="shared" si="10"/>
        <v>film &amp; video</v>
      </c>
      <c r="R71" s="8" t="str">
        <f t="shared" si="11"/>
        <v>shorts</v>
      </c>
      <c r="S71" s="12">
        <f t="shared" si="12"/>
        <v>40786.187789351854</v>
      </c>
      <c r="T71" s="12">
        <f t="shared" si="13"/>
        <v>40818.290972222225</v>
      </c>
      <c r="U71" s="13">
        <f t="shared" si="14"/>
        <v>40786.187789351854</v>
      </c>
      <c r="V71" t="str">
        <f t="shared" si="15"/>
        <v>Aug</v>
      </c>
    </row>
    <row r="72" spans="1:22"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8"/>
        <v>127.2</v>
      </c>
      <c r="P72" s="7">
        <f t="shared" si="9"/>
        <v>37.411764705882355</v>
      </c>
      <c r="Q72" t="str">
        <f t="shared" si="10"/>
        <v>film &amp; video</v>
      </c>
      <c r="R72" s="8" t="str">
        <f t="shared" si="11"/>
        <v>shorts</v>
      </c>
      <c r="S72" s="12">
        <f t="shared" si="12"/>
        <v>40730.896354166667</v>
      </c>
      <c r="T72" s="12">
        <f t="shared" si="13"/>
        <v>40790.896354166667</v>
      </c>
      <c r="U72" s="13">
        <f t="shared" si="14"/>
        <v>40730.896354166667</v>
      </c>
      <c r="V72" t="str">
        <f t="shared" si="15"/>
        <v>Jul</v>
      </c>
    </row>
    <row r="73" spans="1:22"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8"/>
        <v>123.94444444444443</v>
      </c>
      <c r="P73" s="7">
        <f t="shared" si="9"/>
        <v>69.71875</v>
      </c>
      <c r="Q73" t="str">
        <f t="shared" si="10"/>
        <v>film &amp; video</v>
      </c>
      <c r="R73" s="8" t="str">
        <f t="shared" si="11"/>
        <v>shorts</v>
      </c>
      <c r="S73" s="12">
        <f t="shared" si="12"/>
        <v>40997.271493055552</v>
      </c>
      <c r="T73" s="12">
        <f t="shared" si="13"/>
        <v>41057.271493055552</v>
      </c>
      <c r="U73" s="13">
        <f t="shared" si="14"/>
        <v>40997.271493055552</v>
      </c>
      <c r="V73" t="str">
        <f t="shared" si="15"/>
        <v>Mar</v>
      </c>
    </row>
    <row r="74" spans="1:22"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8"/>
        <v>108.40909090909091</v>
      </c>
      <c r="P74" s="7">
        <f t="shared" si="9"/>
        <v>58.170731707317074</v>
      </c>
      <c r="Q74" t="str">
        <f t="shared" si="10"/>
        <v>film &amp; video</v>
      </c>
      <c r="R74" s="8" t="str">
        <f t="shared" si="11"/>
        <v>shorts</v>
      </c>
      <c r="S74" s="12">
        <f t="shared" si="12"/>
        <v>41208.010196759264</v>
      </c>
      <c r="T74" s="12">
        <f t="shared" si="13"/>
        <v>41228</v>
      </c>
      <c r="U74" s="13">
        <f t="shared" si="14"/>
        <v>41208.010196759264</v>
      </c>
      <c r="V74" t="str">
        <f t="shared" si="15"/>
        <v>Oct</v>
      </c>
    </row>
    <row r="75" spans="1:22"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8"/>
        <v>100</v>
      </c>
      <c r="P75" s="7">
        <f t="shared" si="9"/>
        <v>50</v>
      </c>
      <c r="Q75" t="str">
        <f t="shared" si="10"/>
        <v>film &amp; video</v>
      </c>
      <c r="R75" s="8" t="str">
        <f t="shared" si="11"/>
        <v>shorts</v>
      </c>
      <c r="S75" s="12">
        <f t="shared" si="12"/>
        <v>40587.75675925926</v>
      </c>
      <c r="T75" s="12">
        <f t="shared" si="13"/>
        <v>40666.165972222225</v>
      </c>
      <c r="U75" s="13">
        <f t="shared" si="14"/>
        <v>40587.75675925926</v>
      </c>
      <c r="V75" t="str">
        <f t="shared" si="15"/>
        <v>Feb</v>
      </c>
    </row>
    <row r="76" spans="1:22"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8"/>
        <v>112.93199999999999</v>
      </c>
      <c r="P76" s="7">
        <f t="shared" si="9"/>
        <v>19.471034482758618</v>
      </c>
      <c r="Q76" t="str">
        <f t="shared" si="10"/>
        <v>film &amp; video</v>
      </c>
      <c r="R76" s="8" t="str">
        <f t="shared" si="11"/>
        <v>shorts</v>
      </c>
      <c r="S76" s="12">
        <f t="shared" si="12"/>
        <v>42360.487210648149</v>
      </c>
      <c r="T76" s="12">
        <f t="shared" si="13"/>
        <v>42390.487210648149</v>
      </c>
      <c r="U76" s="13">
        <f t="shared" si="14"/>
        <v>42360.487210648149</v>
      </c>
      <c r="V76" t="str">
        <f t="shared" si="15"/>
        <v>Dec</v>
      </c>
    </row>
    <row r="77" spans="1:22"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8"/>
        <v>115.42857142857143</v>
      </c>
      <c r="P77" s="7">
        <f t="shared" si="9"/>
        <v>85.957446808510639</v>
      </c>
      <c r="Q77" t="str">
        <f t="shared" si="10"/>
        <v>film &amp; video</v>
      </c>
      <c r="R77" s="8" t="str">
        <f t="shared" si="11"/>
        <v>shorts</v>
      </c>
      <c r="S77" s="12">
        <f t="shared" si="12"/>
        <v>41357.209166666667</v>
      </c>
      <c r="T77" s="12">
        <f t="shared" si="13"/>
        <v>41387.209166666667</v>
      </c>
      <c r="U77" s="13">
        <f t="shared" si="14"/>
        <v>41357.209166666667</v>
      </c>
      <c r="V77" t="str">
        <f t="shared" si="15"/>
        <v>Mar</v>
      </c>
    </row>
    <row r="78" spans="1:22"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8"/>
        <v>153.33333333333334</v>
      </c>
      <c r="P78" s="7">
        <f t="shared" si="9"/>
        <v>30.666666666666668</v>
      </c>
      <c r="Q78" t="str">
        <f t="shared" si="10"/>
        <v>film &amp; video</v>
      </c>
      <c r="R78" s="8" t="str">
        <f t="shared" si="11"/>
        <v>shorts</v>
      </c>
      <c r="S78" s="12">
        <f t="shared" si="12"/>
        <v>40844.691643518519</v>
      </c>
      <c r="T78" s="12">
        <f t="shared" si="13"/>
        <v>40904.733310185184</v>
      </c>
      <c r="U78" s="13">
        <f t="shared" si="14"/>
        <v>40844.691643518519</v>
      </c>
      <c r="V78" t="str">
        <f t="shared" si="15"/>
        <v>Oct</v>
      </c>
    </row>
    <row r="79" spans="1:22"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8"/>
        <v>392.5</v>
      </c>
      <c r="P79" s="7">
        <f t="shared" si="9"/>
        <v>60.384615384615387</v>
      </c>
      <c r="Q79" t="str">
        <f t="shared" si="10"/>
        <v>film &amp; video</v>
      </c>
      <c r="R79" s="8" t="str">
        <f t="shared" si="11"/>
        <v>shorts</v>
      </c>
      <c r="S79" s="12">
        <f t="shared" si="12"/>
        <v>40997.144872685181</v>
      </c>
      <c r="T79" s="12">
        <f t="shared" si="13"/>
        <v>41050.124305555553</v>
      </c>
      <c r="U79" s="13">
        <f t="shared" si="14"/>
        <v>40997.144872685181</v>
      </c>
      <c r="V79" t="str">
        <f t="shared" si="15"/>
        <v>Mar</v>
      </c>
    </row>
    <row r="80" spans="1:22"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8"/>
        <v>2702</v>
      </c>
      <c r="P80" s="7">
        <f t="shared" si="9"/>
        <v>38.6</v>
      </c>
      <c r="Q80" t="str">
        <f t="shared" si="10"/>
        <v>film &amp; video</v>
      </c>
      <c r="R80" s="8" t="str">
        <f t="shared" si="11"/>
        <v>shorts</v>
      </c>
      <c r="S80" s="12">
        <f t="shared" si="12"/>
        <v>42604.730567129634</v>
      </c>
      <c r="T80" s="12">
        <f t="shared" si="13"/>
        <v>42614.730567129634</v>
      </c>
      <c r="U80" s="13">
        <f t="shared" si="14"/>
        <v>42604.730567129634</v>
      </c>
      <c r="V80" t="str">
        <f t="shared" si="15"/>
        <v>Aug</v>
      </c>
    </row>
    <row r="81" spans="1:22"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8"/>
        <v>127</v>
      </c>
      <c r="P81" s="7">
        <f t="shared" si="9"/>
        <v>40.268292682926827</v>
      </c>
      <c r="Q81" t="str">
        <f t="shared" si="10"/>
        <v>film &amp; video</v>
      </c>
      <c r="R81" s="8" t="str">
        <f t="shared" si="11"/>
        <v>shorts</v>
      </c>
      <c r="S81" s="12">
        <f t="shared" si="12"/>
        <v>41724.776539351849</v>
      </c>
      <c r="T81" s="12">
        <f t="shared" si="13"/>
        <v>41754.776539351849</v>
      </c>
      <c r="U81" s="13">
        <f t="shared" si="14"/>
        <v>41724.776539351849</v>
      </c>
      <c r="V81" t="str">
        <f t="shared" si="15"/>
        <v>Mar</v>
      </c>
    </row>
    <row r="82" spans="1:22"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8"/>
        <v>107.25</v>
      </c>
      <c r="P82" s="7">
        <f t="shared" si="9"/>
        <v>273.82978723404256</v>
      </c>
      <c r="Q82" t="str">
        <f t="shared" si="10"/>
        <v>film &amp; video</v>
      </c>
      <c r="R82" s="8" t="str">
        <f t="shared" si="11"/>
        <v>shorts</v>
      </c>
      <c r="S82" s="12">
        <f t="shared" si="12"/>
        <v>41583.083981481483</v>
      </c>
      <c r="T82" s="12">
        <f t="shared" si="13"/>
        <v>41618.083981481483</v>
      </c>
      <c r="U82" s="13">
        <f t="shared" si="14"/>
        <v>41583.083981481483</v>
      </c>
      <c r="V82" t="str">
        <f t="shared" si="15"/>
        <v>Nov</v>
      </c>
    </row>
    <row r="83" spans="1:22"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8"/>
        <v>198</v>
      </c>
      <c r="P83" s="7">
        <f t="shared" si="9"/>
        <v>53.035714285714285</v>
      </c>
      <c r="Q83" t="str">
        <f t="shared" si="10"/>
        <v>film &amp; video</v>
      </c>
      <c r="R83" s="8" t="str">
        <f t="shared" si="11"/>
        <v>shorts</v>
      </c>
      <c r="S83" s="12">
        <f t="shared" si="12"/>
        <v>41100.158877314811</v>
      </c>
      <c r="T83" s="12">
        <f t="shared" si="13"/>
        <v>41104.126388888893</v>
      </c>
      <c r="U83" s="13">
        <f t="shared" si="14"/>
        <v>41100.158877314811</v>
      </c>
      <c r="V83" t="str">
        <f t="shared" si="15"/>
        <v>Jul</v>
      </c>
    </row>
    <row r="84" spans="1:22"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8"/>
        <v>100.01249999999999</v>
      </c>
      <c r="P84" s="7">
        <f t="shared" si="9"/>
        <v>40.005000000000003</v>
      </c>
      <c r="Q84" t="str">
        <f t="shared" si="10"/>
        <v>film &amp; video</v>
      </c>
      <c r="R84" s="8" t="str">
        <f t="shared" si="11"/>
        <v>shorts</v>
      </c>
      <c r="S84" s="12">
        <f t="shared" si="12"/>
        <v>40795.820150462961</v>
      </c>
      <c r="T84" s="12">
        <f t="shared" si="13"/>
        <v>40825.820150462961</v>
      </c>
      <c r="U84" s="13">
        <f t="shared" si="14"/>
        <v>40795.820150462961</v>
      </c>
      <c r="V84" t="str">
        <f t="shared" si="15"/>
        <v>Sep</v>
      </c>
    </row>
    <row r="85" spans="1:22"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8"/>
        <v>102.49999999999999</v>
      </c>
      <c r="P85" s="7">
        <f t="shared" si="9"/>
        <v>15.76923076923077</v>
      </c>
      <c r="Q85" t="str">
        <f t="shared" si="10"/>
        <v>film &amp; video</v>
      </c>
      <c r="R85" s="8" t="str">
        <f t="shared" si="11"/>
        <v>shorts</v>
      </c>
      <c r="S85" s="12">
        <f t="shared" si="12"/>
        <v>42042.615613425922</v>
      </c>
      <c r="T85" s="12">
        <f t="shared" si="13"/>
        <v>42057.479166666672</v>
      </c>
      <c r="U85" s="13">
        <f t="shared" si="14"/>
        <v>42042.615613425922</v>
      </c>
      <c r="V85" t="str">
        <f t="shared" si="15"/>
        <v>Feb</v>
      </c>
    </row>
    <row r="86" spans="1:22"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8"/>
        <v>100</v>
      </c>
      <c r="P86" s="7">
        <f t="shared" si="9"/>
        <v>71.428571428571431</v>
      </c>
      <c r="Q86" t="str">
        <f t="shared" si="10"/>
        <v>film &amp; video</v>
      </c>
      <c r="R86" s="8" t="str">
        <f t="shared" si="11"/>
        <v>shorts</v>
      </c>
      <c r="S86" s="12">
        <f t="shared" si="12"/>
        <v>40648.757939814815</v>
      </c>
      <c r="T86" s="12">
        <f t="shared" si="13"/>
        <v>40678.757939814815</v>
      </c>
      <c r="U86" s="13">
        <f t="shared" si="14"/>
        <v>40648.757939814815</v>
      </c>
      <c r="V86" t="str">
        <f t="shared" si="15"/>
        <v>Apr</v>
      </c>
    </row>
    <row r="87" spans="1:22"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8"/>
        <v>125.49999999999999</v>
      </c>
      <c r="P87" s="7">
        <f t="shared" si="9"/>
        <v>71.714285714285708</v>
      </c>
      <c r="Q87" t="str">
        <f t="shared" si="10"/>
        <v>film &amp; video</v>
      </c>
      <c r="R87" s="8" t="str">
        <f t="shared" si="11"/>
        <v>shorts</v>
      </c>
      <c r="S87" s="12">
        <f t="shared" si="12"/>
        <v>40779.125428240739</v>
      </c>
      <c r="T87" s="12">
        <f t="shared" si="13"/>
        <v>40809.125428240739</v>
      </c>
      <c r="U87" s="13">
        <f t="shared" si="14"/>
        <v>40779.125428240739</v>
      </c>
      <c r="V87" t="str">
        <f t="shared" si="15"/>
        <v>Aug</v>
      </c>
    </row>
    <row r="88" spans="1:22"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8"/>
        <v>106.46666666666667</v>
      </c>
      <c r="P88" s="7">
        <f t="shared" si="9"/>
        <v>375.76470588235293</v>
      </c>
      <c r="Q88" t="str">
        <f t="shared" si="10"/>
        <v>film &amp; video</v>
      </c>
      <c r="R88" s="8" t="str">
        <f t="shared" si="11"/>
        <v>shorts</v>
      </c>
      <c r="S88" s="12">
        <f t="shared" si="12"/>
        <v>42291.556076388893</v>
      </c>
      <c r="T88" s="12">
        <f t="shared" si="13"/>
        <v>42365.59774305555</v>
      </c>
      <c r="U88" s="13">
        <f t="shared" si="14"/>
        <v>42291.556076388893</v>
      </c>
      <c r="V88" t="str">
        <f t="shared" si="15"/>
        <v>Oct</v>
      </c>
    </row>
    <row r="89" spans="1:22"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8"/>
        <v>104.60000000000001</v>
      </c>
      <c r="P89" s="7">
        <f t="shared" si="9"/>
        <v>104.6</v>
      </c>
      <c r="Q89" t="str">
        <f t="shared" si="10"/>
        <v>film &amp; video</v>
      </c>
      <c r="R89" s="8" t="str">
        <f t="shared" si="11"/>
        <v>shorts</v>
      </c>
      <c r="S89" s="12">
        <f t="shared" si="12"/>
        <v>40322.539386574077</v>
      </c>
      <c r="T89" s="12">
        <f t="shared" si="13"/>
        <v>40332.070138888885</v>
      </c>
      <c r="U89" s="13">
        <f t="shared" si="14"/>
        <v>40322.539386574077</v>
      </c>
      <c r="V89" t="str">
        <f t="shared" si="15"/>
        <v>May</v>
      </c>
    </row>
    <row r="90" spans="1:22"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8"/>
        <v>102.85714285714285</v>
      </c>
      <c r="P90" s="7">
        <f t="shared" si="9"/>
        <v>60</v>
      </c>
      <c r="Q90" t="str">
        <f t="shared" si="10"/>
        <v>film &amp; video</v>
      </c>
      <c r="R90" s="8" t="str">
        <f t="shared" si="11"/>
        <v>shorts</v>
      </c>
      <c r="S90" s="12">
        <f t="shared" si="12"/>
        <v>41786.65892361111</v>
      </c>
      <c r="T90" s="12">
        <f t="shared" si="13"/>
        <v>41812.65892361111</v>
      </c>
      <c r="U90" s="13">
        <f t="shared" si="14"/>
        <v>41786.65892361111</v>
      </c>
      <c r="V90" t="str">
        <f t="shared" si="15"/>
        <v>May</v>
      </c>
    </row>
    <row r="91" spans="1:22"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8"/>
        <v>115.06666666666668</v>
      </c>
      <c r="P91" s="7">
        <f t="shared" si="9"/>
        <v>123.28571428571429</v>
      </c>
      <c r="Q91" t="str">
        <f t="shared" si="10"/>
        <v>film &amp; video</v>
      </c>
      <c r="R91" s="8" t="str">
        <f t="shared" si="11"/>
        <v>shorts</v>
      </c>
      <c r="S91" s="12">
        <f t="shared" si="12"/>
        <v>41402.752222222218</v>
      </c>
      <c r="T91" s="12">
        <f t="shared" si="13"/>
        <v>41427.752222222218</v>
      </c>
      <c r="U91" s="13">
        <f t="shared" si="14"/>
        <v>41402.752222222218</v>
      </c>
      <c r="V91" t="str">
        <f t="shared" si="15"/>
        <v>May</v>
      </c>
    </row>
    <row r="92" spans="1:22"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8"/>
        <v>100.4</v>
      </c>
      <c r="P92" s="7">
        <f t="shared" si="9"/>
        <v>31.375</v>
      </c>
      <c r="Q92" t="str">
        <f t="shared" si="10"/>
        <v>film &amp; video</v>
      </c>
      <c r="R92" s="8" t="str">
        <f t="shared" si="11"/>
        <v>shorts</v>
      </c>
      <c r="S92" s="12">
        <f t="shared" si="12"/>
        <v>40706.297442129631</v>
      </c>
      <c r="T92" s="12">
        <f t="shared" si="13"/>
        <v>40736.297442129631</v>
      </c>
      <c r="U92" s="13">
        <f t="shared" si="14"/>
        <v>40706.297442129631</v>
      </c>
      <c r="V92" t="str">
        <f t="shared" si="15"/>
        <v>Jun</v>
      </c>
    </row>
    <row r="93" spans="1:22"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8"/>
        <v>120</v>
      </c>
      <c r="P93" s="7">
        <f t="shared" si="9"/>
        <v>78.260869565217391</v>
      </c>
      <c r="Q93" t="str">
        <f t="shared" si="10"/>
        <v>film &amp; video</v>
      </c>
      <c r="R93" s="8" t="str">
        <f t="shared" si="11"/>
        <v>shorts</v>
      </c>
      <c r="S93" s="12">
        <f t="shared" si="12"/>
        <v>40619.402361111112</v>
      </c>
      <c r="T93" s="12">
        <f t="shared" si="13"/>
        <v>40680.402361111112</v>
      </c>
      <c r="U93" s="13">
        <f t="shared" si="14"/>
        <v>40619.402361111112</v>
      </c>
      <c r="V93" t="str">
        <f t="shared" si="15"/>
        <v>Mar</v>
      </c>
    </row>
    <row r="94" spans="1:22"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8"/>
        <v>105.2</v>
      </c>
      <c r="P94" s="7">
        <f t="shared" si="9"/>
        <v>122.32558139534883</v>
      </c>
      <c r="Q94" t="str">
        <f t="shared" si="10"/>
        <v>film &amp; video</v>
      </c>
      <c r="R94" s="8" t="str">
        <f t="shared" si="11"/>
        <v>shorts</v>
      </c>
      <c r="S94" s="12">
        <f t="shared" si="12"/>
        <v>42721.198877314819</v>
      </c>
      <c r="T94" s="12">
        <f t="shared" si="13"/>
        <v>42767.333333333328</v>
      </c>
      <c r="U94" s="13">
        <f t="shared" si="14"/>
        <v>42721.198877314819</v>
      </c>
      <c r="V94" t="str">
        <f t="shared" si="15"/>
        <v>Dec</v>
      </c>
    </row>
    <row r="95" spans="1:22"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8"/>
        <v>110.60000000000001</v>
      </c>
      <c r="P95" s="7">
        <f t="shared" si="9"/>
        <v>73.733333333333334</v>
      </c>
      <c r="Q95" t="str">
        <f t="shared" si="10"/>
        <v>film &amp; video</v>
      </c>
      <c r="R95" s="8" t="str">
        <f t="shared" si="11"/>
        <v>shorts</v>
      </c>
      <c r="S95" s="12">
        <f t="shared" si="12"/>
        <v>41065.858067129629</v>
      </c>
      <c r="T95" s="12">
        <f t="shared" si="13"/>
        <v>41093.875</v>
      </c>
      <c r="U95" s="13">
        <f t="shared" si="14"/>
        <v>41065.858067129629</v>
      </c>
      <c r="V95" t="str">
        <f t="shared" si="15"/>
        <v>Jun</v>
      </c>
    </row>
    <row r="96" spans="1:22"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8"/>
        <v>104</v>
      </c>
      <c r="P96" s="7">
        <f t="shared" si="9"/>
        <v>21.666666666666668</v>
      </c>
      <c r="Q96" t="str">
        <f t="shared" si="10"/>
        <v>film &amp; video</v>
      </c>
      <c r="R96" s="8" t="str">
        <f t="shared" si="11"/>
        <v>shorts</v>
      </c>
      <c r="S96" s="12">
        <f t="shared" si="12"/>
        <v>41716.717847222222</v>
      </c>
      <c r="T96" s="12">
        <f t="shared" si="13"/>
        <v>41736.717847222222</v>
      </c>
      <c r="U96" s="13">
        <f t="shared" si="14"/>
        <v>41716.717847222222</v>
      </c>
      <c r="V96" t="str">
        <f t="shared" si="15"/>
        <v>Mar</v>
      </c>
    </row>
    <row r="97" spans="1:22"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8"/>
        <v>131.42857142857142</v>
      </c>
      <c r="P97" s="7">
        <f t="shared" si="9"/>
        <v>21.904761904761905</v>
      </c>
      <c r="Q97" t="str">
        <f t="shared" si="10"/>
        <v>film &amp; video</v>
      </c>
      <c r="R97" s="8" t="str">
        <f t="shared" si="11"/>
        <v>shorts</v>
      </c>
      <c r="S97" s="12">
        <f t="shared" si="12"/>
        <v>40935.005104166667</v>
      </c>
      <c r="T97" s="12">
        <f t="shared" si="13"/>
        <v>40965.005104166667</v>
      </c>
      <c r="U97" s="13">
        <f t="shared" si="14"/>
        <v>40935.005104166667</v>
      </c>
      <c r="V97" t="str">
        <f t="shared" si="15"/>
        <v>Jan</v>
      </c>
    </row>
    <row r="98" spans="1:22"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8"/>
        <v>114.66666666666667</v>
      </c>
      <c r="P98" s="7">
        <f t="shared" si="9"/>
        <v>50.588235294117645</v>
      </c>
      <c r="Q98" t="str">
        <f t="shared" si="10"/>
        <v>film &amp; video</v>
      </c>
      <c r="R98" s="8" t="str">
        <f t="shared" si="11"/>
        <v>shorts</v>
      </c>
      <c r="S98" s="12">
        <f t="shared" si="12"/>
        <v>40324.662511574075</v>
      </c>
      <c r="T98" s="12">
        <f t="shared" si="13"/>
        <v>40391.125</v>
      </c>
      <c r="U98" s="13">
        <f t="shared" si="14"/>
        <v>40324.662511574075</v>
      </c>
      <c r="V98" t="str">
        <f t="shared" si="15"/>
        <v>May</v>
      </c>
    </row>
    <row r="99" spans="1:22"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8"/>
        <v>106.25</v>
      </c>
      <c r="P99" s="7">
        <f t="shared" si="9"/>
        <v>53.125</v>
      </c>
      <c r="Q99" t="str">
        <f t="shared" si="10"/>
        <v>film &amp; video</v>
      </c>
      <c r="R99" s="8" t="str">
        <f t="shared" si="11"/>
        <v>shorts</v>
      </c>
      <c r="S99" s="12">
        <f t="shared" si="12"/>
        <v>40706.135208333333</v>
      </c>
      <c r="T99" s="12">
        <f t="shared" si="13"/>
        <v>40736.135208333333</v>
      </c>
      <c r="U99" s="13">
        <f t="shared" si="14"/>
        <v>40706.135208333333</v>
      </c>
      <c r="V99" t="str">
        <f t="shared" si="15"/>
        <v>Jun</v>
      </c>
    </row>
    <row r="100" spans="1:22"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8"/>
        <v>106.25</v>
      </c>
      <c r="P100" s="7">
        <f t="shared" si="9"/>
        <v>56.666666666666664</v>
      </c>
      <c r="Q100" t="str">
        <f t="shared" si="10"/>
        <v>film &amp; video</v>
      </c>
      <c r="R100" s="8" t="str">
        <f t="shared" si="11"/>
        <v>shorts</v>
      </c>
      <c r="S100" s="12">
        <f t="shared" si="12"/>
        <v>41214.794837962967</v>
      </c>
      <c r="T100" s="12">
        <f t="shared" si="13"/>
        <v>41250.979166666664</v>
      </c>
      <c r="U100" s="13">
        <f t="shared" si="14"/>
        <v>41214.794837962967</v>
      </c>
      <c r="V100" t="str">
        <f t="shared" si="15"/>
        <v>Nov</v>
      </c>
    </row>
    <row r="101" spans="1:22"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8"/>
        <v>106.01933333333334</v>
      </c>
      <c r="P101" s="7">
        <f t="shared" si="9"/>
        <v>40.776666666666664</v>
      </c>
      <c r="Q101" t="str">
        <f t="shared" si="10"/>
        <v>film &amp; video</v>
      </c>
      <c r="R101" s="8" t="str">
        <f t="shared" si="11"/>
        <v>shorts</v>
      </c>
      <c r="S101" s="12">
        <f t="shared" si="12"/>
        <v>41631.902766203704</v>
      </c>
      <c r="T101" s="12">
        <f t="shared" si="13"/>
        <v>41661.902766203704</v>
      </c>
      <c r="U101" s="13">
        <f t="shared" si="14"/>
        <v>41631.902766203704</v>
      </c>
      <c r="V101" t="str">
        <f t="shared" si="15"/>
        <v>Dec</v>
      </c>
    </row>
    <row r="102" spans="1:22"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8"/>
        <v>100</v>
      </c>
      <c r="P102" s="7">
        <f t="shared" si="9"/>
        <v>192.30769230769232</v>
      </c>
      <c r="Q102" t="str">
        <f t="shared" si="10"/>
        <v>film &amp; video</v>
      </c>
      <c r="R102" s="8" t="str">
        <f t="shared" si="11"/>
        <v>shorts</v>
      </c>
      <c r="S102" s="12">
        <f t="shared" si="12"/>
        <v>41197.753310185188</v>
      </c>
      <c r="T102" s="12">
        <f t="shared" si="13"/>
        <v>41217.794976851852</v>
      </c>
      <c r="U102" s="13">
        <f t="shared" si="14"/>
        <v>41197.753310185188</v>
      </c>
      <c r="V102" t="str">
        <f t="shared" si="15"/>
        <v>Oct</v>
      </c>
    </row>
    <row r="103" spans="1:22"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8"/>
        <v>100</v>
      </c>
      <c r="P103" s="7">
        <f t="shared" si="9"/>
        <v>100</v>
      </c>
      <c r="Q103" t="str">
        <f t="shared" si="10"/>
        <v>film &amp; video</v>
      </c>
      <c r="R103" s="8" t="str">
        <f t="shared" si="11"/>
        <v>shorts</v>
      </c>
      <c r="S103" s="12">
        <f t="shared" si="12"/>
        <v>41274.776736111111</v>
      </c>
      <c r="T103" s="12">
        <f t="shared" si="13"/>
        <v>41298.776736111111</v>
      </c>
      <c r="U103" s="13">
        <f t="shared" si="14"/>
        <v>41274.776736111111</v>
      </c>
      <c r="V103" t="str">
        <f t="shared" si="15"/>
        <v>Dec</v>
      </c>
    </row>
    <row r="104" spans="1:22"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8"/>
        <v>127.75000000000001</v>
      </c>
      <c r="P104" s="7">
        <f t="shared" si="9"/>
        <v>117.92307692307692</v>
      </c>
      <c r="Q104" t="str">
        <f t="shared" si="10"/>
        <v>film &amp; video</v>
      </c>
      <c r="R104" s="8" t="str">
        <f t="shared" si="11"/>
        <v>shorts</v>
      </c>
      <c r="S104" s="12">
        <f t="shared" si="12"/>
        <v>40505.131168981483</v>
      </c>
      <c r="T104" s="12">
        <f t="shared" si="13"/>
        <v>40535.131168981483</v>
      </c>
      <c r="U104" s="13">
        <f t="shared" si="14"/>
        <v>40505.131168981483</v>
      </c>
      <c r="V104" t="str">
        <f t="shared" si="15"/>
        <v>Nov</v>
      </c>
    </row>
    <row r="105" spans="1:22"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8"/>
        <v>105.15384615384616</v>
      </c>
      <c r="P105" s="7">
        <f t="shared" si="9"/>
        <v>27.897959183673468</v>
      </c>
      <c r="Q105" t="str">
        <f t="shared" si="10"/>
        <v>film &amp; video</v>
      </c>
      <c r="R105" s="8" t="str">
        <f t="shared" si="11"/>
        <v>shorts</v>
      </c>
      <c r="S105" s="12">
        <f t="shared" si="12"/>
        <v>41682.805902777778</v>
      </c>
      <c r="T105" s="12">
        <f t="shared" si="13"/>
        <v>41705.805902777778</v>
      </c>
      <c r="U105" s="13">
        <f t="shared" si="14"/>
        <v>41682.805902777778</v>
      </c>
      <c r="V105" t="str">
        <f t="shared" si="15"/>
        <v>Feb</v>
      </c>
    </row>
    <row r="106" spans="1:22"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8"/>
        <v>120</v>
      </c>
      <c r="P106" s="7">
        <f t="shared" si="9"/>
        <v>60</v>
      </c>
      <c r="Q106" t="str">
        <f t="shared" si="10"/>
        <v>film &amp; video</v>
      </c>
      <c r="R106" s="8" t="str">
        <f t="shared" si="11"/>
        <v>shorts</v>
      </c>
      <c r="S106" s="12">
        <f t="shared" si="12"/>
        <v>40612.695208333331</v>
      </c>
      <c r="T106" s="12">
        <f t="shared" si="13"/>
        <v>40636.041666666664</v>
      </c>
      <c r="U106" s="13">
        <f t="shared" si="14"/>
        <v>40612.695208333331</v>
      </c>
      <c r="V106" t="str">
        <f t="shared" si="15"/>
        <v>Mar</v>
      </c>
    </row>
    <row r="107" spans="1:22"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8"/>
        <v>107.40909090909089</v>
      </c>
      <c r="P107" s="7">
        <f t="shared" si="9"/>
        <v>39.383333333333333</v>
      </c>
      <c r="Q107" t="str">
        <f t="shared" si="10"/>
        <v>film &amp; video</v>
      </c>
      <c r="R107" s="8" t="str">
        <f t="shared" si="11"/>
        <v>shorts</v>
      </c>
      <c r="S107" s="12">
        <f t="shared" si="12"/>
        <v>42485.724768518514</v>
      </c>
      <c r="T107" s="12">
        <f t="shared" si="13"/>
        <v>42504</v>
      </c>
      <c r="U107" s="13">
        <f t="shared" si="14"/>
        <v>42485.724768518514</v>
      </c>
      <c r="V107" t="str">
        <f t="shared" si="15"/>
        <v>Apr</v>
      </c>
    </row>
    <row r="108" spans="1:22"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8"/>
        <v>100.49999999999999</v>
      </c>
      <c r="P108" s="7">
        <f t="shared" si="9"/>
        <v>186.11111111111111</v>
      </c>
      <c r="Q108" t="str">
        <f t="shared" si="10"/>
        <v>film &amp; video</v>
      </c>
      <c r="R108" s="8" t="str">
        <f t="shared" si="11"/>
        <v>shorts</v>
      </c>
      <c r="S108" s="12">
        <f t="shared" si="12"/>
        <v>40987.776631944442</v>
      </c>
      <c r="T108" s="12">
        <f t="shared" si="13"/>
        <v>41001.776631944442</v>
      </c>
      <c r="U108" s="13">
        <f t="shared" si="14"/>
        <v>40987.776631944442</v>
      </c>
      <c r="V108" t="str">
        <f t="shared" si="15"/>
        <v>Mar</v>
      </c>
    </row>
    <row r="109" spans="1:22"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8"/>
        <v>102.46666666666667</v>
      </c>
      <c r="P109" s="7">
        <f t="shared" si="9"/>
        <v>111.37681159420291</v>
      </c>
      <c r="Q109" t="str">
        <f t="shared" si="10"/>
        <v>film &amp; video</v>
      </c>
      <c r="R109" s="8" t="str">
        <f t="shared" si="11"/>
        <v>shorts</v>
      </c>
      <c r="S109" s="12">
        <f t="shared" si="12"/>
        <v>40635.982488425929</v>
      </c>
      <c r="T109" s="12">
        <f t="shared" si="13"/>
        <v>40657.982488425929</v>
      </c>
      <c r="U109" s="13">
        <f t="shared" si="14"/>
        <v>40635.982488425929</v>
      </c>
      <c r="V109" t="str">
        <f t="shared" si="15"/>
        <v>Apr</v>
      </c>
    </row>
    <row r="110" spans="1:22"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8"/>
        <v>246.66666666666669</v>
      </c>
      <c r="P110" s="7">
        <f t="shared" si="9"/>
        <v>78.723404255319153</v>
      </c>
      <c r="Q110" t="str">
        <f t="shared" si="10"/>
        <v>film &amp; video</v>
      </c>
      <c r="R110" s="8" t="str">
        <f t="shared" si="11"/>
        <v>shorts</v>
      </c>
      <c r="S110" s="12">
        <f t="shared" si="12"/>
        <v>41365.613078703704</v>
      </c>
      <c r="T110" s="12">
        <f t="shared" si="13"/>
        <v>41425.613078703704</v>
      </c>
      <c r="U110" s="13">
        <f t="shared" si="14"/>
        <v>41365.613078703704</v>
      </c>
      <c r="V110" t="str">
        <f t="shared" si="15"/>
        <v>Apr</v>
      </c>
    </row>
    <row r="111" spans="1:22"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8"/>
        <v>219.49999999999997</v>
      </c>
      <c r="P111" s="7">
        <f t="shared" si="9"/>
        <v>46.702127659574465</v>
      </c>
      <c r="Q111" t="str">
        <f t="shared" si="10"/>
        <v>film &amp; video</v>
      </c>
      <c r="R111" s="8" t="str">
        <f t="shared" si="11"/>
        <v>shorts</v>
      </c>
      <c r="S111" s="12">
        <f t="shared" si="12"/>
        <v>40570.025810185187</v>
      </c>
      <c r="T111" s="12">
        <f t="shared" si="13"/>
        <v>40600.025810185187</v>
      </c>
      <c r="U111" s="13">
        <f t="shared" si="14"/>
        <v>40570.025810185187</v>
      </c>
      <c r="V111" t="str">
        <f t="shared" si="15"/>
        <v>Jan</v>
      </c>
    </row>
    <row r="112" spans="1:22"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8"/>
        <v>130.76923076923077</v>
      </c>
      <c r="P112" s="7">
        <f t="shared" si="9"/>
        <v>65.384615384615387</v>
      </c>
      <c r="Q112" t="str">
        <f t="shared" si="10"/>
        <v>film &amp; video</v>
      </c>
      <c r="R112" s="8" t="str">
        <f t="shared" si="11"/>
        <v>shorts</v>
      </c>
      <c r="S112" s="12">
        <f t="shared" si="12"/>
        <v>41557.949687500004</v>
      </c>
      <c r="T112" s="12">
        <f t="shared" si="13"/>
        <v>41592.249305555553</v>
      </c>
      <c r="U112" s="13">
        <f t="shared" si="14"/>
        <v>41557.949687500004</v>
      </c>
      <c r="V112" t="str">
        <f t="shared" si="15"/>
        <v>Oct</v>
      </c>
    </row>
    <row r="113" spans="1:22"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8"/>
        <v>154.57142857142858</v>
      </c>
      <c r="P113" s="7">
        <f t="shared" si="9"/>
        <v>102.0754716981132</v>
      </c>
      <c r="Q113" t="str">
        <f t="shared" si="10"/>
        <v>film &amp; video</v>
      </c>
      <c r="R113" s="8" t="str">
        <f t="shared" si="11"/>
        <v>shorts</v>
      </c>
      <c r="S113" s="12">
        <f t="shared" si="12"/>
        <v>42125.333182870367</v>
      </c>
      <c r="T113" s="12">
        <f t="shared" si="13"/>
        <v>42155.333182870367</v>
      </c>
      <c r="U113" s="13">
        <f t="shared" si="14"/>
        <v>42125.333182870367</v>
      </c>
      <c r="V113" t="str">
        <f t="shared" si="15"/>
        <v>May</v>
      </c>
    </row>
    <row r="114" spans="1:22"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8"/>
        <v>104</v>
      </c>
      <c r="P114" s="7">
        <f t="shared" si="9"/>
        <v>64.197530864197532</v>
      </c>
      <c r="Q114" t="str">
        <f t="shared" si="10"/>
        <v>film &amp; video</v>
      </c>
      <c r="R114" s="8" t="str">
        <f t="shared" si="11"/>
        <v>shorts</v>
      </c>
      <c r="S114" s="12">
        <f t="shared" si="12"/>
        <v>41718.043032407411</v>
      </c>
      <c r="T114" s="12">
        <f t="shared" si="13"/>
        <v>41742.083333333336</v>
      </c>
      <c r="U114" s="13">
        <f t="shared" si="14"/>
        <v>41718.043032407411</v>
      </c>
      <c r="V114" t="str">
        <f t="shared" si="15"/>
        <v>Mar</v>
      </c>
    </row>
    <row r="115" spans="1:22"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8"/>
        <v>141</v>
      </c>
      <c r="P115" s="7">
        <f t="shared" si="9"/>
        <v>90.384615384615387</v>
      </c>
      <c r="Q115" t="str">
        <f t="shared" si="10"/>
        <v>film &amp; video</v>
      </c>
      <c r="R115" s="8" t="str">
        <f t="shared" si="11"/>
        <v>shorts</v>
      </c>
      <c r="S115" s="12">
        <f t="shared" si="12"/>
        <v>40753.758425925924</v>
      </c>
      <c r="T115" s="12">
        <f t="shared" si="13"/>
        <v>40761.625</v>
      </c>
      <c r="U115" s="13">
        <f t="shared" si="14"/>
        <v>40753.758425925924</v>
      </c>
      <c r="V115" t="str">
        <f t="shared" si="15"/>
        <v>Jul</v>
      </c>
    </row>
    <row r="116" spans="1:22"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8"/>
        <v>103.33333333333334</v>
      </c>
      <c r="P116" s="7">
        <f t="shared" si="9"/>
        <v>88.571428571428569</v>
      </c>
      <c r="Q116" t="str">
        <f t="shared" si="10"/>
        <v>film &amp; video</v>
      </c>
      <c r="R116" s="8" t="str">
        <f t="shared" si="11"/>
        <v>shorts</v>
      </c>
      <c r="S116" s="12">
        <f t="shared" si="12"/>
        <v>40861.27416666667</v>
      </c>
      <c r="T116" s="12">
        <f t="shared" si="13"/>
        <v>40921.27416666667</v>
      </c>
      <c r="U116" s="13">
        <f t="shared" si="14"/>
        <v>40861.27416666667</v>
      </c>
      <c r="V116" t="str">
        <f t="shared" si="15"/>
        <v>Nov</v>
      </c>
    </row>
    <row r="117" spans="1:22"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8"/>
        <v>140.44444444444443</v>
      </c>
      <c r="P117" s="7">
        <f t="shared" si="9"/>
        <v>28.727272727272727</v>
      </c>
      <c r="Q117" t="str">
        <f t="shared" si="10"/>
        <v>film &amp; video</v>
      </c>
      <c r="R117" s="8" t="str">
        <f t="shared" si="11"/>
        <v>shorts</v>
      </c>
      <c r="S117" s="12">
        <f t="shared" si="12"/>
        <v>40918.738935185189</v>
      </c>
      <c r="T117" s="12">
        <f t="shared" si="13"/>
        <v>40943.738935185189</v>
      </c>
      <c r="U117" s="13">
        <f t="shared" si="14"/>
        <v>40918.738935185189</v>
      </c>
      <c r="V117" t="str">
        <f t="shared" si="15"/>
        <v>Jan</v>
      </c>
    </row>
    <row r="118" spans="1:22"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8"/>
        <v>113.65714285714286</v>
      </c>
      <c r="P118" s="7">
        <f t="shared" si="9"/>
        <v>69.78947368421052</v>
      </c>
      <c r="Q118" t="str">
        <f t="shared" si="10"/>
        <v>film &amp; video</v>
      </c>
      <c r="R118" s="8" t="str">
        <f t="shared" si="11"/>
        <v>shorts</v>
      </c>
      <c r="S118" s="12">
        <f t="shared" si="12"/>
        <v>40595.497164351851</v>
      </c>
      <c r="T118" s="12">
        <f t="shared" si="13"/>
        <v>40641.455497685187</v>
      </c>
      <c r="U118" s="13">
        <f t="shared" si="14"/>
        <v>40595.497164351851</v>
      </c>
      <c r="V118" t="str">
        <f t="shared" si="15"/>
        <v>Feb</v>
      </c>
    </row>
    <row r="119" spans="1:22"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8"/>
        <v>100.49377777777779</v>
      </c>
      <c r="P119" s="7">
        <f t="shared" si="9"/>
        <v>167.48962962962963</v>
      </c>
      <c r="Q119" t="str">
        <f t="shared" si="10"/>
        <v>film &amp; video</v>
      </c>
      <c r="R119" s="8" t="str">
        <f t="shared" si="11"/>
        <v>shorts</v>
      </c>
      <c r="S119" s="12">
        <f t="shared" si="12"/>
        <v>40248.834999999999</v>
      </c>
      <c r="T119" s="12">
        <f t="shared" si="13"/>
        <v>40338.791666666664</v>
      </c>
      <c r="U119" s="13">
        <f t="shared" si="14"/>
        <v>40248.834999999999</v>
      </c>
      <c r="V119" t="str">
        <f t="shared" si="15"/>
        <v>Mar</v>
      </c>
    </row>
    <row r="120" spans="1:22"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8"/>
        <v>113.03159999999998</v>
      </c>
      <c r="P120" s="7">
        <f t="shared" si="9"/>
        <v>144.91230769230768</v>
      </c>
      <c r="Q120" t="str">
        <f t="shared" si="10"/>
        <v>film &amp; video</v>
      </c>
      <c r="R120" s="8" t="str">
        <f t="shared" si="11"/>
        <v>shorts</v>
      </c>
      <c r="S120" s="12">
        <f t="shared" si="12"/>
        <v>40723.053657407407</v>
      </c>
      <c r="T120" s="12">
        <f t="shared" si="13"/>
        <v>40753.053657407407</v>
      </c>
      <c r="U120" s="13">
        <f t="shared" si="14"/>
        <v>40723.053657407407</v>
      </c>
      <c r="V120" t="str">
        <f t="shared" si="15"/>
        <v>Jun</v>
      </c>
    </row>
    <row r="121" spans="1:22"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8"/>
        <v>104.55692307692308</v>
      </c>
      <c r="P121" s="7">
        <f t="shared" si="9"/>
        <v>91.840540540540545</v>
      </c>
      <c r="Q121" t="str">
        <f t="shared" si="10"/>
        <v>film &amp; video</v>
      </c>
      <c r="R121" s="8" t="str">
        <f t="shared" si="11"/>
        <v>shorts</v>
      </c>
      <c r="S121" s="12">
        <f t="shared" si="12"/>
        <v>40739.069282407407</v>
      </c>
      <c r="T121" s="12">
        <f t="shared" si="13"/>
        <v>40768.958333333336</v>
      </c>
      <c r="U121" s="13">
        <f t="shared" si="14"/>
        <v>40739.069282407407</v>
      </c>
      <c r="V121" t="str">
        <f t="shared" si="15"/>
        <v>Jul</v>
      </c>
    </row>
    <row r="122" spans="1:22"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8"/>
        <v>1.4285714285714287E-2</v>
      </c>
      <c r="P122" s="7">
        <f t="shared" si="9"/>
        <v>10</v>
      </c>
      <c r="Q122" t="str">
        <f t="shared" si="10"/>
        <v>film &amp; video</v>
      </c>
      <c r="R122" s="8" t="str">
        <f t="shared" si="11"/>
        <v>science fiction</v>
      </c>
      <c r="S122" s="12">
        <f t="shared" si="12"/>
        <v>42616.049849537041</v>
      </c>
      <c r="T122" s="12">
        <f t="shared" si="13"/>
        <v>42646.049849537041</v>
      </c>
      <c r="U122" s="13">
        <f t="shared" si="14"/>
        <v>42616.049849537041</v>
      </c>
      <c r="V122" t="str">
        <f t="shared" si="15"/>
        <v>Sep</v>
      </c>
    </row>
    <row r="123" spans="1:22"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8"/>
        <v>3.3333333333333333E-2</v>
      </c>
      <c r="P123" s="7">
        <f t="shared" si="9"/>
        <v>1</v>
      </c>
      <c r="Q123" t="str">
        <f t="shared" si="10"/>
        <v>film &amp; video</v>
      </c>
      <c r="R123" s="8" t="str">
        <f t="shared" si="11"/>
        <v>science fiction</v>
      </c>
      <c r="S123" s="12">
        <f t="shared" si="12"/>
        <v>42096.704976851848</v>
      </c>
      <c r="T123" s="12">
        <f t="shared" si="13"/>
        <v>42112.427777777775</v>
      </c>
      <c r="U123" s="13">
        <f t="shared" si="14"/>
        <v>42096.704976851848</v>
      </c>
      <c r="V123" t="str">
        <f t="shared" si="15"/>
        <v>Apr</v>
      </c>
    </row>
    <row r="124" spans="1:22"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8"/>
        <v>0</v>
      </c>
      <c r="P124" s="7" t="e">
        <f t="shared" si="9"/>
        <v>#DIV/0!</v>
      </c>
      <c r="Q124" t="str">
        <f t="shared" si="10"/>
        <v>film &amp; video</v>
      </c>
      <c r="R124" s="8" t="str">
        <f t="shared" si="11"/>
        <v>science fiction</v>
      </c>
      <c r="S124" s="12">
        <f t="shared" si="12"/>
        <v>42593.431793981479</v>
      </c>
      <c r="T124" s="12">
        <f t="shared" si="13"/>
        <v>42653.431793981479</v>
      </c>
      <c r="U124" s="13">
        <f t="shared" si="14"/>
        <v>42593.431793981479</v>
      </c>
      <c r="V124" t="str">
        <f t="shared" si="15"/>
        <v>Aug</v>
      </c>
    </row>
    <row r="125" spans="1:22"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8"/>
        <v>0.27454545454545454</v>
      </c>
      <c r="P125" s="7">
        <f t="shared" si="9"/>
        <v>25.166666666666668</v>
      </c>
      <c r="Q125" t="str">
        <f t="shared" si="10"/>
        <v>film &amp; video</v>
      </c>
      <c r="R125" s="8" t="str">
        <f t="shared" si="11"/>
        <v>science fiction</v>
      </c>
      <c r="S125" s="12">
        <f t="shared" si="12"/>
        <v>41904.781990740739</v>
      </c>
      <c r="T125" s="12">
        <f t="shared" si="13"/>
        <v>41940.916666666664</v>
      </c>
      <c r="U125" s="13">
        <f t="shared" si="14"/>
        <v>41904.781990740739</v>
      </c>
      <c r="V125" t="str">
        <f t="shared" si="15"/>
        <v>Sep</v>
      </c>
    </row>
    <row r="126" spans="1:22"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8"/>
        <v>0</v>
      </c>
      <c r="P126" s="7" t="e">
        <f t="shared" si="9"/>
        <v>#DIV/0!</v>
      </c>
      <c r="Q126" t="str">
        <f t="shared" si="10"/>
        <v>film &amp; video</v>
      </c>
      <c r="R126" s="8" t="str">
        <f t="shared" si="11"/>
        <v>science fiction</v>
      </c>
      <c r="S126" s="12">
        <f t="shared" si="12"/>
        <v>42114.928726851853</v>
      </c>
      <c r="T126" s="12">
        <f t="shared" si="13"/>
        <v>42139.928726851853</v>
      </c>
      <c r="U126" s="13">
        <f t="shared" si="14"/>
        <v>42114.928726851853</v>
      </c>
      <c r="V126" t="str">
        <f t="shared" si="15"/>
        <v>Apr</v>
      </c>
    </row>
    <row r="127" spans="1:22"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8"/>
        <v>14.000000000000002</v>
      </c>
      <c r="P127" s="7">
        <f t="shared" si="9"/>
        <v>11.666666666666666</v>
      </c>
      <c r="Q127" t="str">
        <f t="shared" si="10"/>
        <v>film &amp; video</v>
      </c>
      <c r="R127" s="8" t="str">
        <f t="shared" si="11"/>
        <v>science fiction</v>
      </c>
      <c r="S127" s="12">
        <f t="shared" si="12"/>
        <v>42709.993981481486</v>
      </c>
      <c r="T127" s="12">
        <f t="shared" si="13"/>
        <v>42769.993981481486</v>
      </c>
      <c r="U127" s="13">
        <f t="shared" si="14"/>
        <v>42709.993981481486</v>
      </c>
      <c r="V127" t="str">
        <f t="shared" si="15"/>
        <v>Dec</v>
      </c>
    </row>
    <row r="128" spans="1:22"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8"/>
        <v>5.548</v>
      </c>
      <c r="P128" s="7">
        <f t="shared" si="9"/>
        <v>106.69230769230769</v>
      </c>
      <c r="Q128" t="str">
        <f t="shared" si="10"/>
        <v>film &amp; video</v>
      </c>
      <c r="R128" s="8" t="str">
        <f t="shared" si="11"/>
        <v>science fiction</v>
      </c>
      <c r="S128" s="12">
        <f t="shared" si="12"/>
        <v>42135.589548611111</v>
      </c>
      <c r="T128" s="12">
        <f t="shared" si="13"/>
        <v>42166.083333333328</v>
      </c>
      <c r="U128" s="13">
        <f t="shared" si="14"/>
        <v>42135.589548611111</v>
      </c>
      <c r="V128" t="str">
        <f t="shared" si="15"/>
        <v>May</v>
      </c>
    </row>
    <row r="129" spans="1:22"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8"/>
        <v>2.375</v>
      </c>
      <c r="P129" s="7">
        <f t="shared" si="9"/>
        <v>47.5</v>
      </c>
      <c r="Q129" t="str">
        <f t="shared" si="10"/>
        <v>film &amp; video</v>
      </c>
      <c r="R129" s="8" t="str">
        <f t="shared" si="11"/>
        <v>science fiction</v>
      </c>
      <c r="S129" s="12">
        <f t="shared" si="12"/>
        <v>42067.62431712963</v>
      </c>
      <c r="T129" s="12">
        <f t="shared" si="13"/>
        <v>42097.582650462966</v>
      </c>
      <c r="U129" s="13">
        <f t="shared" si="14"/>
        <v>42067.62431712963</v>
      </c>
      <c r="V129" t="str">
        <f t="shared" si="15"/>
        <v>Mar</v>
      </c>
    </row>
    <row r="130" spans="1:22"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8"/>
        <v>1.867</v>
      </c>
      <c r="P130" s="7">
        <f t="shared" si="9"/>
        <v>311.16666666666669</v>
      </c>
      <c r="Q130" t="str">
        <f t="shared" si="10"/>
        <v>film &amp; video</v>
      </c>
      <c r="R130" s="8" t="str">
        <f t="shared" si="11"/>
        <v>science fiction</v>
      </c>
      <c r="S130" s="12">
        <f t="shared" si="12"/>
        <v>42628.22792824074</v>
      </c>
      <c r="T130" s="12">
        <f t="shared" si="13"/>
        <v>42663.22792824074</v>
      </c>
      <c r="U130" s="13">
        <f t="shared" si="14"/>
        <v>42628.22792824074</v>
      </c>
      <c r="V130" t="str">
        <f t="shared" si="15"/>
        <v>Sep</v>
      </c>
    </row>
    <row r="131" spans="1:22"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6">E131/D131*100</f>
        <v>0</v>
      </c>
      <c r="P131" s="7" t="e">
        <f t="shared" ref="P131:P194" si="17">E131/L131</f>
        <v>#DIV/0!</v>
      </c>
      <c r="Q131" t="str">
        <f t="shared" ref="Q131:Q194" si="18">LEFT(N131, SEARCH("/",N131,1)-1)</f>
        <v>film &amp; video</v>
      </c>
      <c r="R131" s="8" t="str">
        <f t="shared" ref="R131:R194" si="19">RIGHT(N131,LEN(N131)-SEARCH("/",N131))</f>
        <v>science fiction</v>
      </c>
      <c r="S131" s="12">
        <f t="shared" ref="S131:S194" si="20">(J131/86400)+DATE(1970,1,1)</f>
        <v>41882.937303240738</v>
      </c>
      <c r="T131" s="12">
        <f t="shared" ref="T131:T194" si="21">(I131/86400)+DATE(1970,1,1)</f>
        <v>41942.937303240738</v>
      </c>
      <c r="U131" s="13">
        <f t="shared" ref="U131:U194" si="22">S131</f>
        <v>41882.937303240738</v>
      </c>
      <c r="V131" t="str">
        <f t="shared" si="15"/>
        <v>Aug</v>
      </c>
    </row>
    <row r="132" spans="1:22"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6"/>
        <v>0</v>
      </c>
      <c r="P132" s="7" t="e">
        <f t="shared" si="17"/>
        <v>#DIV/0!</v>
      </c>
      <c r="Q132" t="str">
        <f t="shared" si="18"/>
        <v>film &amp; video</v>
      </c>
      <c r="R132" s="8" t="str">
        <f t="shared" si="19"/>
        <v>science fiction</v>
      </c>
      <c r="S132" s="12">
        <f t="shared" si="20"/>
        <v>41778.91541666667</v>
      </c>
      <c r="T132" s="12">
        <f t="shared" si="21"/>
        <v>41806.844444444447</v>
      </c>
      <c r="U132" s="13">
        <f t="shared" si="22"/>
        <v>41778.91541666667</v>
      </c>
      <c r="V132" t="str">
        <f t="shared" ref="V132:V195" si="23">TEXT(S132,"mmm")</f>
        <v>May</v>
      </c>
    </row>
    <row r="133" spans="1:22"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6"/>
        <v>0</v>
      </c>
      <c r="P133" s="7" t="e">
        <f t="shared" si="17"/>
        <v>#DIV/0!</v>
      </c>
      <c r="Q133" t="str">
        <f t="shared" si="18"/>
        <v>film &amp; video</v>
      </c>
      <c r="R133" s="8" t="str">
        <f t="shared" si="19"/>
        <v>science fiction</v>
      </c>
      <c r="S133" s="12">
        <f t="shared" si="20"/>
        <v>42541.837511574078</v>
      </c>
      <c r="T133" s="12">
        <f t="shared" si="21"/>
        <v>42557</v>
      </c>
      <c r="U133" s="13">
        <f t="shared" si="22"/>
        <v>42541.837511574078</v>
      </c>
      <c r="V133" t="str">
        <f t="shared" si="23"/>
        <v>Jun</v>
      </c>
    </row>
    <row r="134" spans="1:22"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6"/>
        <v>9.5687499999999996</v>
      </c>
      <c r="P134" s="7">
        <f t="shared" si="17"/>
        <v>94.506172839506178</v>
      </c>
      <c r="Q134" t="str">
        <f t="shared" si="18"/>
        <v>film &amp; video</v>
      </c>
      <c r="R134" s="8" t="str">
        <f t="shared" si="19"/>
        <v>science fiction</v>
      </c>
      <c r="S134" s="12">
        <f t="shared" si="20"/>
        <v>41905.812581018516</v>
      </c>
      <c r="T134" s="12">
        <f t="shared" si="21"/>
        <v>41950.854247685187</v>
      </c>
      <c r="U134" s="13">
        <f t="shared" si="22"/>
        <v>41905.812581018516</v>
      </c>
      <c r="V134" t="str">
        <f t="shared" si="23"/>
        <v>Sep</v>
      </c>
    </row>
    <row r="135" spans="1:22"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6"/>
        <v>0</v>
      </c>
      <c r="P135" s="7" t="e">
        <f t="shared" si="17"/>
        <v>#DIV/0!</v>
      </c>
      <c r="Q135" t="str">
        <f t="shared" si="18"/>
        <v>film &amp; video</v>
      </c>
      <c r="R135" s="8" t="str">
        <f t="shared" si="19"/>
        <v>science fiction</v>
      </c>
      <c r="S135" s="12">
        <f t="shared" si="20"/>
        <v>42491.80768518518</v>
      </c>
      <c r="T135" s="12">
        <f t="shared" si="21"/>
        <v>42521.729861111111</v>
      </c>
      <c r="U135" s="13">
        <f t="shared" si="22"/>
        <v>42491.80768518518</v>
      </c>
      <c r="V135" t="str">
        <f t="shared" si="23"/>
        <v>May</v>
      </c>
    </row>
    <row r="136" spans="1:22"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6"/>
        <v>0</v>
      </c>
      <c r="P136" s="7" t="e">
        <f t="shared" si="17"/>
        <v>#DIV/0!</v>
      </c>
      <c r="Q136" t="str">
        <f t="shared" si="18"/>
        <v>film &amp; video</v>
      </c>
      <c r="R136" s="8" t="str">
        <f t="shared" si="19"/>
        <v>science fiction</v>
      </c>
      <c r="S136" s="12">
        <f t="shared" si="20"/>
        <v>42221.909930555557</v>
      </c>
      <c r="T136" s="12">
        <f t="shared" si="21"/>
        <v>42251.708333333328</v>
      </c>
      <c r="U136" s="13">
        <f t="shared" si="22"/>
        <v>42221.909930555557</v>
      </c>
      <c r="V136" t="str">
        <f t="shared" si="23"/>
        <v>Aug</v>
      </c>
    </row>
    <row r="137" spans="1:22"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6"/>
        <v>13.433333333333334</v>
      </c>
      <c r="P137" s="7">
        <f t="shared" si="17"/>
        <v>80.599999999999994</v>
      </c>
      <c r="Q137" t="str">
        <f t="shared" si="18"/>
        <v>film &amp; video</v>
      </c>
      <c r="R137" s="8" t="str">
        <f t="shared" si="19"/>
        <v>science fiction</v>
      </c>
      <c r="S137" s="12">
        <f t="shared" si="20"/>
        <v>41788.381909722222</v>
      </c>
      <c r="T137" s="12">
        <f t="shared" si="21"/>
        <v>41821.791666666664</v>
      </c>
      <c r="U137" s="13">
        <f t="shared" si="22"/>
        <v>41788.381909722222</v>
      </c>
      <c r="V137" t="str">
        <f t="shared" si="23"/>
        <v>May</v>
      </c>
    </row>
    <row r="138" spans="1:22"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6"/>
        <v>0</v>
      </c>
      <c r="P138" s="7" t="e">
        <f t="shared" si="17"/>
        <v>#DIV/0!</v>
      </c>
      <c r="Q138" t="str">
        <f t="shared" si="18"/>
        <v>film &amp; video</v>
      </c>
      <c r="R138" s="8" t="str">
        <f t="shared" si="19"/>
        <v>science fiction</v>
      </c>
      <c r="S138" s="12">
        <f t="shared" si="20"/>
        <v>42096.410115740742</v>
      </c>
      <c r="T138" s="12">
        <f t="shared" si="21"/>
        <v>42140.427777777775</v>
      </c>
      <c r="U138" s="13">
        <f t="shared" si="22"/>
        <v>42096.410115740742</v>
      </c>
      <c r="V138" t="str">
        <f t="shared" si="23"/>
        <v>Apr</v>
      </c>
    </row>
    <row r="139" spans="1:22"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6"/>
        <v>0</v>
      </c>
      <c r="P139" s="7" t="e">
        <f t="shared" si="17"/>
        <v>#DIV/0!</v>
      </c>
      <c r="Q139" t="str">
        <f t="shared" si="18"/>
        <v>film &amp; video</v>
      </c>
      <c r="R139" s="8" t="str">
        <f t="shared" si="19"/>
        <v>science fiction</v>
      </c>
      <c r="S139" s="12">
        <f t="shared" si="20"/>
        <v>42239.573993055557</v>
      </c>
      <c r="T139" s="12">
        <f t="shared" si="21"/>
        <v>42289.573993055557</v>
      </c>
      <c r="U139" s="13">
        <f t="shared" si="22"/>
        <v>42239.573993055557</v>
      </c>
      <c r="V139" t="str">
        <f t="shared" si="23"/>
        <v>Aug</v>
      </c>
    </row>
    <row r="140" spans="1:22"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6"/>
        <v>3.1413333333333333</v>
      </c>
      <c r="P140" s="7">
        <f t="shared" si="17"/>
        <v>81.241379310344826</v>
      </c>
      <c r="Q140" t="str">
        <f t="shared" si="18"/>
        <v>film &amp; video</v>
      </c>
      <c r="R140" s="8" t="str">
        <f t="shared" si="19"/>
        <v>science fiction</v>
      </c>
      <c r="S140" s="12">
        <f t="shared" si="20"/>
        <v>42186.257418981477</v>
      </c>
      <c r="T140" s="12">
        <f t="shared" si="21"/>
        <v>42217.207638888889</v>
      </c>
      <c r="U140" s="13">
        <f t="shared" si="22"/>
        <v>42186.257418981477</v>
      </c>
      <c r="V140" t="str">
        <f t="shared" si="23"/>
        <v>Jul</v>
      </c>
    </row>
    <row r="141" spans="1:22"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6"/>
        <v>100</v>
      </c>
      <c r="P141" s="7">
        <f t="shared" si="17"/>
        <v>500</v>
      </c>
      <c r="Q141" t="str">
        <f t="shared" si="18"/>
        <v>film &amp; video</v>
      </c>
      <c r="R141" s="8" t="str">
        <f t="shared" si="19"/>
        <v>science fiction</v>
      </c>
      <c r="S141" s="12">
        <f t="shared" si="20"/>
        <v>42187.920972222222</v>
      </c>
      <c r="T141" s="12">
        <f t="shared" si="21"/>
        <v>42197.920972222222</v>
      </c>
      <c r="U141" s="13">
        <f t="shared" si="22"/>
        <v>42187.920972222222</v>
      </c>
      <c r="V141" t="str">
        <f t="shared" si="23"/>
        <v>Jul</v>
      </c>
    </row>
    <row r="142" spans="1:22"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6"/>
        <v>0</v>
      </c>
      <c r="P142" s="7" t="e">
        <f t="shared" si="17"/>
        <v>#DIV/0!</v>
      </c>
      <c r="Q142" t="str">
        <f t="shared" si="18"/>
        <v>film &amp; video</v>
      </c>
      <c r="R142" s="8" t="str">
        <f t="shared" si="19"/>
        <v>science fiction</v>
      </c>
      <c r="S142" s="12">
        <f t="shared" si="20"/>
        <v>42053.198287037041</v>
      </c>
      <c r="T142" s="12">
        <f t="shared" si="21"/>
        <v>42083.15662037037</v>
      </c>
      <c r="U142" s="13">
        <f t="shared" si="22"/>
        <v>42053.198287037041</v>
      </c>
      <c r="V142" t="str">
        <f t="shared" si="23"/>
        <v>Feb</v>
      </c>
    </row>
    <row r="143" spans="1:22"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6"/>
        <v>10.775</v>
      </c>
      <c r="P143" s="7">
        <f t="shared" si="17"/>
        <v>46.178571428571431</v>
      </c>
      <c r="Q143" t="str">
        <f t="shared" si="18"/>
        <v>film &amp; video</v>
      </c>
      <c r="R143" s="8" t="str">
        <f t="shared" si="19"/>
        <v>science fiction</v>
      </c>
      <c r="S143" s="12">
        <f t="shared" si="20"/>
        <v>42110.153043981481</v>
      </c>
      <c r="T143" s="12">
        <f t="shared" si="21"/>
        <v>42155.153043981481</v>
      </c>
      <c r="U143" s="13">
        <f t="shared" si="22"/>
        <v>42110.153043981481</v>
      </c>
      <c r="V143" t="str">
        <f t="shared" si="23"/>
        <v>Apr</v>
      </c>
    </row>
    <row r="144" spans="1:22"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6"/>
        <v>0.33333333333333337</v>
      </c>
      <c r="P144" s="7">
        <f t="shared" si="17"/>
        <v>10</v>
      </c>
      <c r="Q144" t="str">
        <f t="shared" si="18"/>
        <v>film &amp; video</v>
      </c>
      <c r="R144" s="8" t="str">
        <f t="shared" si="19"/>
        <v>science fiction</v>
      </c>
      <c r="S144" s="12">
        <f t="shared" si="20"/>
        <v>41938.893263888887</v>
      </c>
      <c r="T144" s="12">
        <f t="shared" si="21"/>
        <v>41959.934930555552</v>
      </c>
      <c r="U144" s="13">
        <f t="shared" si="22"/>
        <v>41938.893263888887</v>
      </c>
      <c r="V144" t="str">
        <f t="shared" si="23"/>
        <v>Oct</v>
      </c>
    </row>
    <row r="145" spans="1:22"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6"/>
        <v>0</v>
      </c>
      <c r="P145" s="7" t="e">
        <f t="shared" si="17"/>
        <v>#DIV/0!</v>
      </c>
      <c r="Q145" t="str">
        <f t="shared" si="18"/>
        <v>film &amp; video</v>
      </c>
      <c r="R145" s="8" t="str">
        <f t="shared" si="19"/>
        <v>science fiction</v>
      </c>
      <c r="S145" s="12">
        <f t="shared" si="20"/>
        <v>42559.064143518517</v>
      </c>
      <c r="T145" s="12">
        <f t="shared" si="21"/>
        <v>42616.246527777781</v>
      </c>
      <c r="U145" s="13">
        <f t="shared" si="22"/>
        <v>42559.064143518517</v>
      </c>
      <c r="V145" t="str">
        <f t="shared" si="23"/>
        <v>Jul</v>
      </c>
    </row>
    <row r="146" spans="1:22"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6"/>
        <v>27.6</v>
      </c>
      <c r="P146" s="7">
        <f t="shared" si="17"/>
        <v>55.945945945945944</v>
      </c>
      <c r="Q146" t="str">
        <f t="shared" si="18"/>
        <v>film &amp; video</v>
      </c>
      <c r="R146" s="8" t="str">
        <f t="shared" si="19"/>
        <v>science fiction</v>
      </c>
      <c r="S146" s="12">
        <f t="shared" si="20"/>
        <v>42047.762407407412</v>
      </c>
      <c r="T146" s="12">
        <f t="shared" si="21"/>
        <v>42107.72074074074</v>
      </c>
      <c r="U146" s="13">
        <f t="shared" si="22"/>
        <v>42047.762407407412</v>
      </c>
      <c r="V146" t="str">
        <f t="shared" si="23"/>
        <v>Feb</v>
      </c>
    </row>
    <row r="147" spans="1:22"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6"/>
        <v>7.5111111111111111</v>
      </c>
      <c r="P147" s="7">
        <f t="shared" si="17"/>
        <v>37.555555555555557</v>
      </c>
      <c r="Q147" t="str">
        <f t="shared" si="18"/>
        <v>film &amp; video</v>
      </c>
      <c r="R147" s="8" t="str">
        <f t="shared" si="19"/>
        <v>science fiction</v>
      </c>
      <c r="S147" s="12">
        <f t="shared" si="20"/>
        <v>42200.542268518519</v>
      </c>
      <c r="T147" s="12">
        <f t="shared" si="21"/>
        <v>42227.542268518519</v>
      </c>
      <c r="U147" s="13">
        <f t="shared" si="22"/>
        <v>42200.542268518519</v>
      </c>
      <c r="V147" t="str">
        <f t="shared" si="23"/>
        <v>Jul</v>
      </c>
    </row>
    <row r="148" spans="1:22"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6"/>
        <v>0.57499999999999996</v>
      </c>
      <c r="P148" s="7">
        <f t="shared" si="17"/>
        <v>38.333333333333336</v>
      </c>
      <c r="Q148" t="str">
        <f t="shared" si="18"/>
        <v>film &amp; video</v>
      </c>
      <c r="R148" s="8" t="str">
        <f t="shared" si="19"/>
        <v>science fiction</v>
      </c>
      <c r="S148" s="12">
        <f t="shared" si="20"/>
        <v>42693.016180555554</v>
      </c>
      <c r="T148" s="12">
        <f t="shared" si="21"/>
        <v>42753.016180555554</v>
      </c>
      <c r="U148" s="13">
        <f t="shared" si="22"/>
        <v>42693.016180555554</v>
      </c>
      <c r="V148" t="str">
        <f t="shared" si="23"/>
        <v>Nov</v>
      </c>
    </row>
    <row r="149" spans="1:22"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6"/>
        <v>0</v>
      </c>
      <c r="P149" s="7" t="e">
        <f t="shared" si="17"/>
        <v>#DIV/0!</v>
      </c>
      <c r="Q149" t="str">
        <f t="shared" si="18"/>
        <v>film &amp; video</v>
      </c>
      <c r="R149" s="8" t="str">
        <f t="shared" si="19"/>
        <v>science fiction</v>
      </c>
      <c r="S149" s="12">
        <f t="shared" si="20"/>
        <v>41969.767824074079</v>
      </c>
      <c r="T149" s="12">
        <f t="shared" si="21"/>
        <v>42012.762499999997</v>
      </c>
      <c r="U149" s="13">
        <f t="shared" si="22"/>
        <v>41969.767824074079</v>
      </c>
      <c r="V149" t="str">
        <f t="shared" si="23"/>
        <v>Nov</v>
      </c>
    </row>
    <row r="150" spans="1:22"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6"/>
        <v>0.08</v>
      </c>
      <c r="P150" s="7">
        <f t="shared" si="17"/>
        <v>20</v>
      </c>
      <c r="Q150" t="str">
        <f t="shared" si="18"/>
        <v>film &amp; video</v>
      </c>
      <c r="R150" s="8" t="str">
        <f t="shared" si="19"/>
        <v>science fiction</v>
      </c>
      <c r="S150" s="12">
        <f t="shared" si="20"/>
        <v>42397.281666666662</v>
      </c>
      <c r="T150" s="12">
        <f t="shared" si="21"/>
        <v>42427.281666666662</v>
      </c>
      <c r="U150" s="13">
        <f t="shared" si="22"/>
        <v>42397.281666666662</v>
      </c>
      <c r="V150" t="str">
        <f t="shared" si="23"/>
        <v>Jan</v>
      </c>
    </row>
    <row r="151" spans="1:22"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6"/>
        <v>0.91999999999999993</v>
      </c>
      <c r="P151" s="7">
        <f t="shared" si="17"/>
        <v>15.333333333333334</v>
      </c>
      <c r="Q151" t="str">
        <f t="shared" si="18"/>
        <v>film &amp; video</v>
      </c>
      <c r="R151" s="8" t="str">
        <f t="shared" si="19"/>
        <v>science fiction</v>
      </c>
      <c r="S151" s="12">
        <f t="shared" si="20"/>
        <v>41968.172106481477</v>
      </c>
      <c r="T151" s="12">
        <f t="shared" si="21"/>
        <v>41998.333333333328</v>
      </c>
      <c r="U151" s="13">
        <f t="shared" si="22"/>
        <v>41968.172106481477</v>
      </c>
      <c r="V151" t="str">
        <f t="shared" si="23"/>
        <v>Nov</v>
      </c>
    </row>
    <row r="152" spans="1:22"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6"/>
        <v>23.163076923076922</v>
      </c>
      <c r="P152" s="7">
        <f t="shared" si="17"/>
        <v>449.43283582089555</v>
      </c>
      <c r="Q152" t="str">
        <f t="shared" si="18"/>
        <v>film &amp; video</v>
      </c>
      <c r="R152" s="8" t="str">
        <f t="shared" si="19"/>
        <v>science fiction</v>
      </c>
      <c r="S152" s="12">
        <f t="shared" si="20"/>
        <v>42090.161828703705</v>
      </c>
      <c r="T152" s="12">
        <f t="shared" si="21"/>
        <v>42150.161828703705</v>
      </c>
      <c r="U152" s="13">
        <f t="shared" si="22"/>
        <v>42090.161828703705</v>
      </c>
      <c r="V152" t="str">
        <f t="shared" si="23"/>
        <v>Mar</v>
      </c>
    </row>
    <row r="153" spans="1:22"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6"/>
        <v>5.5999999999999994E-2</v>
      </c>
      <c r="P153" s="7">
        <f t="shared" si="17"/>
        <v>28</v>
      </c>
      <c r="Q153" t="str">
        <f t="shared" si="18"/>
        <v>film &amp; video</v>
      </c>
      <c r="R153" s="8" t="str">
        <f t="shared" si="19"/>
        <v>science fiction</v>
      </c>
      <c r="S153" s="12">
        <f t="shared" si="20"/>
        <v>42113.550821759258</v>
      </c>
      <c r="T153" s="12">
        <f t="shared" si="21"/>
        <v>42173.550821759258</v>
      </c>
      <c r="U153" s="13">
        <f t="shared" si="22"/>
        <v>42113.550821759258</v>
      </c>
      <c r="V153" t="str">
        <f t="shared" si="23"/>
        <v>Apr</v>
      </c>
    </row>
    <row r="154" spans="1:22"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6"/>
        <v>7.8947368421052634E-3</v>
      </c>
      <c r="P154" s="7">
        <f t="shared" si="17"/>
        <v>15</v>
      </c>
      <c r="Q154" t="str">
        <f t="shared" si="18"/>
        <v>film &amp; video</v>
      </c>
      <c r="R154" s="8" t="str">
        <f t="shared" si="19"/>
        <v>science fiction</v>
      </c>
      <c r="S154" s="12">
        <f t="shared" si="20"/>
        <v>41875.077546296292</v>
      </c>
      <c r="T154" s="12">
        <f t="shared" si="21"/>
        <v>41905.077546296292</v>
      </c>
      <c r="U154" s="13">
        <f t="shared" si="22"/>
        <v>41875.077546296292</v>
      </c>
      <c r="V154" t="str">
        <f t="shared" si="23"/>
        <v>Aug</v>
      </c>
    </row>
    <row r="155" spans="1:22"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6"/>
        <v>0.71799999999999997</v>
      </c>
      <c r="P155" s="7">
        <f t="shared" si="17"/>
        <v>35.9</v>
      </c>
      <c r="Q155" t="str">
        <f t="shared" si="18"/>
        <v>film &amp; video</v>
      </c>
      <c r="R155" s="8" t="str">
        <f t="shared" si="19"/>
        <v>science fiction</v>
      </c>
      <c r="S155" s="12">
        <f t="shared" si="20"/>
        <v>41933.586157407408</v>
      </c>
      <c r="T155" s="12">
        <f t="shared" si="21"/>
        <v>41975.627824074079</v>
      </c>
      <c r="U155" s="13">
        <f t="shared" si="22"/>
        <v>41933.586157407408</v>
      </c>
      <c r="V155" t="str">
        <f t="shared" si="23"/>
        <v>Oct</v>
      </c>
    </row>
    <row r="156" spans="1:22"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6"/>
        <v>2.666666666666667</v>
      </c>
      <c r="P156" s="7">
        <f t="shared" si="17"/>
        <v>13.333333333333334</v>
      </c>
      <c r="Q156" t="str">
        <f t="shared" si="18"/>
        <v>film &amp; video</v>
      </c>
      <c r="R156" s="8" t="str">
        <f t="shared" si="19"/>
        <v>science fiction</v>
      </c>
      <c r="S156" s="12">
        <f t="shared" si="20"/>
        <v>42115.547395833331</v>
      </c>
      <c r="T156" s="12">
        <f t="shared" si="21"/>
        <v>42158.547395833331</v>
      </c>
      <c r="U156" s="13">
        <f t="shared" si="22"/>
        <v>42115.547395833331</v>
      </c>
      <c r="V156" t="str">
        <f t="shared" si="23"/>
        <v>Apr</v>
      </c>
    </row>
    <row r="157" spans="1:22"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6"/>
        <v>6.0000000000000001E-3</v>
      </c>
      <c r="P157" s="7">
        <f t="shared" si="17"/>
        <v>20.25</v>
      </c>
      <c r="Q157" t="str">
        <f t="shared" si="18"/>
        <v>film &amp; video</v>
      </c>
      <c r="R157" s="8" t="str">
        <f t="shared" si="19"/>
        <v>science fiction</v>
      </c>
      <c r="S157" s="12">
        <f t="shared" si="20"/>
        <v>42168.559432870374</v>
      </c>
      <c r="T157" s="12">
        <f t="shared" si="21"/>
        <v>42208.559432870374</v>
      </c>
      <c r="U157" s="13">
        <f t="shared" si="22"/>
        <v>42168.559432870374</v>
      </c>
      <c r="V157" t="str">
        <f t="shared" si="23"/>
        <v>Jun</v>
      </c>
    </row>
    <row r="158" spans="1:22"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6"/>
        <v>5.0999999999999996</v>
      </c>
      <c r="P158" s="7">
        <f t="shared" si="17"/>
        <v>119</v>
      </c>
      <c r="Q158" t="str">
        <f t="shared" si="18"/>
        <v>film &amp; video</v>
      </c>
      <c r="R158" s="8" t="str">
        <f t="shared" si="19"/>
        <v>science fiction</v>
      </c>
      <c r="S158" s="12">
        <f t="shared" si="20"/>
        <v>41794.124953703707</v>
      </c>
      <c r="T158" s="12">
        <f t="shared" si="21"/>
        <v>41854.124953703707</v>
      </c>
      <c r="U158" s="13">
        <f t="shared" si="22"/>
        <v>41794.124953703707</v>
      </c>
      <c r="V158" t="str">
        <f t="shared" si="23"/>
        <v>Jun</v>
      </c>
    </row>
    <row r="159" spans="1:22"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6"/>
        <v>0.26711185308848079</v>
      </c>
      <c r="P159" s="7">
        <f t="shared" si="17"/>
        <v>4</v>
      </c>
      <c r="Q159" t="str">
        <f t="shared" si="18"/>
        <v>film &amp; video</v>
      </c>
      <c r="R159" s="8" t="str">
        <f t="shared" si="19"/>
        <v>science fiction</v>
      </c>
      <c r="S159" s="12">
        <f t="shared" si="20"/>
        <v>42396.911712962959</v>
      </c>
      <c r="T159" s="12">
        <f t="shared" si="21"/>
        <v>42426.911712962959</v>
      </c>
      <c r="U159" s="13">
        <f t="shared" si="22"/>
        <v>42396.911712962959</v>
      </c>
      <c r="V159" t="str">
        <f t="shared" si="23"/>
        <v>Jan</v>
      </c>
    </row>
    <row r="160" spans="1:22"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6"/>
        <v>0</v>
      </c>
      <c r="P160" s="7" t="e">
        <f t="shared" si="17"/>
        <v>#DIV/0!</v>
      </c>
      <c r="Q160" t="str">
        <f t="shared" si="18"/>
        <v>film &amp; video</v>
      </c>
      <c r="R160" s="8" t="str">
        <f t="shared" si="19"/>
        <v>science fiction</v>
      </c>
      <c r="S160" s="12">
        <f t="shared" si="20"/>
        <v>41904.07671296296</v>
      </c>
      <c r="T160" s="12">
        <f t="shared" si="21"/>
        <v>41934.07671296296</v>
      </c>
      <c r="U160" s="13">
        <f t="shared" si="22"/>
        <v>41904.07671296296</v>
      </c>
      <c r="V160" t="str">
        <f t="shared" si="23"/>
        <v>Sep</v>
      </c>
    </row>
    <row r="161" spans="1:22"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6"/>
        <v>2E-3</v>
      </c>
      <c r="P161" s="7">
        <f t="shared" si="17"/>
        <v>10</v>
      </c>
      <c r="Q161" t="str">
        <f t="shared" si="18"/>
        <v>film &amp; video</v>
      </c>
      <c r="R161" s="8" t="str">
        <f t="shared" si="19"/>
        <v>science fiction</v>
      </c>
      <c r="S161" s="12">
        <f t="shared" si="20"/>
        <v>42514.434548611112</v>
      </c>
      <c r="T161" s="12">
        <f t="shared" si="21"/>
        <v>42554.434548611112</v>
      </c>
      <c r="U161" s="13">
        <f t="shared" si="22"/>
        <v>42514.434548611112</v>
      </c>
      <c r="V161" t="str">
        <f t="shared" si="23"/>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6"/>
        <v>0</v>
      </c>
      <c r="P162" s="7" t="e">
        <f t="shared" si="17"/>
        <v>#DIV/0!</v>
      </c>
      <c r="Q162" t="str">
        <f t="shared" si="18"/>
        <v>film &amp; video</v>
      </c>
      <c r="R162" s="8" t="str">
        <f t="shared" si="19"/>
        <v>drama</v>
      </c>
      <c r="S162" s="12">
        <f t="shared" si="20"/>
        <v>42171.913090277776</v>
      </c>
      <c r="T162" s="12">
        <f t="shared" si="21"/>
        <v>42231.913090277776</v>
      </c>
      <c r="U162" s="13">
        <f t="shared" si="22"/>
        <v>42171.913090277776</v>
      </c>
      <c r="V162" t="str">
        <f t="shared" si="23"/>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6"/>
        <v>0.01</v>
      </c>
      <c r="P163" s="7">
        <f t="shared" si="17"/>
        <v>5</v>
      </c>
      <c r="Q163" t="str">
        <f t="shared" si="18"/>
        <v>film &amp; video</v>
      </c>
      <c r="R163" s="8" t="str">
        <f t="shared" si="19"/>
        <v>drama</v>
      </c>
      <c r="S163" s="12">
        <f t="shared" si="20"/>
        <v>41792.687442129631</v>
      </c>
      <c r="T163" s="12">
        <f t="shared" si="21"/>
        <v>41822.687442129631</v>
      </c>
      <c r="U163" s="13">
        <f t="shared" si="22"/>
        <v>41792.687442129631</v>
      </c>
      <c r="V163" t="str">
        <f t="shared" si="23"/>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6"/>
        <v>15.535714285714286</v>
      </c>
      <c r="P164" s="7">
        <f t="shared" si="17"/>
        <v>43.5</v>
      </c>
      <c r="Q164" t="str">
        <f t="shared" si="18"/>
        <v>film &amp; video</v>
      </c>
      <c r="R164" s="8" t="str">
        <f t="shared" si="19"/>
        <v>drama</v>
      </c>
      <c r="S164" s="12">
        <f t="shared" si="20"/>
        <v>41835.126805555556</v>
      </c>
      <c r="T164" s="12">
        <f t="shared" si="21"/>
        <v>41867.987500000003</v>
      </c>
      <c r="U164" s="13">
        <f t="shared" si="22"/>
        <v>41835.126805555556</v>
      </c>
      <c r="V164" t="str">
        <f t="shared" si="23"/>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6"/>
        <v>0</v>
      </c>
      <c r="P165" s="7" t="e">
        <f t="shared" si="17"/>
        <v>#DIV/0!</v>
      </c>
      <c r="Q165" t="str">
        <f t="shared" si="18"/>
        <v>film &amp; video</v>
      </c>
      <c r="R165" s="8" t="str">
        <f t="shared" si="19"/>
        <v>drama</v>
      </c>
      <c r="S165" s="12">
        <f t="shared" si="20"/>
        <v>42243.961273148147</v>
      </c>
      <c r="T165" s="12">
        <f t="shared" si="21"/>
        <v>42278</v>
      </c>
      <c r="U165" s="13">
        <f t="shared" si="22"/>
        <v>42243.961273148147</v>
      </c>
      <c r="V165" t="str">
        <f t="shared" si="23"/>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6"/>
        <v>0.53333333333333333</v>
      </c>
      <c r="P166" s="7">
        <f t="shared" si="17"/>
        <v>91.428571428571431</v>
      </c>
      <c r="Q166" t="str">
        <f t="shared" si="18"/>
        <v>film &amp; video</v>
      </c>
      <c r="R166" s="8" t="str">
        <f t="shared" si="19"/>
        <v>drama</v>
      </c>
      <c r="S166" s="12">
        <f t="shared" si="20"/>
        <v>41841.762743055559</v>
      </c>
      <c r="T166" s="12">
        <f t="shared" si="21"/>
        <v>41901.762743055559</v>
      </c>
      <c r="U166" s="13">
        <f t="shared" si="22"/>
        <v>41841.762743055559</v>
      </c>
      <c r="V166" t="str">
        <f t="shared" si="23"/>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6"/>
        <v>0</v>
      </c>
      <c r="P167" s="7" t="e">
        <f t="shared" si="17"/>
        <v>#DIV/0!</v>
      </c>
      <c r="Q167" t="str">
        <f t="shared" si="18"/>
        <v>film &amp; video</v>
      </c>
      <c r="R167" s="8" t="str">
        <f t="shared" si="19"/>
        <v>drama</v>
      </c>
      <c r="S167" s="12">
        <f t="shared" si="20"/>
        <v>42351.658842592587</v>
      </c>
      <c r="T167" s="12">
        <f t="shared" si="21"/>
        <v>42381.658842592587</v>
      </c>
      <c r="U167" s="13">
        <f t="shared" si="22"/>
        <v>42351.658842592587</v>
      </c>
      <c r="V167" t="str">
        <f t="shared" si="23"/>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6"/>
        <v>60</v>
      </c>
      <c r="P168" s="7">
        <f t="shared" si="17"/>
        <v>3000</v>
      </c>
      <c r="Q168" t="str">
        <f t="shared" si="18"/>
        <v>film &amp; video</v>
      </c>
      <c r="R168" s="8" t="str">
        <f t="shared" si="19"/>
        <v>drama</v>
      </c>
      <c r="S168" s="12">
        <f t="shared" si="20"/>
        <v>42721.075949074075</v>
      </c>
      <c r="T168" s="12">
        <f t="shared" si="21"/>
        <v>42751.075949074075</v>
      </c>
      <c r="U168" s="13">
        <f t="shared" si="22"/>
        <v>42721.075949074075</v>
      </c>
      <c r="V168" t="str">
        <f t="shared" si="23"/>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6"/>
        <v>0.01</v>
      </c>
      <c r="P169" s="7">
        <f t="shared" si="17"/>
        <v>5.5</v>
      </c>
      <c r="Q169" t="str">
        <f t="shared" si="18"/>
        <v>film &amp; video</v>
      </c>
      <c r="R169" s="8" t="str">
        <f t="shared" si="19"/>
        <v>drama</v>
      </c>
      <c r="S169" s="12">
        <f t="shared" si="20"/>
        <v>42160.927488425921</v>
      </c>
      <c r="T169" s="12">
        <f t="shared" si="21"/>
        <v>42220.927488425921</v>
      </c>
      <c r="U169" s="13">
        <f t="shared" si="22"/>
        <v>42160.927488425921</v>
      </c>
      <c r="V169" t="str">
        <f t="shared" si="23"/>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6"/>
        <v>4.0625</v>
      </c>
      <c r="P170" s="7">
        <f t="shared" si="17"/>
        <v>108.33333333333333</v>
      </c>
      <c r="Q170" t="str">
        <f t="shared" si="18"/>
        <v>film &amp; video</v>
      </c>
      <c r="R170" s="8" t="str">
        <f t="shared" si="19"/>
        <v>drama</v>
      </c>
      <c r="S170" s="12">
        <f t="shared" si="20"/>
        <v>42052.83530092593</v>
      </c>
      <c r="T170" s="12">
        <f t="shared" si="21"/>
        <v>42082.793634259258</v>
      </c>
      <c r="U170" s="13">
        <f t="shared" si="22"/>
        <v>42052.83530092593</v>
      </c>
      <c r="V170" t="str">
        <f t="shared" si="23"/>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6"/>
        <v>22.400000000000002</v>
      </c>
      <c r="P171" s="7">
        <f t="shared" si="17"/>
        <v>56</v>
      </c>
      <c r="Q171" t="str">
        <f t="shared" si="18"/>
        <v>film &amp; video</v>
      </c>
      <c r="R171" s="8" t="str">
        <f t="shared" si="19"/>
        <v>drama</v>
      </c>
      <c r="S171" s="12">
        <f t="shared" si="20"/>
        <v>41900.505312499998</v>
      </c>
      <c r="T171" s="12">
        <f t="shared" si="21"/>
        <v>41930.505312499998</v>
      </c>
      <c r="U171" s="13">
        <f t="shared" si="22"/>
        <v>41900.505312499998</v>
      </c>
      <c r="V171" t="str">
        <f t="shared" si="23"/>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6"/>
        <v>3.25</v>
      </c>
      <c r="P172" s="7">
        <f t="shared" si="17"/>
        <v>32.5</v>
      </c>
      <c r="Q172" t="str">
        <f t="shared" si="18"/>
        <v>film &amp; video</v>
      </c>
      <c r="R172" s="8" t="str">
        <f t="shared" si="19"/>
        <v>drama</v>
      </c>
      <c r="S172" s="12">
        <f t="shared" si="20"/>
        <v>42216.977812500001</v>
      </c>
      <c r="T172" s="12">
        <f t="shared" si="21"/>
        <v>42246.227777777778</v>
      </c>
      <c r="U172" s="13">
        <f t="shared" si="22"/>
        <v>42216.977812500001</v>
      </c>
      <c r="V172" t="str">
        <f t="shared" si="23"/>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6"/>
        <v>2E-3</v>
      </c>
      <c r="P173" s="7">
        <f t="shared" si="17"/>
        <v>1</v>
      </c>
      <c r="Q173" t="str">
        <f t="shared" si="18"/>
        <v>film &amp; video</v>
      </c>
      <c r="R173" s="8" t="str">
        <f t="shared" si="19"/>
        <v>drama</v>
      </c>
      <c r="S173" s="12">
        <f t="shared" si="20"/>
        <v>42534.180717592593</v>
      </c>
      <c r="T173" s="12">
        <f t="shared" si="21"/>
        <v>42594.180717592593</v>
      </c>
      <c r="U173" s="13">
        <f t="shared" si="22"/>
        <v>42534.180717592593</v>
      </c>
      <c r="V173" t="str">
        <f t="shared" si="23"/>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6"/>
        <v>0</v>
      </c>
      <c r="P174" s="7" t="e">
        <f t="shared" si="17"/>
        <v>#DIV/0!</v>
      </c>
      <c r="Q174" t="str">
        <f t="shared" si="18"/>
        <v>film &amp; video</v>
      </c>
      <c r="R174" s="8" t="str">
        <f t="shared" si="19"/>
        <v>drama</v>
      </c>
      <c r="S174" s="12">
        <f t="shared" si="20"/>
        <v>42047.394942129627</v>
      </c>
      <c r="T174" s="12">
        <f t="shared" si="21"/>
        <v>42082.353275462963</v>
      </c>
      <c r="U174" s="13">
        <f t="shared" si="22"/>
        <v>42047.394942129627</v>
      </c>
      <c r="V174" t="str">
        <f t="shared" si="23"/>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6"/>
        <v>0</v>
      </c>
      <c r="P175" s="7" t="e">
        <f t="shared" si="17"/>
        <v>#DIV/0!</v>
      </c>
      <c r="Q175" t="str">
        <f t="shared" si="18"/>
        <v>film &amp; video</v>
      </c>
      <c r="R175" s="8" t="str">
        <f t="shared" si="19"/>
        <v>drama</v>
      </c>
      <c r="S175" s="12">
        <f t="shared" si="20"/>
        <v>42033.573009259257</v>
      </c>
      <c r="T175" s="12">
        <f t="shared" si="21"/>
        <v>42063.573009259257</v>
      </c>
      <c r="U175" s="13">
        <f t="shared" si="22"/>
        <v>42033.573009259257</v>
      </c>
      <c r="V175" t="str">
        <f t="shared" si="23"/>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6"/>
        <v>0</v>
      </c>
      <c r="P176" s="7" t="e">
        <f t="shared" si="17"/>
        <v>#DIV/0!</v>
      </c>
      <c r="Q176" t="str">
        <f t="shared" si="18"/>
        <v>film &amp; video</v>
      </c>
      <c r="R176" s="8" t="str">
        <f t="shared" si="19"/>
        <v>drama</v>
      </c>
      <c r="S176" s="12">
        <f t="shared" si="20"/>
        <v>42072.758981481486</v>
      </c>
      <c r="T176" s="12">
        <f t="shared" si="21"/>
        <v>42132.758981481486</v>
      </c>
      <c r="U176" s="13">
        <f t="shared" si="22"/>
        <v>42072.758981481486</v>
      </c>
      <c r="V176" t="str">
        <f t="shared" si="23"/>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6"/>
        <v>6.4850000000000003</v>
      </c>
      <c r="P177" s="7">
        <f t="shared" si="17"/>
        <v>49.884615384615387</v>
      </c>
      <c r="Q177" t="str">
        <f t="shared" si="18"/>
        <v>film &amp; video</v>
      </c>
      <c r="R177" s="8" t="str">
        <f t="shared" si="19"/>
        <v>drama</v>
      </c>
      <c r="S177" s="12">
        <f t="shared" si="20"/>
        <v>41855.777905092589</v>
      </c>
      <c r="T177" s="12">
        <f t="shared" si="21"/>
        <v>41880.777905092589</v>
      </c>
      <c r="U177" s="13">
        <f t="shared" si="22"/>
        <v>41855.777905092589</v>
      </c>
      <c r="V177" t="str">
        <f t="shared" si="23"/>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6"/>
        <v>0</v>
      </c>
      <c r="P178" s="7" t="e">
        <f t="shared" si="17"/>
        <v>#DIV/0!</v>
      </c>
      <c r="Q178" t="str">
        <f t="shared" si="18"/>
        <v>film &amp; video</v>
      </c>
      <c r="R178" s="8" t="str">
        <f t="shared" si="19"/>
        <v>drama</v>
      </c>
      <c r="S178" s="12">
        <f t="shared" si="20"/>
        <v>42191.824062500003</v>
      </c>
      <c r="T178" s="12">
        <f t="shared" si="21"/>
        <v>42221.824062500003</v>
      </c>
      <c r="U178" s="13">
        <f t="shared" si="22"/>
        <v>42191.824062500003</v>
      </c>
      <c r="V178" t="str">
        <f t="shared" si="23"/>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6"/>
        <v>40</v>
      </c>
      <c r="P179" s="7">
        <f t="shared" si="17"/>
        <v>25.714285714285715</v>
      </c>
      <c r="Q179" t="str">
        <f t="shared" si="18"/>
        <v>film &amp; video</v>
      </c>
      <c r="R179" s="8" t="str">
        <f t="shared" si="19"/>
        <v>drama</v>
      </c>
      <c r="S179" s="12">
        <f t="shared" si="20"/>
        <v>42070.047754629632</v>
      </c>
      <c r="T179" s="12">
        <f t="shared" si="21"/>
        <v>42087.00608796296</v>
      </c>
      <c r="U179" s="13">
        <f t="shared" si="22"/>
        <v>42070.047754629632</v>
      </c>
      <c r="V179" t="str">
        <f t="shared" si="23"/>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6"/>
        <v>0</v>
      </c>
      <c r="P180" s="7" t="e">
        <f t="shared" si="17"/>
        <v>#DIV/0!</v>
      </c>
      <c r="Q180" t="str">
        <f t="shared" si="18"/>
        <v>film &amp; video</v>
      </c>
      <c r="R180" s="8" t="str">
        <f t="shared" si="19"/>
        <v>drama</v>
      </c>
      <c r="S180" s="12">
        <f t="shared" si="20"/>
        <v>42304.955381944441</v>
      </c>
      <c r="T180" s="12">
        <f t="shared" si="21"/>
        <v>42334.997048611112</v>
      </c>
      <c r="U180" s="13">
        <f t="shared" si="22"/>
        <v>42304.955381944441</v>
      </c>
      <c r="V180" t="str">
        <f t="shared" si="23"/>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6"/>
        <v>20</v>
      </c>
      <c r="P181" s="7">
        <f t="shared" si="17"/>
        <v>100</v>
      </c>
      <c r="Q181" t="str">
        <f t="shared" si="18"/>
        <v>film &amp; video</v>
      </c>
      <c r="R181" s="8" t="str">
        <f t="shared" si="19"/>
        <v>drama</v>
      </c>
      <c r="S181" s="12">
        <f t="shared" si="20"/>
        <v>42403.080497685187</v>
      </c>
      <c r="T181" s="12">
        <f t="shared" si="21"/>
        <v>42433.080497685187</v>
      </c>
      <c r="U181" s="13">
        <f t="shared" si="22"/>
        <v>42403.080497685187</v>
      </c>
      <c r="V181" t="str">
        <f t="shared" si="23"/>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6"/>
        <v>33.416666666666664</v>
      </c>
      <c r="P182" s="7">
        <f t="shared" si="17"/>
        <v>30.846153846153847</v>
      </c>
      <c r="Q182" t="str">
        <f t="shared" si="18"/>
        <v>film &amp; video</v>
      </c>
      <c r="R182" s="8" t="str">
        <f t="shared" si="19"/>
        <v>drama</v>
      </c>
      <c r="S182" s="12">
        <f t="shared" si="20"/>
        <v>42067.991238425922</v>
      </c>
      <c r="T182" s="12">
        <f t="shared" si="21"/>
        <v>42107.791666666672</v>
      </c>
      <c r="U182" s="13">
        <f t="shared" si="22"/>
        <v>42067.991238425922</v>
      </c>
      <c r="V182" t="str">
        <f t="shared" si="23"/>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6"/>
        <v>21.092608822670172</v>
      </c>
      <c r="P183" s="7">
        <f t="shared" si="17"/>
        <v>180.5</v>
      </c>
      <c r="Q183" t="str">
        <f t="shared" si="18"/>
        <v>film &amp; video</v>
      </c>
      <c r="R183" s="8" t="str">
        <f t="shared" si="19"/>
        <v>drama</v>
      </c>
      <c r="S183" s="12">
        <f t="shared" si="20"/>
        <v>42147.741840277777</v>
      </c>
      <c r="T183" s="12">
        <f t="shared" si="21"/>
        <v>42177.741840277777</v>
      </c>
      <c r="U183" s="13">
        <f t="shared" si="22"/>
        <v>42147.741840277777</v>
      </c>
      <c r="V183" t="str">
        <f t="shared" si="23"/>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6"/>
        <v>0</v>
      </c>
      <c r="P184" s="7" t="e">
        <f t="shared" si="17"/>
        <v>#DIV/0!</v>
      </c>
      <c r="Q184" t="str">
        <f t="shared" si="18"/>
        <v>film &amp; video</v>
      </c>
      <c r="R184" s="8" t="str">
        <f t="shared" si="19"/>
        <v>drama</v>
      </c>
      <c r="S184" s="12">
        <f t="shared" si="20"/>
        <v>42712.011944444443</v>
      </c>
      <c r="T184" s="12">
        <f t="shared" si="21"/>
        <v>42742.011944444443</v>
      </c>
      <c r="U184" s="13">
        <f t="shared" si="22"/>
        <v>42712.011944444443</v>
      </c>
      <c r="V184" t="str">
        <f t="shared" si="23"/>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6"/>
        <v>35.856000000000002</v>
      </c>
      <c r="P185" s="7">
        <f t="shared" si="17"/>
        <v>373.5</v>
      </c>
      <c r="Q185" t="str">
        <f t="shared" si="18"/>
        <v>film &amp; video</v>
      </c>
      <c r="R185" s="8" t="str">
        <f t="shared" si="19"/>
        <v>drama</v>
      </c>
      <c r="S185" s="12">
        <f t="shared" si="20"/>
        <v>41939.810300925928</v>
      </c>
      <c r="T185" s="12">
        <f t="shared" si="21"/>
        <v>41969.851967592593</v>
      </c>
      <c r="U185" s="13">
        <f t="shared" si="22"/>
        <v>41939.810300925928</v>
      </c>
      <c r="V185" t="str">
        <f t="shared" si="23"/>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6"/>
        <v>3.4000000000000004</v>
      </c>
      <c r="P186" s="7">
        <f t="shared" si="17"/>
        <v>25.5</v>
      </c>
      <c r="Q186" t="str">
        <f t="shared" si="18"/>
        <v>film &amp; video</v>
      </c>
      <c r="R186" s="8" t="str">
        <f t="shared" si="19"/>
        <v>drama</v>
      </c>
      <c r="S186" s="12">
        <f t="shared" si="20"/>
        <v>41825.791226851856</v>
      </c>
      <c r="T186" s="12">
        <f t="shared" si="21"/>
        <v>41883.165972222225</v>
      </c>
      <c r="U186" s="13">
        <f t="shared" si="22"/>
        <v>41825.791226851856</v>
      </c>
      <c r="V186" t="str">
        <f t="shared" si="23"/>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6"/>
        <v>5.5</v>
      </c>
      <c r="P187" s="7">
        <f t="shared" si="17"/>
        <v>220</v>
      </c>
      <c r="Q187" t="str">
        <f t="shared" si="18"/>
        <v>film &amp; video</v>
      </c>
      <c r="R187" s="8" t="str">
        <f t="shared" si="19"/>
        <v>drama</v>
      </c>
      <c r="S187" s="12">
        <f t="shared" si="20"/>
        <v>42570.91133101852</v>
      </c>
      <c r="T187" s="12">
        <f t="shared" si="21"/>
        <v>42600.91133101852</v>
      </c>
      <c r="U187" s="13">
        <f t="shared" si="22"/>
        <v>42570.91133101852</v>
      </c>
      <c r="V187" t="str">
        <f t="shared" si="23"/>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6"/>
        <v>0</v>
      </c>
      <c r="P188" s="7" t="e">
        <f t="shared" si="17"/>
        <v>#DIV/0!</v>
      </c>
      <c r="Q188" t="str">
        <f t="shared" si="18"/>
        <v>film &amp; video</v>
      </c>
      <c r="R188" s="8" t="str">
        <f t="shared" si="19"/>
        <v>drama</v>
      </c>
      <c r="S188" s="12">
        <f t="shared" si="20"/>
        <v>42767.812893518523</v>
      </c>
      <c r="T188" s="12">
        <f t="shared" si="21"/>
        <v>42797.833333333328</v>
      </c>
      <c r="U188" s="13">
        <f t="shared" si="22"/>
        <v>42767.812893518523</v>
      </c>
      <c r="V188" t="str">
        <f t="shared" si="23"/>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6"/>
        <v>16</v>
      </c>
      <c r="P189" s="7">
        <f t="shared" si="17"/>
        <v>160</v>
      </c>
      <c r="Q189" t="str">
        <f t="shared" si="18"/>
        <v>film &amp; video</v>
      </c>
      <c r="R189" s="8" t="str">
        <f t="shared" si="19"/>
        <v>drama</v>
      </c>
      <c r="S189" s="12">
        <f t="shared" si="20"/>
        <v>42182.234456018516</v>
      </c>
      <c r="T189" s="12">
        <f t="shared" si="21"/>
        <v>42206.290972222225</v>
      </c>
      <c r="U189" s="13">
        <f t="shared" si="22"/>
        <v>42182.234456018516</v>
      </c>
      <c r="V189" t="str">
        <f t="shared" si="23"/>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6"/>
        <v>0</v>
      </c>
      <c r="P190" s="7" t="e">
        <f t="shared" si="17"/>
        <v>#DIV/0!</v>
      </c>
      <c r="Q190" t="str">
        <f t="shared" si="18"/>
        <v>film &amp; video</v>
      </c>
      <c r="R190" s="8" t="str">
        <f t="shared" si="19"/>
        <v>drama</v>
      </c>
      <c r="S190" s="12">
        <f t="shared" si="20"/>
        <v>41857.18304398148</v>
      </c>
      <c r="T190" s="12">
        <f t="shared" si="21"/>
        <v>41887.18304398148</v>
      </c>
      <c r="U190" s="13">
        <f t="shared" si="22"/>
        <v>41857.18304398148</v>
      </c>
      <c r="V190" t="str">
        <f t="shared" si="23"/>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6"/>
        <v>6.8999999999999992E-2</v>
      </c>
      <c r="P191" s="7">
        <f t="shared" si="17"/>
        <v>69</v>
      </c>
      <c r="Q191" t="str">
        <f t="shared" si="18"/>
        <v>film &amp; video</v>
      </c>
      <c r="R191" s="8" t="str">
        <f t="shared" si="19"/>
        <v>drama</v>
      </c>
      <c r="S191" s="12">
        <f t="shared" si="20"/>
        <v>42556.690706018519</v>
      </c>
      <c r="T191" s="12">
        <f t="shared" si="21"/>
        <v>42616.690706018519</v>
      </c>
      <c r="U191" s="13">
        <f t="shared" si="22"/>
        <v>42556.690706018519</v>
      </c>
      <c r="V191" t="str">
        <f t="shared" si="23"/>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6"/>
        <v>0.41666666666666669</v>
      </c>
      <c r="P192" s="7">
        <f t="shared" si="17"/>
        <v>50</v>
      </c>
      <c r="Q192" t="str">
        <f t="shared" si="18"/>
        <v>film &amp; video</v>
      </c>
      <c r="R192" s="8" t="str">
        <f t="shared" si="19"/>
        <v>drama</v>
      </c>
      <c r="S192" s="12">
        <f t="shared" si="20"/>
        <v>42527.650995370372</v>
      </c>
      <c r="T192" s="12">
        <f t="shared" si="21"/>
        <v>42537.650995370372</v>
      </c>
      <c r="U192" s="13">
        <f t="shared" si="22"/>
        <v>42527.650995370372</v>
      </c>
      <c r="V192" t="str">
        <f t="shared" si="23"/>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6"/>
        <v>5</v>
      </c>
      <c r="P193" s="7">
        <f t="shared" si="17"/>
        <v>83.333333333333329</v>
      </c>
      <c r="Q193" t="str">
        <f t="shared" si="18"/>
        <v>film &amp; video</v>
      </c>
      <c r="R193" s="8" t="str">
        <f t="shared" si="19"/>
        <v>drama</v>
      </c>
      <c r="S193" s="12">
        <f t="shared" si="20"/>
        <v>42239.441412037035</v>
      </c>
      <c r="T193" s="12">
        <f t="shared" si="21"/>
        <v>42279.441412037035</v>
      </c>
      <c r="U193" s="13">
        <f t="shared" si="22"/>
        <v>42239.441412037035</v>
      </c>
      <c r="V193" t="str">
        <f t="shared" si="23"/>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6"/>
        <v>1.6999999999999999E-3</v>
      </c>
      <c r="P194" s="7">
        <f t="shared" si="17"/>
        <v>5.666666666666667</v>
      </c>
      <c r="Q194" t="str">
        <f t="shared" si="18"/>
        <v>film &amp; video</v>
      </c>
      <c r="R194" s="8" t="str">
        <f t="shared" si="19"/>
        <v>drama</v>
      </c>
      <c r="S194" s="12">
        <f t="shared" si="20"/>
        <v>41899.792037037041</v>
      </c>
      <c r="T194" s="12">
        <f t="shared" si="21"/>
        <v>41929.792037037041</v>
      </c>
      <c r="U194" s="13">
        <f t="shared" si="22"/>
        <v>41899.792037037041</v>
      </c>
      <c r="V194" t="str">
        <f t="shared" si="23"/>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4">E195/D195*100</f>
        <v>0</v>
      </c>
      <c r="P195" s="7" t="e">
        <f t="shared" ref="P195:P258" si="25">E195/L195</f>
        <v>#DIV/0!</v>
      </c>
      <c r="Q195" t="str">
        <f t="shared" ref="Q195:Q258" si="26">LEFT(N195, SEARCH("/",N195,1)-1)</f>
        <v>film &amp; video</v>
      </c>
      <c r="R195" s="8" t="str">
        <f t="shared" ref="R195:R258" si="27">RIGHT(N195,LEN(N195)-SEARCH("/",N195))</f>
        <v>drama</v>
      </c>
      <c r="S195" s="12">
        <f t="shared" ref="S195:S258" si="28">(J195/86400)+DATE(1970,1,1)</f>
        <v>41911.934791666667</v>
      </c>
      <c r="T195" s="12">
        <f t="shared" ref="T195:T258" si="29">(I195/86400)+DATE(1970,1,1)</f>
        <v>41971.976458333331</v>
      </c>
      <c r="U195" s="13">
        <f t="shared" ref="U195:U258" si="30">S195</f>
        <v>41911.934791666667</v>
      </c>
      <c r="V195" t="str">
        <f t="shared" si="23"/>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4"/>
        <v>0.12</v>
      </c>
      <c r="P196" s="7">
        <f t="shared" si="25"/>
        <v>1</v>
      </c>
      <c r="Q196" t="str">
        <f t="shared" si="26"/>
        <v>film &amp; video</v>
      </c>
      <c r="R196" s="8" t="str">
        <f t="shared" si="27"/>
        <v>drama</v>
      </c>
      <c r="S196" s="12">
        <f t="shared" si="28"/>
        <v>42375.996886574074</v>
      </c>
      <c r="T196" s="12">
        <f t="shared" si="29"/>
        <v>42435.996886574074</v>
      </c>
      <c r="U196" s="13">
        <f t="shared" si="30"/>
        <v>42375.996886574074</v>
      </c>
      <c r="V196" t="str">
        <f t="shared" ref="V196:V259" si="31">TEXT(S196,"mmm")</f>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4"/>
        <v>0</v>
      </c>
      <c r="P197" s="7" t="e">
        <f t="shared" si="25"/>
        <v>#DIV/0!</v>
      </c>
      <c r="Q197" t="str">
        <f t="shared" si="26"/>
        <v>film &amp; video</v>
      </c>
      <c r="R197" s="8" t="str">
        <f t="shared" si="27"/>
        <v>drama</v>
      </c>
      <c r="S197" s="12">
        <f t="shared" si="28"/>
        <v>42135.67050925926</v>
      </c>
      <c r="T197" s="12">
        <f t="shared" si="29"/>
        <v>42195.67050925926</v>
      </c>
      <c r="U197" s="13">
        <f t="shared" si="30"/>
        <v>42135.67050925926</v>
      </c>
      <c r="V197" t="str">
        <f t="shared" si="31"/>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4"/>
        <v>41.857142857142861</v>
      </c>
      <c r="P198" s="7">
        <f t="shared" si="25"/>
        <v>77.10526315789474</v>
      </c>
      <c r="Q198" t="str">
        <f t="shared" si="26"/>
        <v>film &amp; video</v>
      </c>
      <c r="R198" s="8" t="str">
        <f t="shared" si="27"/>
        <v>drama</v>
      </c>
      <c r="S198" s="12">
        <f t="shared" si="28"/>
        <v>42259.542800925927</v>
      </c>
      <c r="T198" s="12">
        <f t="shared" si="29"/>
        <v>42287.875</v>
      </c>
      <c r="U198" s="13">
        <f t="shared" si="30"/>
        <v>42259.542800925927</v>
      </c>
      <c r="V198" t="str">
        <f t="shared" si="31"/>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4"/>
        <v>10.48</v>
      </c>
      <c r="P199" s="7">
        <f t="shared" si="25"/>
        <v>32.75</v>
      </c>
      <c r="Q199" t="str">
        <f t="shared" si="26"/>
        <v>film &amp; video</v>
      </c>
      <c r="R199" s="8" t="str">
        <f t="shared" si="27"/>
        <v>drama</v>
      </c>
      <c r="S199" s="12">
        <f t="shared" si="28"/>
        <v>42741.848379629635</v>
      </c>
      <c r="T199" s="12">
        <f t="shared" si="29"/>
        <v>42783.875</v>
      </c>
      <c r="U199" s="13">
        <f t="shared" si="30"/>
        <v>42741.848379629635</v>
      </c>
      <c r="V199" t="str">
        <f t="shared" si="31"/>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4"/>
        <v>1.1159999999999999</v>
      </c>
      <c r="P200" s="7">
        <f t="shared" si="25"/>
        <v>46.5</v>
      </c>
      <c r="Q200" t="str">
        <f t="shared" si="26"/>
        <v>film &amp; video</v>
      </c>
      <c r="R200" s="8" t="str">
        <f t="shared" si="27"/>
        <v>drama</v>
      </c>
      <c r="S200" s="12">
        <f t="shared" si="28"/>
        <v>41887.383356481485</v>
      </c>
      <c r="T200" s="12">
        <f t="shared" si="29"/>
        <v>41917.383356481485</v>
      </c>
      <c r="U200" s="13">
        <f t="shared" si="30"/>
        <v>41887.383356481485</v>
      </c>
      <c r="V200" t="str">
        <f t="shared" si="31"/>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4"/>
        <v>0</v>
      </c>
      <c r="P201" s="7" t="e">
        <f t="shared" si="25"/>
        <v>#DIV/0!</v>
      </c>
      <c r="Q201" t="str">
        <f t="shared" si="26"/>
        <v>film &amp; video</v>
      </c>
      <c r="R201" s="8" t="str">
        <f t="shared" si="27"/>
        <v>drama</v>
      </c>
      <c r="S201" s="12">
        <f t="shared" si="28"/>
        <v>42584.123865740738</v>
      </c>
      <c r="T201" s="12">
        <f t="shared" si="29"/>
        <v>42614.123865740738</v>
      </c>
      <c r="U201" s="13">
        <f t="shared" si="30"/>
        <v>42584.123865740738</v>
      </c>
      <c r="V201" t="str">
        <f t="shared" si="31"/>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4"/>
        <v>26.192500000000003</v>
      </c>
      <c r="P202" s="7">
        <f t="shared" si="25"/>
        <v>87.308333333333337</v>
      </c>
      <c r="Q202" t="str">
        <f t="shared" si="26"/>
        <v>film &amp; video</v>
      </c>
      <c r="R202" s="8" t="str">
        <f t="shared" si="27"/>
        <v>drama</v>
      </c>
      <c r="S202" s="12">
        <f t="shared" si="28"/>
        <v>41867.083368055552</v>
      </c>
      <c r="T202" s="12">
        <f t="shared" si="29"/>
        <v>41897.083368055552</v>
      </c>
      <c r="U202" s="13">
        <f t="shared" si="30"/>
        <v>41867.083368055552</v>
      </c>
      <c r="V202" t="str">
        <f t="shared" si="31"/>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4"/>
        <v>58.461538461538467</v>
      </c>
      <c r="P203" s="7">
        <f t="shared" si="25"/>
        <v>54.285714285714285</v>
      </c>
      <c r="Q203" t="str">
        <f t="shared" si="26"/>
        <v>film &amp; video</v>
      </c>
      <c r="R203" s="8" t="str">
        <f t="shared" si="27"/>
        <v>drama</v>
      </c>
      <c r="S203" s="12">
        <f t="shared" si="28"/>
        <v>42023.818622685183</v>
      </c>
      <c r="T203" s="12">
        <f t="shared" si="29"/>
        <v>42043.818622685183</v>
      </c>
      <c r="U203" s="13">
        <f t="shared" si="30"/>
        <v>42023.818622685183</v>
      </c>
      <c r="V203" t="str">
        <f t="shared" si="31"/>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4"/>
        <v>0</v>
      </c>
      <c r="P204" s="7" t="e">
        <f t="shared" si="25"/>
        <v>#DIV/0!</v>
      </c>
      <c r="Q204" t="str">
        <f t="shared" si="26"/>
        <v>film &amp; video</v>
      </c>
      <c r="R204" s="8" t="str">
        <f t="shared" si="27"/>
        <v>drama</v>
      </c>
      <c r="S204" s="12">
        <f t="shared" si="28"/>
        <v>42255.927824074075</v>
      </c>
      <c r="T204" s="12">
        <f t="shared" si="29"/>
        <v>42285.874305555553</v>
      </c>
      <c r="U204" s="13">
        <f t="shared" si="30"/>
        <v>42255.927824074075</v>
      </c>
      <c r="V204" t="str">
        <f t="shared" si="31"/>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4"/>
        <v>29.84</v>
      </c>
      <c r="P205" s="7">
        <f t="shared" si="25"/>
        <v>93.25</v>
      </c>
      <c r="Q205" t="str">
        <f t="shared" si="26"/>
        <v>film &amp; video</v>
      </c>
      <c r="R205" s="8" t="str">
        <f t="shared" si="27"/>
        <v>drama</v>
      </c>
      <c r="S205" s="12">
        <f t="shared" si="28"/>
        <v>41973.847962962958</v>
      </c>
      <c r="T205" s="12">
        <f t="shared" si="29"/>
        <v>42033.847962962958</v>
      </c>
      <c r="U205" s="13">
        <f t="shared" si="30"/>
        <v>41973.847962962958</v>
      </c>
      <c r="V205" t="str">
        <f t="shared" si="31"/>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4"/>
        <v>50.721666666666664</v>
      </c>
      <c r="P206" s="7">
        <f t="shared" si="25"/>
        <v>117.68368136117556</v>
      </c>
      <c r="Q206" t="str">
        <f t="shared" si="26"/>
        <v>film &amp; video</v>
      </c>
      <c r="R206" s="8" t="str">
        <f t="shared" si="27"/>
        <v>drama</v>
      </c>
      <c r="S206" s="12">
        <f t="shared" si="28"/>
        <v>42556.583368055552</v>
      </c>
      <c r="T206" s="12">
        <f t="shared" si="29"/>
        <v>42586.583368055552</v>
      </c>
      <c r="U206" s="13">
        <f t="shared" si="30"/>
        <v>42556.583368055552</v>
      </c>
      <c r="V206" t="str">
        <f t="shared" si="31"/>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4"/>
        <v>16.25</v>
      </c>
      <c r="P207" s="7">
        <f t="shared" si="25"/>
        <v>76.470588235294116</v>
      </c>
      <c r="Q207" t="str">
        <f t="shared" si="26"/>
        <v>film &amp; video</v>
      </c>
      <c r="R207" s="8" t="str">
        <f t="shared" si="27"/>
        <v>drama</v>
      </c>
      <c r="S207" s="12">
        <f t="shared" si="28"/>
        <v>42248.632199074069</v>
      </c>
      <c r="T207" s="12">
        <f t="shared" si="29"/>
        <v>42283.632199074069</v>
      </c>
      <c r="U207" s="13">
        <f t="shared" si="30"/>
        <v>42248.632199074069</v>
      </c>
      <c r="V207" t="str">
        <f t="shared" si="31"/>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4"/>
        <v>0</v>
      </c>
      <c r="P208" s="7" t="e">
        <f t="shared" si="25"/>
        <v>#DIV/0!</v>
      </c>
      <c r="Q208" t="str">
        <f t="shared" si="26"/>
        <v>film &amp; video</v>
      </c>
      <c r="R208" s="8" t="str">
        <f t="shared" si="27"/>
        <v>drama</v>
      </c>
      <c r="S208" s="12">
        <f t="shared" si="28"/>
        <v>42567.004432870366</v>
      </c>
      <c r="T208" s="12">
        <f t="shared" si="29"/>
        <v>42588.004432870366</v>
      </c>
      <c r="U208" s="13">
        <f t="shared" si="30"/>
        <v>42567.004432870366</v>
      </c>
      <c r="V208" t="str">
        <f t="shared" si="31"/>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4"/>
        <v>15.214285714285714</v>
      </c>
      <c r="P209" s="7">
        <f t="shared" si="25"/>
        <v>163.84615384615384</v>
      </c>
      <c r="Q209" t="str">
        <f t="shared" si="26"/>
        <v>film &amp; video</v>
      </c>
      <c r="R209" s="8" t="str">
        <f t="shared" si="27"/>
        <v>drama</v>
      </c>
      <c r="S209" s="12">
        <f t="shared" si="28"/>
        <v>41978.197199074071</v>
      </c>
      <c r="T209" s="12">
        <f t="shared" si="29"/>
        <v>42008.197199074071</v>
      </c>
      <c r="U209" s="13">
        <f t="shared" si="30"/>
        <v>41978.197199074071</v>
      </c>
      <c r="V209" t="str">
        <f t="shared" si="31"/>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4"/>
        <v>0</v>
      </c>
      <c r="P210" s="7" t="e">
        <f t="shared" si="25"/>
        <v>#DIV/0!</v>
      </c>
      <c r="Q210" t="str">
        <f t="shared" si="26"/>
        <v>film &amp; video</v>
      </c>
      <c r="R210" s="8" t="str">
        <f t="shared" si="27"/>
        <v>drama</v>
      </c>
      <c r="S210" s="12">
        <f t="shared" si="28"/>
        <v>41959.369988425926</v>
      </c>
      <c r="T210" s="12">
        <f t="shared" si="29"/>
        <v>41989.369988425926</v>
      </c>
      <c r="U210" s="13">
        <f t="shared" si="30"/>
        <v>41959.369988425926</v>
      </c>
      <c r="V210" t="str">
        <f t="shared" si="31"/>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4"/>
        <v>0</v>
      </c>
      <c r="P211" s="7" t="e">
        <f t="shared" si="25"/>
        <v>#DIV/0!</v>
      </c>
      <c r="Q211" t="str">
        <f t="shared" si="26"/>
        <v>film &amp; video</v>
      </c>
      <c r="R211" s="8" t="str">
        <f t="shared" si="27"/>
        <v>drama</v>
      </c>
      <c r="S211" s="12">
        <f t="shared" si="28"/>
        <v>42165.922858796301</v>
      </c>
      <c r="T211" s="12">
        <f t="shared" si="29"/>
        <v>42195.922858796301</v>
      </c>
      <c r="U211" s="13">
        <f t="shared" si="30"/>
        <v>42165.922858796301</v>
      </c>
      <c r="V211" t="str">
        <f t="shared" si="31"/>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4"/>
        <v>25.25</v>
      </c>
      <c r="P212" s="7">
        <f t="shared" si="25"/>
        <v>91.818181818181813</v>
      </c>
      <c r="Q212" t="str">
        <f t="shared" si="26"/>
        <v>film &amp; video</v>
      </c>
      <c r="R212" s="8" t="str">
        <f t="shared" si="27"/>
        <v>drama</v>
      </c>
      <c r="S212" s="12">
        <f t="shared" si="28"/>
        <v>42249.064722222218</v>
      </c>
      <c r="T212" s="12">
        <f t="shared" si="29"/>
        <v>42278.208333333328</v>
      </c>
      <c r="U212" s="13">
        <f t="shared" si="30"/>
        <v>42249.064722222218</v>
      </c>
      <c r="V212" t="str">
        <f t="shared" si="31"/>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4"/>
        <v>44.6</v>
      </c>
      <c r="P213" s="7">
        <f t="shared" si="25"/>
        <v>185.83333333333334</v>
      </c>
      <c r="Q213" t="str">
        <f t="shared" si="26"/>
        <v>film &amp; video</v>
      </c>
      <c r="R213" s="8" t="str">
        <f t="shared" si="27"/>
        <v>drama</v>
      </c>
      <c r="S213" s="12">
        <f t="shared" si="28"/>
        <v>42236.159918981481</v>
      </c>
      <c r="T213" s="12">
        <f t="shared" si="29"/>
        <v>42266.159918981481</v>
      </c>
      <c r="U213" s="13">
        <f t="shared" si="30"/>
        <v>42236.159918981481</v>
      </c>
      <c r="V213" t="str">
        <f t="shared" si="31"/>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4"/>
        <v>1.5873015873015872E-2</v>
      </c>
      <c r="P214" s="7">
        <f t="shared" si="25"/>
        <v>1</v>
      </c>
      <c r="Q214" t="str">
        <f t="shared" si="26"/>
        <v>film &amp; video</v>
      </c>
      <c r="R214" s="8" t="str">
        <f t="shared" si="27"/>
        <v>drama</v>
      </c>
      <c r="S214" s="12">
        <f t="shared" si="28"/>
        <v>42416.881018518514</v>
      </c>
      <c r="T214" s="12">
        <f t="shared" si="29"/>
        <v>42476.839351851857</v>
      </c>
      <c r="U214" s="13">
        <f t="shared" si="30"/>
        <v>42416.881018518514</v>
      </c>
      <c r="V214" t="str">
        <f t="shared" si="31"/>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4"/>
        <v>0.04</v>
      </c>
      <c r="P215" s="7">
        <f t="shared" si="25"/>
        <v>20</v>
      </c>
      <c r="Q215" t="str">
        <f t="shared" si="26"/>
        <v>film &amp; video</v>
      </c>
      <c r="R215" s="8" t="str">
        <f t="shared" si="27"/>
        <v>drama</v>
      </c>
      <c r="S215" s="12">
        <f t="shared" si="28"/>
        <v>42202.594293981485</v>
      </c>
      <c r="T215" s="12">
        <f t="shared" si="29"/>
        <v>42232.587974537033</v>
      </c>
      <c r="U215" s="13">
        <f t="shared" si="30"/>
        <v>42202.594293981485</v>
      </c>
      <c r="V215" t="str">
        <f t="shared" si="31"/>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4"/>
        <v>8.0000000000000002E-3</v>
      </c>
      <c r="P216" s="7">
        <f t="shared" si="25"/>
        <v>1</v>
      </c>
      <c r="Q216" t="str">
        <f t="shared" si="26"/>
        <v>film &amp; video</v>
      </c>
      <c r="R216" s="8" t="str">
        <f t="shared" si="27"/>
        <v>drama</v>
      </c>
      <c r="S216" s="12">
        <f t="shared" si="28"/>
        <v>42009.64061342593</v>
      </c>
      <c r="T216" s="12">
        <f t="shared" si="29"/>
        <v>42069.64061342593</v>
      </c>
      <c r="U216" s="13">
        <f t="shared" si="30"/>
        <v>42009.64061342593</v>
      </c>
      <c r="V216" t="str">
        <f t="shared" si="31"/>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4"/>
        <v>0.22727272727272727</v>
      </c>
      <c r="P217" s="7">
        <f t="shared" si="25"/>
        <v>10</v>
      </c>
      <c r="Q217" t="str">
        <f t="shared" si="26"/>
        <v>film &amp; video</v>
      </c>
      <c r="R217" s="8" t="str">
        <f t="shared" si="27"/>
        <v>drama</v>
      </c>
      <c r="S217" s="12">
        <f t="shared" si="28"/>
        <v>42375.230115740742</v>
      </c>
      <c r="T217" s="12">
        <f t="shared" si="29"/>
        <v>42417.999305555553</v>
      </c>
      <c r="U217" s="13">
        <f t="shared" si="30"/>
        <v>42375.230115740742</v>
      </c>
      <c r="V217" t="str">
        <f t="shared" si="31"/>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4"/>
        <v>55.698440000000005</v>
      </c>
      <c r="P218" s="7">
        <f t="shared" si="25"/>
        <v>331.53833333333336</v>
      </c>
      <c r="Q218" t="str">
        <f t="shared" si="26"/>
        <v>film &amp; video</v>
      </c>
      <c r="R218" s="8" t="str">
        <f t="shared" si="27"/>
        <v>drama</v>
      </c>
      <c r="S218" s="12">
        <f t="shared" si="28"/>
        <v>42066.958761574075</v>
      </c>
      <c r="T218" s="12">
        <f t="shared" si="29"/>
        <v>42116.917094907403</v>
      </c>
      <c r="U218" s="13">
        <f t="shared" si="30"/>
        <v>42066.958761574075</v>
      </c>
      <c r="V218" t="str">
        <f t="shared" si="31"/>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4"/>
        <v>11.943</v>
      </c>
      <c r="P219" s="7">
        <f t="shared" si="25"/>
        <v>314.28947368421052</v>
      </c>
      <c r="Q219" t="str">
        <f t="shared" si="26"/>
        <v>film &amp; video</v>
      </c>
      <c r="R219" s="8" t="str">
        <f t="shared" si="27"/>
        <v>drama</v>
      </c>
      <c r="S219" s="12">
        <f t="shared" si="28"/>
        <v>41970.64061342593</v>
      </c>
      <c r="T219" s="12">
        <f t="shared" si="29"/>
        <v>42001.64061342593</v>
      </c>
      <c r="U219" s="13">
        <f t="shared" si="30"/>
        <v>41970.64061342593</v>
      </c>
      <c r="V219" t="str">
        <f t="shared" si="31"/>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4"/>
        <v>2</v>
      </c>
      <c r="P220" s="7">
        <f t="shared" si="25"/>
        <v>100</v>
      </c>
      <c r="Q220" t="str">
        <f t="shared" si="26"/>
        <v>film &amp; video</v>
      </c>
      <c r="R220" s="8" t="str">
        <f t="shared" si="27"/>
        <v>drama</v>
      </c>
      <c r="S220" s="12">
        <f t="shared" si="28"/>
        <v>42079.628344907411</v>
      </c>
      <c r="T220" s="12">
        <f t="shared" si="29"/>
        <v>42139.628344907411</v>
      </c>
      <c r="U220" s="13">
        <f t="shared" si="30"/>
        <v>42079.628344907411</v>
      </c>
      <c r="V220" t="str">
        <f t="shared" si="31"/>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4"/>
        <v>17.630000000000003</v>
      </c>
      <c r="P221" s="7">
        <f t="shared" si="25"/>
        <v>115.98684210526316</v>
      </c>
      <c r="Q221" t="str">
        <f t="shared" si="26"/>
        <v>film &amp; video</v>
      </c>
      <c r="R221" s="8" t="str">
        <f t="shared" si="27"/>
        <v>drama</v>
      </c>
      <c r="S221" s="12">
        <f t="shared" si="28"/>
        <v>42429.326678240745</v>
      </c>
      <c r="T221" s="12">
        <f t="shared" si="29"/>
        <v>42461.290972222225</v>
      </c>
      <c r="U221" s="13">
        <f t="shared" si="30"/>
        <v>42429.326678240745</v>
      </c>
      <c r="V221" t="str">
        <f t="shared" si="31"/>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4"/>
        <v>0.72</v>
      </c>
      <c r="P222" s="7">
        <f t="shared" si="25"/>
        <v>120</v>
      </c>
      <c r="Q222" t="str">
        <f t="shared" si="26"/>
        <v>film &amp; video</v>
      </c>
      <c r="R222" s="8" t="str">
        <f t="shared" si="27"/>
        <v>drama</v>
      </c>
      <c r="S222" s="12">
        <f t="shared" si="28"/>
        <v>42195.643865740742</v>
      </c>
      <c r="T222" s="12">
        <f t="shared" si="29"/>
        <v>42236.837500000001</v>
      </c>
      <c r="U222" s="13">
        <f t="shared" si="30"/>
        <v>42195.643865740742</v>
      </c>
      <c r="V222" t="str">
        <f t="shared" si="31"/>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4"/>
        <v>0</v>
      </c>
      <c r="P223" s="7" t="e">
        <f t="shared" si="25"/>
        <v>#DIV/0!</v>
      </c>
      <c r="Q223" t="str">
        <f t="shared" si="26"/>
        <v>film &amp; video</v>
      </c>
      <c r="R223" s="8" t="str">
        <f t="shared" si="27"/>
        <v>drama</v>
      </c>
      <c r="S223" s="12">
        <f t="shared" si="28"/>
        <v>42031.837546296301</v>
      </c>
      <c r="T223" s="12">
        <f t="shared" si="29"/>
        <v>42091.79587962963</v>
      </c>
      <c r="U223" s="13">
        <f t="shared" si="30"/>
        <v>42031.837546296301</v>
      </c>
      <c r="V223" t="str">
        <f t="shared" si="31"/>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4"/>
        <v>13</v>
      </c>
      <c r="P224" s="7">
        <f t="shared" si="25"/>
        <v>65</v>
      </c>
      <c r="Q224" t="str">
        <f t="shared" si="26"/>
        <v>film &amp; video</v>
      </c>
      <c r="R224" s="8" t="str">
        <f t="shared" si="27"/>
        <v>drama</v>
      </c>
      <c r="S224" s="12">
        <f t="shared" si="28"/>
        <v>42031.769884259258</v>
      </c>
      <c r="T224" s="12">
        <f t="shared" si="29"/>
        <v>42090.110416666663</v>
      </c>
      <c r="U224" s="13">
        <f t="shared" si="30"/>
        <v>42031.769884259258</v>
      </c>
      <c r="V224" t="str">
        <f t="shared" si="31"/>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4"/>
        <v>0</v>
      </c>
      <c r="P225" s="7" t="e">
        <f t="shared" si="25"/>
        <v>#DIV/0!</v>
      </c>
      <c r="Q225" t="str">
        <f t="shared" si="26"/>
        <v>film &amp; video</v>
      </c>
      <c r="R225" s="8" t="str">
        <f t="shared" si="27"/>
        <v>drama</v>
      </c>
      <c r="S225" s="12">
        <f t="shared" si="28"/>
        <v>42482.048032407409</v>
      </c>
      <c r="T225" s="12">
        <f t="shared" si="29"/>
        <v>42512.045138888891</v>
      </c>
      <c r="U225" s="13">
        <f t="shared" si="30"/>
        <v>42482.048032407409</v>
      </c>
      <c r="V225" t="str">
        <f t="shared" si="31"/>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4"/>
        <v>0</v>
      </c>
      <c r="P226" s="7" t="e">
        <f t="shared" si="25"/>
        <v>#DIV/0!</v>
      </c>
      <c r="Q226" t="str">
        <f t="shared" si="26"/>
        <v>film &amp; video</v>
      </c>
      <c r="R226" s="8" t="str">
        <f t="shared" si="27"/>
        <v>drama</v>
      </c>
      <c r="S226" s="12">
        <f t="shared" si="28"/>
        <v>42135.235254629632</v>
      </c>
      <c r="T226" s="12">
        <f t="shared" si="29"/>
        <v>42195.235254629632</v>
      </c>
      <c r="U226" s="13">
        <f t="shared" si="30"/>
        <v>42135.235254629632</v>
      </c>
      <c r="V226" t="str">
        <f t="shared" si="31"/>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4"/>
        <v>0</v>
      </c>
      <c r="P227" s="7" t="e">
        <f t="shared" si="25"/>
        <v>#DIV/0!</v>
      </c>
      <c r="Q227" t="str">
        <f t="shared" si="26"/>
        <v>film &amp; video</v>
      </c>
      <c r="R227" s="8" t="str">
        <f t="shared" si="27"/>
        <v>drama</v>
      </c>
      <c r="S227" s="12">
        <f t="shared" si="28"/>
        <v>42438.961273148147</v>
      </c>
      <c r="T227" s="12">
        <f t="shared" si="29"/>
        <v>42468.919606481482</v>
      </c>
      <c r="U227" s="13">
        <f t="shared" si="30"/>
        <v>42438.961273148147</v>
      </c>
      <c r="V227" t="str">
        <f t="shared" si="31"/>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4"/>
        <v>0.86206896551724133</v>
      </c>
      <c r="P228" s="7">
        <f t="shared" si="25"/>
        <v>125</v>
      </c>
      <c r="Q228" t="str">
        <f t="shared" si="26"/>
        <v>film &amp; video</v>
      </c>
      <c r="R228" s="8" t="str">
        <f t="shared" si="27"/>
        <v>drama</v>
      </c>
      <c r="S228" s="12">
        <f t="shared" si="28"/>
        <v>42106.666018518517</v>
      </c>
      <c r="T228" s="12">
        <f t="shared" si="29"/>
        <v>42155.395138888889</v>
      </c>
      <c r="U228" s="13">
        <f t="shared" si="30"/>
        <v>42106.666018518517</v>
      </c>
      <c r="V228" t="str">
        <f t="shared" si="31"/>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4"/>
        <v>0</v>
      </c>
      <c r="P229" s="7" t="e">
        <f t="shared" si="25"/>
        <v>#DIV/0!</v>
      </c>
      <c r="Q229" t="str">
        <f t="shared" si="26"/>
        <v>film &amp; video</v>
      </c>
      <c r="R229" s="8" t="str">
        <f t="shared" si="27"/>
        <v>drama</v>
      </c>
      <c r="S229" s="12">
        <f t="shared" si="28"/>
        <v>42164.893993055557</v>
      </c>
      <c r="T229" s="12">
        <f t="shared" si="29"/>
        <v>42194.893993055557</v>
      </c>
      <c r="U229" s="13">
        <f t="shared" si="30"/>
        <v>42164.893993055557</v>
      </c>
      <c r="V229" t="str">
        <f t="shared" si="31"/>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4"/>
        <v>0</v>
      </c>
      <c r="P230" s="7" t="e">
        <f t="shared" si="25"/>
        <v>#DIV/0!</v>
      </c>
      <c r="Q230" t="str">
        <f t="shared" si="26"/>
        <v>film &amp; video</v>
      </c>
      <c r="R230" s="8" t="str">
        <f t="shared" si="27"/>
        <v>drama</v>
      </c>
      <c r="S230" s="12">
        <f t="shared" si="28"/>
        <v>42096.686400462961</v>
      </c>
      <c r="T230" s="12">
        <f t="shared" si="29"/>
        <v>42156.686400462961</v>
      </c>
      <c r="U230" s="13">
        <f t="shared" si="30"/>
        <v>42096.686400462961</v>
      </c>
      <c r="V230" t="str">
        <f t="shared" si="31"/>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4"/>
        <v>0</v>
      </c>
      <c r="P231" s="7" t="e">
        <f t="shared" si="25"/>
        <v>#DIV/0!</v>
      </c>
      <c r="Q231" t="str">
        <f t="shared" si="26"/>
        <v>film &amp; video</v>
      </c>
      <c r="R231" s="8" t="str">
        <f t="shared" si="27"/>
        <v>drama</v>
      </c>
      <c r="S231" s="12">
        <f t="shared" si="28"/>
        <v>42383.933993055558</v>
      </c>
      <c r="T231" s="12">
        <f t="shared" si="29"/>
        <v>42413.933993055558</v>
      </c>
      <c r="U231" s="13">
        <f t="shared" si="30"/>
        <v>42383.933993055558</v>
      </c>
      <c r="V231" t="str">
        <f t="shared" si="31"/>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4"/>
        <v>0.4</v>
      </c>
      <c r="P232" s="7">
        <f t="shared" si="25"/>
        <v>30</v>
      </c>
      <c r="Q232" t="str">
        <f t="shared" si="26"/>
        <v>film &amp; video</v>
      </c>
      <c r="R232" s="8" t="str">
        <f t="shared" si="27"/>
        <v>drama</v>
      </c>
      <c r="S232" s="12">
        <f t="shared" si="28"/>
        <v>42129.77721064815</v>
      </c>
      <c r="T232" s="12">
        <f t="shared" si="29"/>
        <v>42159.77721064815</v>
      </c>
      <c r="U232" s="13">
        <f t="shared" si="30"/>
        <v>42129.77721064815</v>
      </c>
      <c r="V232" t="str">
        <f t="shared" si="31"/>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4"/>
        <v>0</v>
      </c>
      <c r="P233" s="7" t="e">
        <f t="shared" si="25"/>
        <v>#DIV/0!</v>
      </c>
      <c r="Q233" t="str">
        <f t="shared" si="26"/>
        <v>film &amp; video</v>
      </c>
      <c r="R233" s="8" t="str">
        <f t="shared" si="27"/>
        <v>drama</v>
      </c>
      <c r="S233" s="12">
        <f t="shared" si="28"/>
        <v>42341.958923611106</v>
      </c>
      <c r="T233" s="12">
        <f t="shared" si="29"/>
        <v>42371.958923611106</v>
      </c>
      <c r="U233" s="13">
        <f t="shared" si="30"/>
        <v>42341.958923611106</v>
      </c>
      <c r="V233" t="str">
        <f t="shared" si="31"/>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4"/>
        <v>2.75</v>
      </c>
      <c r="P234" s="7">
        <f t="shared" si="25"/>
        <v>15.714285714285714</v>
      </c>
      <c r="Q234" t="str">
        <f t="shared" si="26"/>
        <v>film &amp; video</v>
      </c>
      <c r="R234" s="8" t="str">
        <f t="shared" si="27"/>
        <v>drama</v>
      </c>
      <c r="S234" s="12">
        <f t="shared" si="28"/>
        <v>42032.82576388889</v>
      </c>
      <c r="T234" s="12">
        <f t="shared" si="29"/>
        <v>42062.82576388889</v>
      </c>
      <c r="U234" s="13">
        <f t="shared" si="30"/>
        <v>42032.82576388889</v>
      </c>
      <c r="V234" t="str">
        <f t="shared" si="31"/>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4"/>
        <v>0</v>
      </c>
      <c r="P235" s="7" t="e">
        <f t="shared" si="25"/>
        <v>#DIV/0!</v>
      </c>
      <c r="Q235" t="str">
        <f t="shared" si="26"/>
        <v>film &amp; video</v>
      </c>
      <c r="R235" s="8" t="str">
        <f t="shared" si="27"/>
        <v>drama</v>
      </c>
      <c r="S235" s="12">
        <f t="shared" si="28"/>
        <v>42612.911712962959</v>
      </c>
      <c r="T235" s="12">
        <f t="shared" si="29"/>
        <v>42642.911712962959</v>
      </c>
      <c r="U235" s="13">
        <f t="shared" si="30"/>
        <v>42612.911712962959</v>
      </c>
      <c r="V235" t="str">
        <f t="shared" si="31"/>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4"/>
        <v>40.1</v>
      </c>
      <c r="P236" s="7">
        <f t="shared" si="25"/>
        <v>80.2</v>
      </c>
      <c r="Q236" t="str">
        <f t="shared" si="26"/>
        <v>film &amp; video</v>
      </c>
      <c r="R236" s="8" t="str">
        <f t="shared" si="27"/>
        <v>drama</v>
      </c>
      <c r="S236" s="12">
        <f t="shared" si="28"/>
        <v>42136.035405092596</v>
      </c>
      <c r="T236" s="12">
        <f t="shared" si="29"/>
        <v>42176.035405092596</v>
      </c>
      <c r="U236" s="13">
        <f t="shared" si="30"/>
        <v>42136.035405092596</v>
      </c>
      <c r="V236" t="str">
        <f t="shared" si="31"/>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4"/>
        <v>0</v>
      </c>
      <c r="P237" s="7" t="e">
        <f t="shared" si="25"/>
        <v>#DIV/0!</v>
      </c>
      <c r="Q237" t="str">
        <f t="shared" si="26"/>
        <v>film &amp; video</v>
      </c>
      <c r="R237" s="8" t="str">
        <f t="shared" si="27"/>
        <v>drama</v>
      </c>
      <c r="S237" s="12">
        <f t="shared" si="28"/>
        <v>42164.908530092594</v>
      </c>
      <c r="T237" s="12">
        <f t="shared" si="29"/>
        <v>42194.908530092594</v>
      </c>
      <c r="U237" s="13">
        <f t="shared" si="30"/>
        <v>42164.908530092594</v>
      </c>
      <c r="V237" t="str">
        <f t="shared" si="31"/>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4"/>
        <v>0</v>
      </c>
      <c r="P238" s="7" t="e">
        <f t="shared" si="25"/>
        <v>#DIV/0!</v>
      </c>
      <c r="Q238" t="str">
        <f t="shared" si="26"/>
        <v>film &amp; video</v>
      </c>
      <c r="R238" s="8" t="str">
        <f t="shared" si="27"/>
        <v>drama</v>
      </c>
      <c r="S238" s="12">
        <f t="shared" si="28"/>
        <v>42321.084479166668</v>
      </c>
      <c r="T238" s="12">
        <f t="shared" si="29"/>
        <v>42374</v>
      </c>
      <c r="U238" s="13">
        <f t="shared" si="30"/>
        <v>42321.084479166668</v>
      </c>
      <c r="V238" t="str">
        <f t="shared" si="31"/>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4"/>
        <v>0.33333333333333337</v>
      </c>
      <c r="P239" s="7">
        <f t="shared" si="25"/>
        <v>50</v>
      </c>
      <c r="Q239" t="str">
        <f t="shared" si="26"/>
        <v>film &amp; video</v>
      </c>
      <c r="R239" s="8" t="str">
        <f t="shared" si="27"/>
        <v>drama</v>
      </c>
      <c r="S239" s="12">
        <f t="shared" si="28"/>
        <v>42377.577187499999</v>
      </c>
      <c r="T239" s="12">
        <f t="shared" si="29"/>
        <v>42437.577187499999</v>
      </c>
      <c r="U239" s="13">
        <f t="shared" si="30"/>
        <v>42377.577187499999</v>
      </c>
      <c r="V239" t="str">
        <f t="shared" si="31"/>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4"/>
        <v>0</v>
      </c>
      <c r="P240" s="7" t="e">
        <f t="shared" si="25"/>
        <v>#DIV/0!</v>
      </c>
      <c r="Q240" t="str">
        <f t="shared" si="26"/>
        <v>film &amp; video</v>
      </c>
      <c r="R240" s="8" t="str">
        <f t="shared" si="27"/>
        <v>drama</v>
      </c>
      <c r="S240" s="12">
        <f t="shared" si="28"/>
        <v>42713.962500000001</v>
      </c>
      <c r="T240" s="12">
        <f t="shared" si="29"/>
        <v>42734.375</v>
      </c>
      <c r="U240" s="13">
        <f t="shared" si="30"/>
        <v>42713.962500000001</v>
      </c>
      <c r="V240" t="str">
        <f t="shared" si="31"/>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4"/>
        <v>25</v>
      </c>
      <c r="P241" s="7">
        <f t="shared" si="25"/>
        <v>50</v>
      </c>
      <c r="Q241" t="str">
        <f t="shared" si="26"/>
        <v>film &amp; video</v>
      </c>
      <c r="R241" s="8" t="str">
        <f t="shared" si="27"/>
        <v>drama</v>
      </c>
      <c r="S241" s="12">
        <f t="shared" si="28"/>
        <v>42297.110300925924</v>
      </c>
      <c r="T241" s="12">
        <f t="shared" si="29"/>
        <v>42316.5</v>
      </c>
      <c r="U241" s="13">
        <f t="shared" si="30"/>
        <v>42297.110300925924</v>
      </c>
      <c r="V241" t="str">
        <f t="shared" si="31"/>
        <v>Oct</v>
      </c>
    </row>
    <row r="242" spans="1:22"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4"/>
        <v>107.63413333333334</v>
      </c>
      <c r="P242" s="7">
        <f t="shared" si="25"/>
        <v>117.84759124087591</v>
      </c>
      <c r="Q242" t="str">
        <f t="shared" si="26"/>
        <v>film &amp; video</v>
      </c>
      <c r="R242" s="8" t="str">
        <f t="shared" si="27"/>
        <v>documentary</v>
      </c>
      <c r="S242" s="12">
        <f t="shared" si="28"/>
        <v>41354.708460648151</v>
      </c>
      <c r="T242" s="12">
        <f t="shared" si="29"/>
        <v>41399.708460648151</v>
      </c>
      <c r="U242" s="13">
        <f t="shared" si="30"/>
        <v>41354.708460648151</v>
      </c>
      <c r="V242" t="str">
        <f t="shared" si="31"/>
        <v>Mar</v>
      </c>
    </row>
    <row r="243" spans="1:22"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4"/>
        <v>112.63736263736264</v>
      </c>
      <c r="P243" s="7">
        <f t="shared" si="25"/>
        <v>109.04255319148936</v>
      </c>
      <c r="Q243" t="str">
        <f t="shared" si="26"/>
        <v>film &amp; video</v>
      </c>
      <c r="R243" s="8" t="str">
        <f t="shared" si="27"/>
        <v>documentary</v>
      </c>
      <c r="S243" s="12">
        <f t="shared" si="28"/>
        <v>41949.697962962964</v>
      </c>
      <c r="T243" s="12">
        <f t="shared" si="29"/>
        <v>41994.697962962964</v>
      </c>
      <c r="U243" s="13">
        <f t="shared" si="30"/>
        <v>41949.697962962964</v>
      </c>
      <c r="V243" t="str">
        <f t="shared" si="31"/>
        <v>Nov</v>
      </c>
    </row>
    <row r="244" spans="1:22"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4"/>
        <v>113.46153846153845</v>
      </c>
      <c r="P244" s="7">
        <f t="shared" si="25"/>
        <v>73.019801980198025</v>
      </c>
      <c r="Q244" t="str">
        <f t="shared" si="26"/>
        <v>film &amp; video</v>
      </c>
      <c r="R244" s="8" t="str">
        <f t="shared" si="27"/>
        <v>documentary</v>
      </c>
      <c r="S244" s="12">
        <f t="shared" si="28"/>
        <v>40862.492939814816</v>
      </c>
      <c r="T244" s="12">
        <f t="shared" si="29"/>
        <v>40897.492939814816</v>
      </c>
      <c r="U244" s="13">
        <f t="shared" si="30"/>
        <v>40862.492939814816</v>
      </c>
      <c r="V244" t="str">
        <f t="shared" si="31"/>
        <v>Nov</v>
      </c>
    </row>
    <row r="245" spans="1:22"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4"/>
        <v>102.592</v>
      </c>
      <c r="P245" s="7">
        <f t="shared" si="25"/>
        <v>78.195121951219505</v>
      </c>
      <c r="Q245" t="str">
        <f t="shared" si="26"/>
        <v>film &amp; video</v>
      </c>
      <c r="R245" s="8" t="str">
        <f t="shared" si="27"/>
        <v>documentary</v>
      </c>
      <c r="S245" s="12">
        <f t="shared" si="28"/>
        <v>41662.047500000001</v>
      </c>
      <c r="T245" s="12">
        <f t="shared" si="29"/>
        <v>41692.047500000001</v>
      </c>
      <c r="U245" s="13">
        <f t="shared" si="30"/>
        <v>41662.047500000001</v>
      </c>
      <c r="V245" t="str">
        <f t="shared" si="31"/>
        <v>Jan</v>
      </c>
    </row>
    <row r="246" spans="1:22"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4"/>
        <v>113.75714285714287</v>
      </c>
      <c r="P246" s="7">
        <f t="shared" si="25"/>
        <v>47.398809523809526</v>
      </c>
      <c r="Q246" t="str">
        <f t="shared" si="26"/>
        <v>film &amp; video</v>
      </c>
      <c r="R246" s="8" t="str">
        <f t="shared" si="27"/>
        <v>documentary</v>
      </c>
      <c r="S246" s="12">
        <f t="shared" si="28"/>
        <v>40213.323599537034</v>
      </c>
      <c r="T246" s="12">
        <f t="shared" si="29"/>
        <v>40253.295833333337</v>
      </c>
      <c r="U246" s="13">
        <f t="shared" si="30"/>
        <v>40213.323599537034</v>
      </c>
      <c r="V246" t="str">
        <f t="shared" si="31"/>
        <v>Feb</v>
      </c>
    </row>
    <row r="247" spans="1:22"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4"/>
        <v>103.71999999999998</v>
      </c>
      <c r="P247" s="7">
        <f t="shared" si="25"/>
        <v>54.020833333333336</v>
      </c>
      <c r="Q247" t="str">
        <f t="shared" si="26"/>
        <v>film &amp; video</v>
      </c>
      <c r="R247" s="8" t="str">
        <f t="shared" si="27"/>
        <v>documentary</v>
      </c>
      <c r="S247" s="12">
        <f t="shared" si="28"/>
        <v>41107.053067129629</v>
      </c>
      <c r="T247" s="12">
        <f t="shared" si="29"/>
        <v>41137.053067129629</v>
      </c>
      <c r="U247" s="13">
        <f t="shared" si="30"/>
        <v>41107.053067129629</v>
      </c>
      <c r="V247" t="str">
        <f t="shared" si="31"/>
        <v>Jul</v>
      </c>
    </row>
    <row r="248" spans="1:22"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4"/>
        <v>305.46000000000004</v>
      </c>
      <c r="P248" s="7">
        <f t="shared" si="25"/>
        <v>68.488789237668158</v>
      </c>
      <c r="Q248" t="str">
        <f t="shared" si="26"/>
        <v>film &amp; video</v>
      </c>
      <c r="R248" s="8" t="str">
        <f t="shared" si="27"/>
        <v>documentary</v>
      </c>
      <c r="S248" s="12">
        <f t="shared" si="28"/>
        <v>40480.363483796296</v>
      </c>
      <c r="T248" s="12">
        <f t="shared" si="29"/>
        <v>40530.405150462961</v>
      </c>
      <c r="U248" s="13">
        <f t="shared" si="30"/>
        <v>40480.363483796296</v>
      </c>
      <c r="V248" t="str">
        <f t="shared" si="31"/>
        <v>Oct</v>
      </c>
    </row>
    <row r="249" spans="1:22"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4"/>
        <v>134.1</v>
      </c>
      <c r="P249" s="7">
        <f t="shared" si="25"/>
        <v>108.14516129032258</v>
      </c>
      <c r="Q249" t="str">
        <f t="shared" si="26"/>
        <v>film &amp; video</v>
      </c>
      <c r="R249" s="8" t="str">
        <f t="shared" si="27"/>
        <v>documentary</v>
      </c>
      <c r="S249" s="12">
        <f t="shared" si="28"/>
        <v>40430.604328703703</v>
      </c>
      <c r="T249" s="12">
        <f t="shared" si="29"/>
        <v>40467.152083333334</v>
      </c>
      <c r="U249" s="13">
        <f t="shared" si="30"/>
        <v>40430.604328703703</v>
      </c>
      <c r="V249" t="str">
        <f t="shared" si="31"/>
        <v>Sep</v>
      </c>
    </row>
    <row r="250" spans="1:22"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4"/>
        <v>101.33294117647058</v>
      </c>
      <c r="P250" s="7">
        <f t="shared" si="25"/>
        <v>589.95205479452056</v>
      </c>
      <c r="Q250" t="str">
        <f t="shared" si="26"/>
        <v>film &amp; video</v>
      </c>
      <c r="R250" s="8" t="str">
        <f t="shared" si="27"/>
        <v>documentary</v>
      </c>
      <c r="S250" s="12">
        <f t="shared" si="28"/>
        <v>40870.774409722224</v>
      </c>
      <c r="T250" s="12">
        <f t="shared" si="29"/>
        <v>40915.774409722224</v>
      </c>
      <c r="U250" s="13">
        <f t="shared" si="30"/>
        <v>40870.774409722224</v>
      </c>
      <c r="V250" t="str">
        <f t="shared" si="31"/>
        <v>Nov</v>
      </c>
    </row>
    <row r="251" spans="1:22"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4"/>
        <v>112.92</v>
      </c>
      <c r="P251" s="7">
        <f t="shared" si="25"/>
        <v>48.051063829787232</v>
      </c>
      <c r="Q251" t="str">
        <f t="shared" si="26"/>
        <v>film &amp; video</v>
      </c>
      <c r="R251" s="8" t="str">
        <f t="shared" si="27"/>
        <v>documentary</v>
      </c>
      <c r="S251" s="12">
        <f t="shared" si="28"/>
        <v>40332.923842592594</v>
      </c>
      <c r="T251" s="12">
        <f t="shared" si="29"/>
        <v>40412.736111111109</v>
      </c>
      <c r="U251" s="13">
        <f t="shared" si="30"/>
        <v>40332.923842592594</v>
      </c>
      <c r="V251" t="str">
        <f t="shared" si="31"/>
        <v>Jun</v>
      </c>
    </row>
    <row r="252" spans="1:22"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4"/>
        <v>105.58333333333334</v>
      </c>
      <c r="P252" s="7">
        <f t="shared" si="25"/>
        <v>72.482837528604122</v>
      </c>
      <c r="Q252" t="str">
        <f t="shared" si="26"/>
        <v>film &amp; video</v>
      </c>
      <c r="R252" s="8" t="str">
        <f t="shared" si="27"/>
        <v>documentary</v>
      </c>
      <c r="S252" s="12">
        <f t="shared" si="28"/>
        <v>41401.565868055557</v>
      </c>
      <c r="T252" s="12">
        <f t="shared" si="29"/>
        <v>41431.565868055557</v>
      </c>
      <c r="U252" s="13">
        <f t="shared" si="30"/>
        <v>41401.565868055557</v>
      </c>
      <c r="V252" t="str">
        <f t="shared" si="31"/>
        <v>May</v>
      </c>
    </row>
    <row r="253" spans="1:22"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4"/>
        <v>125.57142857142858</v>
      </c>
      <c r="P253" s="7">
        <f t="shared" si="25"/>
        <v>57.077922077922075</v>
      </c>
      <c r="Q253" t="str">
        <f t="shared" si="26"/>
        <v>film &amp; video</v>
      </c>
      <c r="R253" s="8" t="str">
        <f t="shared" si="27"/>
        <v>documentary</v>
      </c>
      <c r="S253" s="12">
        <f t="shared" si="28"/>
        <v>41013.787569444445</v>
      </c>
      <c r="T253" s="12">
        <f t="shared" si="29"/>
        <v>41045.791666666664</v>
      </c>
      <c r="U253" s="13">
        <f t="shared" si="30"/>
        <v>41013.787569444445</v>
      </c>
      <c r="V253" t="str">
        <f t="shared" si="31"/>
        <v>Apr</v>
      </c>
    </row>
    <row r="254" spans="1:22"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4"/>
        <v>184.56</v>
      </c>
      <c r="P254" s="7">
        <f t="shared" si="25"/>
        <v>85.444444444444443</v>
      </c>
      <c r="Q254" t="str">
        <f t="shared" si="26"/>
        <v>film &amp; video</v>
      </c>
      <c r="R254" s="8" t="str">
        <f t="shared" si="27"/>
        <v>documentary</v>
      </c>
      <c r="S254" s="12">
        <f t="shared" si="28"/>
        <v>40266.66270833333</v>
      </c>
      <c r="T254" s="12">
        <f t="shared" si="29"/>
        <v>40330.165972222225</v>
      </c>
      <c r="U254" s="13">
        <f t="shared" si="30"/>
        <v>40266.66270833333</v>
      </c>
      <c r="V254" t="str">
        <f t="shared" si="31"/>
        <v>Mar</v>
      </c>
    </row>
    <row r="255" spans="1:22"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4"/>
        <v>100.73333333333335</v>
      </c>
      <c r="P255" s="7">
        <f t="shared" si="25"/>
        <v>215.85714285714286</v>
      </c>
      <c r="Q255" t="str">
        <f t="shared" si="26"/>
        <v>film &amp; video</v>
      </c>
      <c r="R255" s="8" t="str">
        <f t="shared" si="27"/>
        <v>documentary</v>
      </c>
      <c r="S255" s="12">
        <f t="shared" si="28"/>
        <v>40924.650868055556</v>
      </c>
      <c r="T255" s="12">
        <f t="shared" si="29"/>
        <v>40954.650868055556</v>
      </c>
      <c r="U255" s="13">
        <f t="shared" si="30"/>
        <v>40924.650868055556</v>
      </c>
      <c r="V255" t="str">
        <f t="shared" si="31"/>
        <v>Jan</v>
      </c>
    </row>
    <row r="256" spans="1:22"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4"/>
        <v>116.94725</v>
      </c>
      <c r="P256" s="7">
        <f t="shared" si="25"/>
        <v>89.38643312101911</v>
      </c>
      <c r="Q256" t="str">
        <f t="shared" si="26"/>
        <v>film &amp; video</v>
      </c>
      <c r="R256" s="8" t="str">
        <f t="shared" si="27"/>
        <v>documentary</v>
      </c>
      <c r="S256" s="12">
        <f t="shared" si="28"/>
        <v>42263.952662037038</v>
      </c>
      <c r="T256" s="12">
        <f t="shared" si="29"/>
        <v>42294.083333333328</v>
      </c>
      <c r="U256" s="13">
        <f t="shared" si="30"/>
        <v>42263.952662037038</v>
      </c>
      <c r="V256" t="str">
        <f t="shared" si="31"/>
        <v>Sep</v>
      </c>
    </row>
    <row r="257" spans="1:22"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4"/>
        <v>106.73325</v>
      </c>
      <c r="P257" s="7">
        <f t="shared" si="25"/>
        <v>45.418404255319146</v>
      </c>
      <c r="Q257" t="str">
        <f t="shared" si="26"/>
        <v>film &amp; video</v>
      </c>
      <c r="R257" s="8" t="str">
        <f t="shared" si="27"/>
        <v>documentary</v>
      </c>
      <c r="S257" s="12">
        <f t="shared" si="28"/>
        <v>40588.526412037041</v>
      </c>
      <c r="T257" s="12">
        <f t="shared" si="29"/>
        <v>40618.48474537037</v>
      </c>
      <c r="U257" s="13">
        <f t="shared" si="30"/>
        <v>40588.526412037041</v>
      </c>
      <c r="V257" t="str">
        <f t="shared" si="31"/>
        <v>Feb</v>
      </c>
    </row>
    <row r="258" spans="1:22"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4"/>
        <v>139.1</v>
      </c>
      <c r="P258" s="7">
        <f t="shared" si="25"/>
        <v>65.756363636363631</v>
      </c>
      <c r="Q258" t="str">
        <f t="shared" si="26"/>
        <v>film &amp; video</v>
      </c>
      <c r="R258" s="8" t="str">
        <f t="shared" si="27"/>
        <v>documentary</v>
      </c>
      <c r="S258" s="12">
        <f t="shared" si="28"/>
        <v>41319.769293981481</v>
      </c>
      <c r="T258" s="12">
        <f t="shared" si="29"/>
        <v>41349.769293981481</v>
      </c>
      <c r="U258" s="13">
        <f t="shared" si="30"/>
        <v>41319.769293981481</v>
      </c>
      <c r="V258" t="str">
        <f t="shared" si="31"/>
        <v>Feb</v>
      </c>
    </row>
    <row r="259" spans="1:22"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32">E259/D259*100</f>
        <v>106.72648571428572</v>
      </c>
      <c r="P259" s="7">
        <f t="shared" ref="P259:P322" si="33">E259/L259</f>
        <v>66.70405357142856</v>
      </c>
      <c r="Q259" t="str">
        <f t="shared" ref="Q259:Q322" si="34">LEFT(N259, SEARCH("/",N259,1)-1)</f>
        <v>film &amp; video</v>
      </c>
      <c r="R259" s="8" t="str">
        <f t="shared" ref="R259:R322" si="35">RIGHT(N259,LEN(N259)-SEARCH("/",N259))</f>
        <v>documentary</v>
      </c>
      <c r="S259" s="12">
        <f t="shared" ref="S259:S322" si="36">(J259/86400)+DATE(1970,1,1)</f>
        <v>42479.626875000002</v>
      </c>
      <c r="T259" s="12">
        <f t="shared" ref="T259:T322" si="37">(I259/86400)+DATE(1970,1,1)</f>
        <v>42509.626875000002</v>
      </c>
      <c r="U259" s="13">
        <f t="shared" ref="U259:U322" si="38">S259</f>
        <v>42479.626875000002</v>
      </c>
      <c r="V259" t="str">
        <f t="shared" si="31"/>
        <v>Apr</v>
      </c>
    </row>
    <row r="260" spans="1:22"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32"/>
        <v>191.14</v>
      </c>
      <c r="P260" s="7">
        <f t="shared" si="33"/>
        <v>83.345930232558146</v>
      </c>
      <c r="Q260" t="str">
        <f t="shared" si="34"/>
        <v>film &amp; video</v>
      </c>
      <c r="R260" s="8" t="str">
        <f t="shared" si="35"/>
        <v>documentary</v>
      </c>
      <c r="S260" s="12">
        <f t="shared" si="36"/>
        <v>40682.051689814813</v>
      </c>
      <c r="T260" s="12">
        <f t="shared" si="37"/>
        <v>40712.051689814813</v>
      </c>
      <c r="U260" s="13">
        <f t="shared" si="38"/>
        <v>40682.051689814813</v>
      </c>
      <c r="V260" t="str">
        <f t="shared" ref="V260:V323" si="39">TEXT(S260,"mmm")</f>
        <v>May</v>
      </c>
    </row>
    <row r="261" spans="1:22"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32"/>
        <v>131.93789333333334</v>
      </c>
      <c r="P261" s="7">
        <f t="shared" si="33"/>
        <v>105.04609341825902</v>
      </c>
      <c r="Q261" t="str">
        <f t="shared" si="34"/>
        <v>film &amp; video</v>
      </c>
      <c r="R261" s="8" t="str">
        <f t="shared" si="35"/>
        <v>documentary</v>
      </c>
      <c r="S261" s="12">
        <f t="shared" si="36"/>
        <v>42072.738067129627</v>
      </c>
      <c r="T261" s="12">
        <f t="shared" si="37"/>
        <v>42102.738067129627</v>
      </c>
      <c r="U261" s="13">
        <f t="shared" si="38"/>
        <v>42072.738067129627</v>
      </c>
      <c r="V261" t="str">
        <f t="shared" si="39"/>
        <v>Mar</v>
      </c>
    </row>
    <row r="262" spans="1:22"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32"/>
        <v>106.4</v>
      </c>
      <c r="P262" s="7">
        <f t="shared" si="33"/>
        <v>120.90909090909091</v>
      </c>
      <c r="Q262" t="str">
        <f t="shared" si="34"/>
        <v>film &amp; video</v>
      </c>
      <c r="R262" s="8" t="str">
        <f t="shared" si="35"/>
        <v>documentary</v>
      </c>
      <c r="S262" s="12">
        <f t="shared" si="36"/>
        <v>40330.755543981482</v>
      </c>
      <c r="T262" s="12">
        <f t="shared" si="37"/>
        <v>40376.415972222225</v>
      </c>
      <c r="U262" s="13">
        <f t="shared" si="38"/>
        <v>40330.755543981482</v>
      </c>
      <c r="V262" t="str">
        <f t="shared" si="39"/>
        <v>Jun</v>
      </c>
    </row>
    <row r="263" spans="1:22"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32"/>
        <v>107.4</v>
      </c>
      <c r="P263" s="7">
        <f t="shared" si="33"/>
        <v>97.63636363636364</v>
      </c>
      <c r="Q263" t="str">
        <f t="shared" si="34"/>
        <v>film &amp; video</v>
      </c>
      <c r="R263" s="8" t="str">
        <f t="shared" si="35"/>
        <v>documentary</v>
      </c>
      <c r="S263" s="12">
        <f t="shared" si="36"/>
        <v>41017.885462962964</v>
      </c>
      <c r="T263" s="12">
        <f t="shared" si="37"/>
        <v>41067.621527777781</v>
      </c>
      <c r="U263" s="13">
        <f t="shared" si="38"/>
        <v>41017.885462962964</v>
      </c>
      <c r="V263" t="str">
        <f t="shared" si="39"/>
        <v>Apr</v>
      </c>
    </row>
    <row r="264" spans="1:22"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32"/>
        <v>240</v>
      </c>
      <c r="P264" s="7">
        <f t="shared" si="33"/>
        <v>41.379310344827587</v>
      </c>
      <c r="Q264" t="str">
        <f t="shared" si="34"/>
        <v>film &amp; video</v>
      </c>
      <c r="R264" s="8" t="str">
        <f t="shared" si="35"/>
        <v>documentary</v>
      </c>
      <c r="S264" s="12">
        <f t="shared" si="36"/>
        <v>40555.24800925926</v>
      </c>
      <c r="T264" s="12">
        <f t="shared" si="37"/>
        <v>40600.24800925926</v>
      </c>
      <c r="U264" s="13">
        <f t="shared" si="38"/>
        <v>40555.24800925926</v>
      </c>
      <c r="V264" t="str">
        <f t="shared" si="39"/>
        <v>Jan</v>
      </c>
    </row>
    <row r="265" spans="1:22"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32"/>
        <v>118.08108</v>
      </c>
      <c r="P265" s="7">
        <f t="shared" si="33"/>
        <v>30.654485981308412</v>
      </c>
      <c r="Q265" t="str">
        <f t="shared" si="34"/>
        <v>film &amp; video</v>
      </c>
      <c r="R265" s="8" t="str">
        <f t="shared" si="35"/>
        <v>documentary</v>
      </c>
      <c r="S265" s="12">
        <f t="shared" si="36"/>
        <v>41149.954791666663</v>
      </c>
      <c r="T265" s="12">
        <f t="shared" si="37"/>
        <v>41179.954791666663</v>
      </c>
      <c r="U265" s="13">
        <f t="shared" si="38"/>
        <v>41149.954791666663</v>
      </c>
      <c r="V265" t="str">
        <f t="shared" si="39"/>
        <v>Aug</v>
      </c>
    </row>
    <row r="266" spans="1:22"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32"/>
        <v>118.19999999999999</v>
      </c>
      <c r="P266" s="7">
        <f t="shared" si="33"/>
        <v>64.945054945054949</v>
      </c>
      <c r="Q266" t="str">
        <f t="shared" si="34"/>
        <v>film &amp; video</v>
      </c>
      <c r="R266" s="8" t="str">
        <f t="shared" si="35"/>
        <v>documentary</v>
      </c>
      <c r="S266" s="12">
        <f t="shared" si="36"/>
        <v>41010.620312500003</v>
      </c>
      <c r="T266" s="12">
        <f t="shared" si="37"/>
        <v>41040.620312500003</v>
      </c>
      <c r="U266" s="13">
        <f t="shared" si="38"/>
        <v>41010.620312500003</v>
      </c>
      <c r="V266" t="str">
        <f t="shared" si="39"/>
        <v>Apr</v>
      </c>
    </row>
    <row r="267" spans="1:22"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32"/>
        <v>111.1</v>
      </c>
      <c r="P267" s="7">
        <f t="shared" si="33"/>
        <v>95.775862068965523</v>
      </c>
      <c r="Q267" t="str">
        <f t="shared" si="34"/>
        <v>film &amp; video</v>
      </c>
      <c r="R267" s="8" t="str">
        <f t="shared" si="35"/>
        <v>documentary</v>
      </c>
      <c r="S267" s="12">
        <f t="shared" si="36"/>
        <v>40267.245717592596</v>
      </c>
      <c r="T267" s="12">
        <f t="shared" si="37"/>
        <v>40308.844444444447</v>
      </c>
      <c r="U267" s="13">
        <f t="shared" si="38"/>
        <v>40267.245717592596</v>
      </c>
      <c r="V267" t="str">
        <f t="shared" si="39"/>
        <v>Mar</v>
      </c>
    </row>
    <row r="268" spans="1:22"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32"/>
        <v>145.5</v>
      </c>
      <c r="P268" s="7">
        <f t="shared" si="33"/>
        <v>40.416666666666664</v>
      </c>
      <c r="Q268" t="str">
        <f t="shared" si="34"/>
        <v>film &amp; video</v>
      </c>
      <c r="R268" s="8" t="str">
        <f t="shared" si="35"/>
        <v>documentary</v>
      </c>
      <c r="S268" s="12">
        <f t="shared" si="36"/>
        <v>40205.174849537041</v>
      </c>
      <c r="T268" s="12">
        <f t="shared" si="37"/>
        <v>40291.160416666666</v>
      </c>
      <c r="U268" s="13">
        <f t="shared" si="38"/>
        <v>40205.174849537041</v>
      </c>
      <c r="V268" t="str">
        <f t="shared" si="39"/>
        <v>Jan</v>
      </c>
    </row>
    <row r="269" spans="1:22"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32"/>
        <v>131.62883248730967</v>
      </c>
      <c r="P269" s="7">
        <f t="shared" si="33"/>
        <v>78.578424242424248</v>
      </c>
      <c r="Q269" t="str">
        <f t="shared" si="34"/>
        <v>film &amp; video</v>
      </c>
      <c r="R269" s="8" t="str">
        <f t="shared" si="35"/>
        <v>documentary</v>
      </c>
      <c r="S269" s="12">
        <f t="shared" si="36"/>
        <v>41785.452534722222</v>
      </c>
      <c r="T269" s="12">
        <f t="shared" si="37"/>
        <v>41815.452534722222</v>
      </c>
      <c r="U269" s="13">
        <f t="shared" si="38"/>
        <v>41785.452534722222</v>
      </c>
      <c r="V269" t="str">
        <f t="shared" si="39"/>
        <v>May</v>
      </c>
    </row>
    <row r="270" spans="1:22"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32"/>
        <v>111.4</v>
      </c>
      <c r="P270" s="7">
        <f t="shared" si="33"/>
        <v>50.18018018018018</v>
      </c>
      <c r="Q270" t="str">
        <f t="shared" si="34"/>
        <v>film &amp; video</v>
      </c>
      <c r="R270" s="8" t="str">
        <f t="shared" si="35"/>
        <v>documentary</v>
      </c>
      <c r="S270" s="12">
        <f t="shared" si="36"/>
        <v>40809.15252314815</v>
      </c>
      <c r="T270" s="12">
        <f t="shared" si="37"/>
        <v>40854.194189814814</v>
      </c>
      <c r="U270" s="13">
        <f t="shared" si="38"/>
        <v>40809.15252314815</v>
      </c>
      <c r="V270" t="str">
        <f t="shared" si="39"/>
        <v>Sep</v>
      </c>
    </row>
    <row r="271" spans="1:22"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32"/>
        <v>147.23376999999999</v>
      </c>
      <c r="P271" s="7">
        <f t="shared" si="33"/>
        <v>92.251735588972423</v>
      </c>
      <c r="Q271" t="str">
        <f t="shared" si="34"/>
        <v>film &amp; video</v>
      </c>
      <c r="R271" s="8" t="str">
        <f t="shared" si="35"/>
        <v>documentary</v>
      </c>
      <c r="S271" s="12">
        <f t="shared" si="36"/>
        <v>42758.197013888886</v>
      </c>
      <c r="T271" s="12">
        <f t="shared" si="37"/>
        <v>42788.197013888886</v>
      </c>
      <c r="U271" s="13">
        <f t="shared" si="38"/>
        <v>42758.197013888886</v>
      </c>
      <c r="V271" t="str">
        <f t="shared" si="39"/>
        <v>Jan</v>
      </c>
    </row>
    <row r="272" spans="1:22"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32"/>
        <v>152.60869565217391</v>
      </c>
      <c r="P272" s="7">
        <f t="shared" si="33"/>
        <v>57.540983606557376</v>
      </c>
      <c r="Q272" t="str">
        <f t="shared" si="34"/>
        <v>film &amp; video</v>
      </c>
      <c r="R272" s="8" t="str">
        <f t="shared" si="35"/>
        <v>documentary</v>
      </c>
      <c r="S272" s="12">
        <f t="shared" si="36"/>
        <v>40637.86655092593</v>
      </c>
      <c r="T272" s="12">
        <f t="shared" si="37"/>
        <v>40688.166666666664</v>
      </c>
      <c r="U272" s="13">
        <f t="shared" si="38"/>
        <v>40637.86655092593</v>
      </c>
      <c r="V272" t="str">
        <f t="shared" si="39"/>
        <v>Apr</v>
      </c>
    </row>
    <row r="273" spans="1:22"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32"/>
        <v>104.67999999999999</v>
      </c>
      <c r="P273" s="7">
        <f t="shared" si="33"/>
        <v>109.42160278745645</v>
      </c>
      <c r="Q273" t="str">
        <f t="shared" si="34"/>
        <v>film &amp; video</v>
      </c>
      <c r="R273" s="8" t="str">
        <f t="shared" si="35"/>
        <v>documentary</v>
      </c>
      <c r="S273" s="12">
        <f t="shared" si="36"/>
        <v>41612.100243055553</v>
      </c>
      <c r="T273" s="12">
        <f t="shared" si="37"/>
        <v>41641.333333333336</v>
      </c>
      <c r="U273" s="13">
        <f t="shared" si="38"/>
        <v>41612.100243055553</v>
      </c>
      <c r="V273" t="str">
        <f t="shared" si="39"/>
        <v>Dec</v>
      </c>
    </row>
    <row r="274" spans="1:22"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32"/>
        <v>177.43366666666668</v>
      </c>
      <c r="P274" s="7">
        <f t="shared" si="33"/>
        <v>81.892461538461546</v>
      </c>
      <c r="Q274" t="str">
        <f t="shared" si="34"/>
        <v>film &amp; video</v>
      </c>
      <c r="R274" s="8" t="str">
        <f t="shared" si="35"/>
        <v>documentary</v>
      </c>
      <c r="S274" s="12">
        <f t="shared" si="36"/>
        <v>40235.900358796294</v>
      </c>
      <c r="T274" s="12">
        <f t="shared" si="37"/>
        <v>40296.78402777778</v>
      </c>
      <c r="U274" s="13">
        <f t="shared" si="38"/>
        <v>40235.900358796294</v>
      </c>
      <c r="V274" t="str">
        <f t="shared" si="39"/>
        <v>Feb</v>
      </c>
    </row>
    <row r="275" spans="1:22"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32"/>
        <v>107.7758</v>
      </c>
      <c r="P275" s="7">
        <f t="shared" si="33"/>
        <v>45.667711864406776</v>
      </c>
      <c r="Q275" t="str">
        <f t="shared" si="34"/>
        <v>film &amp; video</v>
      </c>
      <c r="R275" s="8" t="str">
        <f t="shared" si="35"/>
        <v>documentary</v>
      </c>
      <c r="S275" s="12">
        <f t="shared" si="36"/>
        <v>40697.498449074075</v>
      </c>
      <c r="T275" s="12">
        <f t="shared" si="37"/>
        <v>40727.498449074075</v>
      </c>
      <c r="U275" s="13">
        <f t="shared" si="38"/>
        <v>40697.498449074075</v>
      </c>
      <c r="V275" t="str">
        <f t="shared" si="39"/>
        <v>Jun</v>
      </c>
    </row>
    <row r="276" spans="1:22"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32"/>
        <v>156</v>
      </c>
      <c r="P276" s="7">
        <f t="shared" si="33"/>
        <v>55.221238938053098</v>
      </c>
      <c r="Q276" t="str">
        <f t="shared" si="34"/>
        <v>film &amp; video</v>
      </c>
      <c r="R276" s="8" t="str">
        <f t="shared" si="35"/>
        <v>documentary</v>
      </c>
      <c r="S276" s="12">
        <f t="shared" si="36"/>
        <v>40969.912372685183</v>
      </c>
      <c r="T276" s="12">
        <f t="shared" si="37"/>
        <v>41004.290972222225</v>
      </c>
      <c r="U276" s="13">
        <f t="shared" si="38"/>
        <v>40969.912372685183</v>
      </c>
      <c r="V276" t="str">
        <f t="shared" si="39"/>
        <v>Mar</v>
      </c>
    </row>
    <row r="277" spans="1:22"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32"/>
        <v>108.395</v>
      </c>
      <c r="P277" s="7">
        <f t="shared" si="33"/>
        <v>65.298192771084331</v>
      </c>
      <c r="Q277" t="str">
        <f t="shared" si="34"/>
        <v>film &amp; video</v>
      </c>
      <c r="R277" s="8" t="str">
        <f t="shared" si="35"/>
        <v>documentary</v>
      </c>
      <c r="S277" s="12">
        <f t="shared" si="36"/>
        <v>41193.032013888893</v>
      </c>
      <c r="T277" s="12">
        <f t="shared" si="37"/>
        <v>41223.073680555557</v>
      </c>
      <c r="U277" s="13">
        <f t="shared" si="38"/>
        <v>41193.032013888893</v>
      </c>
      <c r="V277" t="str">
        <f t="shared" si="39"/>
        <v>Oct</v>
      </c>
    </row>
    <row r="278" spans="1:22"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32"/>
        <v>147.6</v>
      </c>
      <c r="P278" s="7">
        <f t="shared" si="33"/>
        <v>95.225806451612897</v>
      </c>
      <c r="Q278" t="str">
        <f t="shared" si="34"/>
        <v>film &amp; video</v>
      </c>
      <c r="R278" s="8" t="str">
        <f t="shared" si="35"/>
        <v>documentary</v>
      </c>
      <c r="S278" s="12">
        <f t="shared" si="36"/>
        <v>40967.081875000003</v>
      </c>
      <c r="T278" s="12">
        <f t="shared" si="37"/>
        <v>41027.040208333332</v>
      </c>
      <c r="U278" s="13">
        <f t="shared" si="38"/>
        <v>40967.081875000003</v>
      </c>
      <c r="V278" t="str">
        <f t="shared" si="39"/>
        <v>Feb</v>
      </c>
    </row>
    <row r="279" spans="1:22"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32"/>
        <v>110.38153846153847</v>
      </c>
      <c r="P279" s="7">
        <f t="shared" si="33"/>
        <v>75.444794952681391</v>
      </c>
      <c r="Q279" t="str">
        <f t="shared" si="34"/>
        <v>film &amp; video</v>
      </c>
      <c r="R279" s="8" t="str">
        <f t="shared" si="35"/>
        <v>documentary</v>
      </c>
      <c r="S279" s="12">
        <f t="shared" si="36"/>
        <v>42117.891423611116</v>
      </c>
      <c r="T279" s="12">
        <f t="shared" si="37"/>
        <v>42147.891423611116</v>
      </c>
      <c r="U279" s="13">
        <f t="shared" si="38"/>
        <v>42117.891423611116</v>
      </c>
      <c r="V279" t="str">
        <f t="shared" si="39"/>
        <v>Apr</v>
      </c>
    </row>
    <row r="280" spans="1:22"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32"/>
        <v>150.34814814814814</v>
      </c>
      <c r="P280" s="7">
        <f t="shared" si="33"/>
        <v>97.816867469879512</v>
      </c>
      <c r="Q280" t="str">
        <f t="shared" si="34"/>
        <v>film &amp; video</v>
      </c>
      <c r="R280" s="8" t="str">
        <f t="shared" si="35"/>
        <v>documentary</v>
      </c>
      <c r="S280" s="12">
        <f t="shared" si="36"/>
        <v>41164.040960648148</v>
      </c>
      <c r="T280" s="12">
        <f t="shared" si="37"/>
        <v>41194.040960648148</v>
      </c>
      <c r="U280" s="13">
        <f t="shared" si="38"/>
        <v>41164.040960648148</v>
      </c>
      <c r="V280" t="str">
        <f t="shared" si="39"/>
        <v>Sep</v>
      </c>
    </row>
    <row r="281" spans="1:22"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32"/>
        <v>157.31829411764707</v>
      </c>
      <c r="P281" s="7">
        <f t="shared" si="33"/>
        <v>87.685606557377056</v>
      </c>
      <c r="Q281" t="str">
        <f t="shared" si="34"/>
        <v>film &amp; video</v>
      </c>
      <c r="R281" s="8" t="str">
        <f t="shared" si="35"/>
        <v>documentary</v>
      </c>
      <c r="S281" s="12">
        <f t="shared" si="36"/>
        <v>42759.244166666671</v>
      </c>
      <c r="T281" s="12">
        <f t="shared" si="37"/>
        <v>42793.084027777775</v>
      </c>
      <c r="U281" s="13">
        <f t="shared" si="38"/>
        <v>42759.244166666671</v>
      </c>
      <c r="V281" t="str">
        <f t="shared" si="39"/>
        <v>Jan</v>
      </c>
    </row>
    <row r="282" spans="1:22"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32"/>
        <v>156.14400000000001</v>
      </c>
      <c r="P282" s="7">
        <f t="shared" si="33"/>
        <v>54.748948106591868</v>
      </c>
      <c r="Q282" t="str">
        <f t="shared" si="34"/>
        <v>film &amp; video</v>
      </c>
      <c r="R282" s="8" t="str">
        <f t="shared" si="35"/>
        <v>documentary</v>
      </c>
      <c r="S282" s="12">
        <f t="shared" si="36"/>
        <v>41744.590682870374</v>
      </c>
      <c r="T282" s="12">
        <f t="shared" si="37"/>
        <v>41789.590682870374</v>
      </c>
      <c r="U282" s="13">
        <f t="shared" si="38"/>
        <v>41744.590682870374</v>
      </c>
      <c r="V282" t="str">
        <f t="shared" si="39"/>
        <v>Apr</v>
      </c>
    </row>
    <row r="283" spans="1:22"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32"/>
        <v>120.58763636363636</v>
      </c>
      <c r="P283" s="7">
        <f t="shared" si="33"/>
        <v>83.953417721518989</v>
      </c>
      <c r="Q283" t="str">
        <f t="shared" si="34"/>
        <v>film &amp; video</v>
      </c>
      <c r="R283" s="8" t="str">
        <f t="shared" si="35"/>
        <v>documentary</v>
      </c>
      <c r="S283" s="12">
        <f t="shared" si="36"/>
        <v>39950.163344907407</v>
      </c>
      <c r="T283" s="12">
        <f t="shared" si="37"/>
        <v>40035.80972222222</v>
      </c>
      <c r="U283" s="13">
        <f t="shared" si="38"/>
        <v>39950.163344907407</v>
      </c>
      <c r="V283" t="str">
        <f t="shared" si="39"/>
        <v>May</v>
      </c>
    </row>
    <row r="284" spans="1:22"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32"/>
        <v>101.18888888888888</v>
      </c>
      <c r="P284" s="7">
        <f t="shared" si="33"/>
        <v>254.38547486033519</v>
      </c>
      <c r="Q284" t="str">
        <f t="shared" si="34"/>
        <v>film &amp; video</v>
      </c>
      <c r="R284" s="8" t="str">
        <f t="shared" si="35"/>
        <v>documentary</v>
      </c>
      <c r="S284" s="12">
        <f t="shared" si="36"/>
        <v>40194.920046296298</v>
      </c>
      <c r="T284" s="12">
        <f t="shared" si="37"/>
        <v>40231.916666666664</v>
      </c>
      <c r="U284" s="13">
        <f t="shared" si="38"/>
        <v>40194.920046296298</v>
      </c>
      <c r="V284" t="str">
        <f t="shared" si="39"/>
        <v>Jan</v>
      </c>
    </row>
    <row r="285" spans="1:22"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32"/>
        <v>114.27249999999999</v>
      </c>
      <c r="P285" s="7">
        <f t="shared" si="33"/>
        <v>101.8269801980198</v>
      </c>
      <c r="Q285" t="str">
        <f t="shared" si="34"/>
        <v>film &amp; video</v>
      </c>
      <c r="R285" s="8" t="str">
        <f t="shared" si="35"/>
        <v>documentary</v>
      </c>
      <c r="S285" s="12">
        <f t="shared" si="36"/>
        <v>40675.71</v>
      </c>
      <c r="T285" s="12">
        <f t="shared" si="37"/>
        <v>40695.207638888889</v>
      </c>
      <c r="U285" s="13">
        <f t="shared" si="38"/>
        <v>40675.71</v>
      </c>
      <c r="V285" t="str">
        <f t="shared" si="39"/>
        <v>May</v>
      </c>
    </row>
    <row r="286" spans="1:22"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32"/>
        <v>104.62615</v>
      </c>
      <c r="P286" s="7">
        <f t="shared" si="33"/>
        <v>55.066394736842106</v>
      </c>
      <c r="Q286" t="str">
        <f t="shared" si="34"/>
        <v>film &amp; video</v>
      </c>
      <c r="R286" s="8" t="str">
        <f t="shared" si="35"/>
        <v>documentary</v>
      </c>
      <c r="S286" s="12">
        <f t="shared" si="36"/>
        <v>40904.738194444442</v>
      </c>
      <c r="T286" s="12">
        <f t="shared" si="37"/>
        <v>40929.738194444442</v>
      </c>
      <c r="U286" s="13">
        <f t="shared" si="38"/>
        <v>40904.738194444442</v>
      </c>
      <c r="V286" t="str">
        <f t="shared" si="39"/>
        <v>Dec</v>
      </c>
    </row>
    <row r="287" spans="1:22"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32"/>
        <v>228.82507142857142</v>
      </c>
      <c r="P287" s="7">
        <f t="shared" si="33"/>
        <v>56.901438721136763</v>
      </c>
      <c r="Q287" t="str">
        <f t="shared" si="34"/>
        <v>film &amp; video</v>
      </c>
      <c r="R287" s="8" t="str">
        <f t="shared" si="35"/>
        <v>documentary</v>
      </c>
      <c r="S287" s="12">
        <f t="shared" si="36"/>
        <v>41506.756111111114</v>
      </c>
      <c r="T287" s="12">
        <f t="shared" si="37"/>
        <v>41536.756111111114</v>
      </c>
      <c r="U287" s="13">
        <f t="shared" si="38"/>
        <v>41506.756111111114</v>
      </c>
      <c r="V287" t="str">
        <f t="shared" si="39"/>
        <v>Aug</v>
      </c>
    </row>
    <row r="288" spans="1:22"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32"/>
        <v>109.15333333333332</v>
      </c>
      <c r="P288" s="7">
        <f t="shared" si="33"/>
        <v>121.28148148148148</v>
      </c>
      <c r="Q288" t="str">
        <f t="shared" si="34"/>
        <v>film &amp; video</v>
      </c>
      <c r="R288" s="8" t="str">
        <f t="shared" si="35"/>
        <v>documentary</v>
      </c>
      <c r="S288" s="12">
        <f t="shared" si="36"/>
        <v>41313.816250000003</v>
      </c>
      <c r="T288" s="12">
        <f t="shared" si="37"/>
        <v>41358.774583333332</v>
      </c>
      <c r="U288" s="13">
        <f t="shared" si="38"/>
        <v>41313.816250000003</v>
      </c>
      <c r="V288" t="str">
        <f t="shared" si="39"/>
        <v>Feb</v>
      </c>
    </row>
    <row r="289" spans="1:22"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32"/>
        <v>176.29999999999998</v>
      </c>
      <c r="P289" s="7">
        <f t="shared" si="33"/>
        <v>91.189655172413794</v>
      </c>
      <c r="Q289" t="str">
        <f t="shared" si="34"/>
        <v>film &amp; video</v>
      </c>
      <c r="R289" s="8" t="str">
        <f t="shared" si="35"/>
        <v>documentary</v>
      </c>
      <c r="S289" s="12">
        <f t="shared" si="36"/>
        <v>41184.277986111112</v>
      </c>
      <c r="T289" s="12">
        <f t="shared" si="37"/>
        <v>41215.166666666664</v>
      </c>
      <c r="U289" s="13">
        <f t="shared" si="38"/>
        <v>41184.277986111112</v>
      </c>
      <c r="V289" t="str">
        <f t="shared" si="39"/>
        <v>Oct</v>
      </c>
    </row>
    <row r="290" spans="1:22"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32"/>
        <v>103.21061999999999</v>
      </c>
      <c r="P290" s="7">
        <f t="shared" si="33"/>
        <v>115.44812080536913</v>
      </c>
      <c r="Q290" t="str">
        <f t="shared" si="34"/>
        <v>film &amp; video</v>
      </c>
      <c r="R290" s="8" t="str">
        <f t="shared" si="35"/>
        <v>documentary</v>
      </c>
      <c r="S290" s="12">
        <f t="shared" si="36"/>
        <v>41051.168900462959</v>
      </c>
      <c r="T290" s="12">
        <f t="shared" si="37"/>
        <v>41086.168900462959</v>
      </c>
      <c r="U290" s="13">
        <f t="shared" si="38"/>
        <v>41051.168900462959</v>
      </c>
      <c r="V290" t="str">
        <f t="shared" si="39"/>
        <v>May</v>
      </c>
    </row>
    <row r="291" spans="1:22"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32"/>
        <v>104.82000000000001</v>
      </c>
      <c r="P291" s="7">
        <f t="shared" si="33"/>
        <v>67.771551724137936</v>
      </c>
      <c r="Q291" t="str">
        <f t="shared" si="34"/>
        <v>film &amp; video</v>
      </c>
      <c r="R291" s="8" t="str">
        <f t="shared" si="35"/>
        <v>documentary</v>
      </c>
      <c r="S291" s="12">
        <f t="shared" si="36"/>
        <v>41550.456412037034</v>
      </c>
      <c r="T291" s="12">
        <f t="shared" si="37"/>
        <v>41580.456412037034</v>
      </c>
      <c r="U291" s="13">
        <f t="shared" si="38"/>
        <v>41550.456412037034</v>
      </c>
      <c r="V291" t="str">
        <f t="shared" si="39"/>
        <v>Oct</v>
      </c>
    </row>
    <row r="292" spans="1:22"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32"/>
        <v>106.68444444444445</v>
      </c>
      <c r="P292" s="7">
        <f t="shared" si="33"/>
        <v>28.576190476190476</v>
      </c>
      <c r="Q292" t="str">
        <f t="shared" si="34"/>
        <v>film &amp; video</v>
      </c>
      <c r="R292" s="8" t="str">
        <f t="shared" si="35"/>
        <v>documentary</v>
      </c>
      <c r="S292" s="12">
        <f t="shared" si="36"/>
        <v>40526.36917824074</v>
      </c>
      <c r="T292" s="12">
        <f t="shared" si="37"/>
        <v>40576.332638888889</v>
      </c>
      <c r="U292" s="13">
        <f t="shared" si="38"/>
        <v>40526.36917824074</v>
      </c>
      <c r="V292" t="str">
        <f t="shared" si="39"/>
        <v>Dec</v>
      </c>
    </row>
    <row r="293" spans="1:22"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32"/>
        <v>120.02</v>
      </c>
      <c r="P293" s="7">
        <f t="shared" si="33"/>
        <v>46.8828125</v>
      </c>
      <c r="Q293" t="str">
        <f t="shared" si="34"/>
        <v>film &amp; video</v>
      </c>
      <c r="R293" s="8" t="str">
        <f t="shared" si="35"/>
        <v>documentary</v>
      </c>
      <c r="S293" s="12">
        <f t="shared" si="36"/>
        <v>41376.769050925926</v>
      </c>
      <c r="T293" s="12">
        <f t="shared" si="37"/>
        <v>41395.000694444447</v>
      </c>
      <c r="U293" s="13">
        <f t="shared" si="38"/>
        <v>41376.769050925926</v>
      </c>
      <c r="V293" t="str">
        <f t="shared" si="39"/>
        <v>Apr</v>
      </c>
    </row>
    <row r="294" spans="1:22"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32"/>
        <v>101.50693333333334</v>
      </c>
      <c r="P294" s="7">
        <f t="shared" si="33"/>
        <v>154.42231237322514</v>
      </c>
      <c r="Q294" t="str">
        <f t="shared" si="34"/>
        <v>film &amp; video</v>
      </c>
      <c r="R294" s="8" t="str">
        <f t="shared" si="35"/>
        <v>documentary</v>
      </c>
      <c r="S294" s="12">
        <f t="shared" si="36"/>
        <v>40812.803229166668</v>
      </c>
      <c r="T294" s="12">
        <f t="shared" si="37"/>
        <v>40845.165972222225</v>
      </c>
      <c r="U294" s="13">
        <f t="shared" si="38"/>
        <v>40812.803229166668</v>
      </c>
      <c r="V294" t="str">
        <f t="shared" si="39"/>
        <v>Sep</v>
      </c>
    </row>
    <row r="295" spans="1:22"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32"/>
        <v>101.38461538461539</v>
      </c>
      <c r="P295" s="7">
        <f t="shared" si="33"/>
        <v>201.22137404580153</v>
      </c>
      <c r="Q295" t="str">
        <f t="shared" si="34"/>
        <v>film &amp; video</v>
      </c>
      <c r="R295" s="8" t="str">
        <f t="shared" si="35"/>
        <v>documentary</v>
      </c>
      <c r="S295" s="12">
        <f t="shared" si="36"/>
        <v>41719.667986111112</v>
      </c>
      <c r="T295" s="12">
        <f t="shared" si="37"/>
        <v>41749.667986111112</v>
      </c>
      <c r="U295" s="13">
        <f t="shared" si="38"/>
        <v>41719.667986111112</v>
      </c>
      <c r="V295" t="str">
        <f t="shared" si="39"/>
        <v>Mar</v>
      </c>
    </row>
    <row r="296" spans="1:22"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32"/>
        <v>100</v>
      </c>
      <c r="P296" s="7">
        <f t="shared" si="33"/>
        <v>100</v>
      </c>
      <c r="Q296" t="str">
        <f t="shared" si="34"/>
        <v>film &amp; video</v>
      </c>
      <c r="R296" s="8" t="str">
        <f t="shared" si="35"/>
        <v>documentary</v>
      </c>
      <c r="S296" s="12">
        <f t="shared" si="36"/>
        <v>40343.084421296298</v>
      </c>
      <c r="T296" s="12">
        <f t="shared" si="37"/>
        <v>40378.666666666664</v>
      </c>
      <c r="U296" s="13">
        <f t="shared" si="38"/>
        <v>40343.084421296298</v>
      </c>
      <c r="V296" t="str">
        <f t="shared" si="39"/>
        <v>Jun</v>
      </c>
    </row>
    <row r="297" spans="1:22"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32"/>
        <v>133.10911999999999</v>
      </c>
      <c r="P297" s="7">
        <f t="shared" si="33"/>
        <v>100.08204511278196</v>
      </c>
      <c r="Q297" t="str">
        <f t="shared" si="34"/>
        <v>film &amp; video</v>
      </c>
      <c r="R297" s="8" t="str">
        <f t="shared" si="35"/>
        <v>documentary</v>
      </c>
      <c r="S297" s="12">
        <f t="shared" si="36"/>
        <v>41519.004733796297</v>
      </c>
      <c r="T297" s="12">
        <f t="shared" si="37"/>
        <v>41579</v>
      </c>
      <c r="U297" s="13">
        <f t="shared" si="38"/>
        <v>41519.004733796297</v>
      </c>
      <c r="V297" t="str">
        <f t="shared" si="39"/>
        <v>Sep</v>
      </c>
    </row>
    <row r="298" spans="1:22"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32"/>
        <v>118.72620000000001</v>
      </c>
      <c r="P298" s="7">
        <f t="shared" si="33"/>
        <v>230.08953488372092</v>
      </c>
      <c r="Q298" t="str">
        <f t="shared" si="34"/>
        <v>film &amp; video</v>
      </c>
      <c r="R298" s="8" t="str">
        <f t="shared" si="35"/>
        <v>documentary</v>
      </c>
      <c r="S298" s="12">
        <f t="shared" si="36"/>
        <v>41134.475497685184</v>
      </c>
      <c r="T298" s="12">
        <f t="shared" si="37"/>
        <v>41159.475497685184</v>
      </c>
      <c r="U298" s="13">
        <f t="shared" si="38"/>
        <v>41134.475497685184</v>
      </c>
      <c r="V298" t="str">
        <f t="shared" si="39"/>
        <v>Aug</v>
      </c>
    </row>
    <row r="299" spans="1:22"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32"/>
        <v>100.64</v>
      </c>
      <c r="P299" s="7">
        <f t="shared" si="33"/>
        <v>141.74647887323943</v>
      </c>
      <c r="Q299" t="str">
        <f t="shared" si="34"/>
        <v>film &amp; video</v>
      </c>
      <c r="R299" s="8" t="str">
        <f t="shared" si="35"/>
        <v>documentary</v>
      </c>
      <c r="S299" s="12">
        <f t="shared" si="36"/>
        <v>42089.728020833332</v>
      </c>
      <c r="T299" s="12">
        <f t="shared" si="37"/>
        <v>42125.165972222225</v>
      </c>
      <c r="U299" s="13">
        <f t="shared" si="38"/>
        <v>42089.728020833332</v>
      </c>
      <c r="V299" t="str">
        <f t="shared" si="39"/>
        <v>Mar</v>
      </c>
    </row>
    <row r="300" spans="1:22"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32"/>
        <v>108.93241269841269</v>
      </c>
      <c r="P300" s="7">
        <f t="shared" si="33"/>
        <v>56.344351395730705</v>
      </c>
      <c r="Q300" t="str">
        <f t="shared" si="34"/>
        <v>film &amp; video</v>
      </c>
      <c r="R300" s="8" t="str">
        <f t="shared" si="35"/>
        <v>documentary</v>
      </c>
      <c r="S300" s="12">
        <f t="shared" si="36"/>
        <v>41709.463518518518</v>
      </c>
      <c r="T300" s="12">
        <f t="shared" si="37"/>
        <v>41768.875</v>
      </c>
      <c r="U300" s="13">
        <f t="shared" si="38"/>
        <v>41709.463518518518</v>
      </c>
      <c r="V300" t="str">
        <f t="shared" si="39"/>
        <v>Mar</v>
      </c>
    </row>
    <row r="301" spans="1:22"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32"/>
        <v>178.95250000000001</v>
      </c>
      <c r="P301" s="7">
        <f t="shared" si="33"/>
        <v>73.341188524590166</v>
      </c>
      <c r="Q301" t="str">
        <f t="shared" si="34"/>
        <v>film &amp; video</v>
      </c>
      <c r="R301" s="8" t="str">
        <f t="shared" si="35"/>
        <v>documentary</v>
      </c>
      <c r="S301" s="12">
        <f t="shared" si="36"/>
        <v>40469.225231481483</v>
      </c>
      <c r="T301" s="12">
        <f t="shared" si="37"/>
        <v>40499.266898148147</v>
      </c>
      <c r="U301" s="13">
        <f t="shared" si="38"/>
        <v>40469.225231481483</v>
      </c>
      <c r="V301" t="str">
        <f t="shared" si="39"/>
        <v>Oct</v>
      </c>
    </row>
    <row r="302" spans="1:22"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32"/>
        <v>101.72264</v>
      </c>
      <c r="P302" s="7">
        <f t="shared" si="33"/>
        <v>85.337785234899329</v>
      </c>
      <c r="Q302" t="str">
        <f t="shared" si="34"/>
        <v>film &amp; video</v>
      </c>
      <c r="R302" s="8" t="str">
        <f t="shared" si="35"/>
        <v>documentary</v>
      </c>
      <c r="S302" s="12">
        <f t="shared" si="36"/>
        <v>40626.959930555553</v>
      </c>
      <c r="T302" s="12">
        <f t="shared" si="37"/>
        <v>40657.959930555553</v>
      </c>
      <c r="U302" s="13">
        <f t="shared" si="38"/>
        <v>40626.959930555553</v>
      </c>
      <c r="V302" t="str">
        <f t="shared" si="39"/>
        <v>Mar</v>
      </c>
    </row>
    <row r="303" spans="1:22"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32"/>
        <v>118.73499999999999</v>
      </c>
      <c r="P303" s="7">
        <f t="shared" si="33"/>
        <v>61.496215139442228</v>
      </c>
      <c r="Q303" t="str">
        <f t="shared" si="34"/>
        <v>film &amp; video</v>
      </c>
      <c r="R303" s="8" t="str">
        <f t="shared" si="35"/>
        <v>documentary</v>
      </c>
      <c r="S303" s="12">
        <f t="shared" si="36"/>
        <v>41312.737673611111</v>
      </c>
      <c r="T303" s="12">
        <f t="shared" si="37"/>
        <v>41352.696006944447</v>
      </c>
      <c r="U303" s="13">
        <f t="shared" si="38"/>
        <v>41312.737673611111</v>
      </c>
      <c r="V303" t="str">
        <f t="shared" si="39"/>
        <v>Feb</v>
      </c>
    </row>
    <row r="304" spans="1:22"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32"/>
        <v>100.46</v>
      </c>
      <c r="P304" s="7">
        <f t="shared" si="33"/>
        <v>93.018518518518519</v>
      </c>
      <c r="Q304" t="str">
        <f t="shared" si="34"/>
        <v>film &amp; video</v>
      </c>
      <c r="R304" s="8" t="str">
        <f t="shared" si="35"/>
        <v>documentary</v>
      </c>
      <c r="S304" s="12">
        <f t="shared" si="36"/>
        <v>40933.856921296298</v>
      </c>
      <c r="T304" s="12">
        <f t="shared" si="37"/>
        <v>40963.856921296298</v>
      </c>
      <c r="U304" s="13">
        <f t="shared" si="38"/>
        <v>40933.856921296298</v>
      </c>
      <c r="V304" t="str">
        <f t="shared" si="39"/>
        <v>Jan</v>
      </c>
    </row>
    <row r="305" spans="1:22"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32"/>
        <v>137.46666666666667</v>
      </c>
      <c r="P305" s="7">
        <f t="shared" si="33"/>
        <v>50.292682926829265</v>
      </c>
      <c r="Q305" t="str">
        <f t="shared" si="34"/>
        <v>film &amp; video</v>
      </c>
      <c r="R305" s="8" t="str">
        <f t="shared" si="35"/>
        <v>documentary</v>
      </c>
      <c r="S305" s="12">
        <f t="shared" si="36"/>
        <v>41032.071134259255</v>
      </c>
      <c r="T305" s="12">
        <f t="shared" si="37"/>
        <v>41062.071134259255</v>
      </c>
      <c r="U305" s="13">
        <f t="shared" si="38"/>
        <v>41032.071134259255</v>
      </c>
      <c r="V305" t="str">
        <f t="shared" si="39"/>
        <v>May</v>
      </c>
    </row>
    <row r="306" spans="1:22"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32"/>
        <v>231.64705882352939</v>
      </c>
      <c r="P306" s="7">
        <f t="shared" si="33"/>
        <v>106.43243243243244</v>
      </c>
      <c r="Q306" t="str">
        <f t="shared" si="34"/>
        <v>film &amp; video</v>
      </c>
      <c r="R306" s="8" t="str">
        <f t="shared" si="35"/>
        <v>documentary</v>
      </c>
      <c r="S306" s="12">
        <f t="shared" si="36"/>
        <v>41114.094872685186</v>
      </c>
      <c r="T306" s="12">
        <f t="shared" si="37"/>
        <v>41153.083333333336</v>
      </c>
      <c r="U306" s="13">
        <f t="shared" si="38"/>
        <v>41114.094872685186</v>
      </c>
      <c r="V306" t="str">
        <f t="shared" si="39"/>
        <v>Jul</v>
      </c>
    </row>
    <row r="307" spans="1:22"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32"/>
        <v>130.33333333333331</v>
      </c>
      <c r="P307" s="7">
        <f t="shared" si="33"/>
        <v>51.719576719576722</v>
      </c>
      <c r="Q307" t="str">
        <f t="shared" si="34"/>
        <v>film &amp; video</v>
      </c>
      <c r="R307" s="8" t="str">
        <f t="shared" si="35"/>
        <v>documentary</v>
      </c>
      <c r="S307" s="12">
        <f t="shared" si="36"/>
        <v>40948.630196759259</v>
      </c>
      <c r="T307" s="12">
        <f t="shared" si="37"/>
        <v>40978.630196759259</v>
      </c>
      <c r="U307" s="13">
        <f t="shared" si="38"/>
        <v>40948.630196759259</v>
      </c>
      <c r="V307" t="str">
        <f t="shared" si="39"/>
        <v>Feb</v>
      </c>
    </row>
    <row r="308" spans="1:22"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32"/>
        <v>292.89999999999998</v>
      </c>
      <c r="P308" s="7">
        <f t="shared" si="33"/>
        <v>36.612499999999997</v>
      </c>
      <c r="Q308" t="str">
        <f t="shared" si="34"/>
        <v>film &amp; video</v>
      </c>
      <c r="R308" s="8" t="str">
        <f t="shared" si="35"/>
        <v>documentary</v>
      </c>
      <c r="S308" s="12">
        <f t="shared" si="36"/>
        <v>41333.837187500001</v>
      </c>
      <c r="T308" s="12">
        <f t="shared" si="37"/>
        <v>41353.79552083333</v>
      </c>
      <c r="U308" s="13">
        <f t="shared" si="38"/>
        <v>41333.837187500001</v>
      </c>
      <c r="V308" t="str">
        <f t="shared" si="39"/>
        <v>Feb</v>
      </c>
    </row>
    <row r="309" spans="1:22"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32"/>
        <v>111.31818181818183</v>
      </c>
      <c r="P309" s="7">
        <f t="shared" si="33"/>
        <v>42.517361111111114</v>
      </c>
      <c r="Q309" t="str">
        <f t="shared" si="34"/>
        <v>film &amp; video</v>
      </c>
      <c r="R309" s="8" t="str">
        <f t="shared" si="35"/>
        <v>documentary</v>
      </c>
      <c r="S309" s="12">
        <f t="shared" si="36"/>
        <v>41282.944456018522</v>
      </c>
      <c r="T309" s="12">
        <f t="shared" si="37"/>
        <v>41312.944456018522</v>
      </c>
      <c r="U309" s="13">
        <f t="shared" si="38"/>
        <v>41282.944456018522</v>
      </c>
      <c r="V309" t="str">
        <f t="shared" si="39"/>
        <v>Jan</v>
      </c>
    </row>
    <row r="310" spans="1:22"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32"/>
        <v>105.56666666666668</v>
      </c>
      <c r="P310" s="7">
        <f t="shared" si="33"/>
        <v>62.712871287128714</v>
      </c>
      <c r="Q310" t="str">
        <f t="shared" si="34"/>
        <v>film &amp; video</v>
      </c>
      <c r="R310" s="8" t="str">
        <f t="shared" si="35"/>
        <v>documentary</v>
      </c>
      <c r="S310" s="12">
        <f t="shared" si="36"/>
        <v>40567.694560185184</v>
      </c>
      <c r="T310" s="12">
        <f t="shared" si="37"/>
        <v>40612.694560185184</v>
      </c>
      <c r="U310" s="13">
        <f t="shared" si="38"/>
        <v>40567.694560185184</v>
      </c>
      <c r="V310" t="str">
        <f t="shared" si="39"/>
        <v>Jan</v>
      </c>
    </row>
    <row r="311" spans="1:22"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32"/>
        <v>118.94444444444446</v>
      </c>
      <c r="P311" s="7">
        <f t="shared" si="33"/>
        <v>89.957983193277315</v>
      </c>
      <c r="Q311" t="str">
        <f t="shared" si="34"/>
        <v>film &amp; video</v>
      </c>
      <c r="R311" s="8" t="str">
        <f t="shared" si="35"/>
        <v>documentary</v>
      </c>
      <c r="S311" s="12">
        <f t="shared" si="36"/>
        <v>41134.751550925925</v>
      </c>
      <c r="T311" s="12">
        <f t="shared" si="37"/>
        <v>41155.751550925925</v>
      </c>
      <c r="U311" s="13">
        <f t="shared" si="38"/>
        <v>41134.751550925925</v>
      </c>
      <c r="V311" t="str">
        <f t="shared" si="39"/>
        <v>Aug</v>
      </c>
    </row>
    <row r="312" spans="1:22"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32"/>
        <v>104.129</v>
      </c>
      <c r="P312" s="7">
        <f t="shared" si="33"/>
        <v>28.924722222222222</v>
      </c>
      <c r="Q312" t="str">
        <f t="shared" si="34"/>
        <v>film &amp; video</v>
      </c>
      <c r="R312" s="8" t="str">
        <f t="shared" si="35"/>
        <v>documentary</v>
      </c>
      <c r="S312" s="12">
        <f t="shared" si="36"/>
        <v>40821.183136574073</v>
      </c>
      <c r="T312" s="12">
        <f t="shared" si="37"/>
        <v>40836.083333333336</v>
      </c>
      <c r="U312" s="13">
        <f t="shared" si="38"/>
        <v>40821.183136574073</v>
      </c>
      <c r="V312" t="str">
        <f t="shared" si="39"/>
        <v>Oct</v>
      </c>
    </row>
    <row r="313" spans="1:22"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32"/>
        <v>104.10165000000001</v>
      </c>
      <c r="P313" s="7">
        <f t="shared" si="33"/>
        <v>138.8022</v>
      </c>
      <c r="Q313" t="str">
        <f t="shared" si="34"/>
        <v>film &amp; video</v>
      </c>
      <c r="R313" s="8" t="str">
        <f t="shared" si="35"/>
        <v>documentary</v>
      </c>
      <c r="S313" s="12">
        <f t="shared" si="36"/>
        <v>40868.219814814816</v>
      </c>
      <c r="T313" s="12">
        <f t="shared" si="37"/>
        <v>40909.332638888889</v>
      </c>
      <c r="U313" s="13">
        <f t="shared" si="38"/>
        <v>40868.219814814816</v>
      </c>
      <c r="V313" t="str">
        <f t="shared" si="39"/>
        <v>Nov</v>
      </c>
    </row>
    <row r="314" spans="1:22"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32"/>
        <v>111.87499999999999</v>
      </c>
      <c r="P314" s="7">
        <f t="shared" si="33"/>
        <v>61.301369863013697</v>
      </c>
      <c r="Q314" t="str">
        <f t="shared" si="34"/>
        <v>film &amp; video</v>
      </c>
      <c r="R314" s="8" t="str">
        <f t="shared" si="35"/>
        <v>documentary</v>
      </c>
      <c r="S314" s="12">
        <f t="shared" si="36"/>
        <v>41348.877685185187</v>
      </c>
      <c r="T314" s="12">
        <f t="shared" si="37"/>
        <v>41378.877685185187</v>
      </c>
      <c r="U314" s="13">
        <f t="shared" si="38"/>
        <v>41348.877685185187</v>
      </c>
      <c r="V314" t="str">
        <f t="shared" si="39"/>
        <v>Mar</v>
      </c>
    </row>
    <row r="315" spans="1:22"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32"/>
        <v>104.73529411764706</v>
      </c>
      <c r="P315" s="7">
        <f t="shared" si="33"/>
        <v>80.202702702702709</v>
      </c>
      <c r="Q315" t="str">
        <f t="shared" si="34"/>
        <v>film &amp; video</v>
      </c>
      <c r="R315" s="8" t="str">
        <f t="shared" si="35"/>
        <v>documentary</v>
      </c>
      <c r="S315" s="12">
        <f t="shared" si="36"/>
        <v>40357.227939814817</v>
      </c>
      <c r="T315" s="12">
        <f t="shared" si="37"/>
        <v>40401.665972222225</v>
      </c>
      <c r="U315" s="13">
        <f t="shared" si="38"/>
        <v>40357.227939814817</v>
      </c>
      <c r="V315" t="str">
        <f t="shared" si="39"/>
        <v>Jun</v>
      </c>
    </row>
    <row r="316" spans="1:22"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32"/>
        <v>385.15000000000003</v>
      </c>
      <c r="P316" s="7">
        <f t="shared" si="33"/>
        <v>32.095833333333331</v>
      </c>
      <c r="Q316" t="str">
        <f t="shared" si="34"/>
        <v>film &amp; video</v>
      </c>
      <c r="R316" s="8" t="str">
        <f t="shared" si="35"/>
        <v>documentary</v>
      </c>
      <c r="S316" s="12">
        <f t="shared" si="36"/>
        <v>41304.833194444444</v>
      </c>
      <c r="T316" s="12">
        <f t="shared" si="37"/>
        <v>41334.833194444444</v>
      </c>
      <c r="U316" s="13">
        <f t="shared" si="38"/>
        <v>41304.833194444444</v>
      </c>
      <c r="V316" t="str">
        <f t="shared" si="39"/>
        <v>Jan</v>
      </c>
    </row>
    <row r="317" spans="1:22"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32"/>
        <v>101.248</v>
      </c>
      <c r="P317" s="7">
        <f t="shared" si="33"/>
        <v>200.88888888888889</v>
      </c>
      <c r="Q317" t="str">
        <f t="shared" si="34"/>
        <v>film &amp; video</v>
      </c>
      <c r="R317" s="8" t="str">
        <f t="shared" si="35"/>
        <v>documentary</v>
      </c>
      <c r="S317" s="12">
        <f t="shared" si="36"/>
        <v>41113.77238425926</v>
      </c>
      <c r="T317" s="12">
        <f t="shared" si="37"/>
        <v>41143.77238425926</v>
      </c>
      <c r="U317" s="13">
        <f t="shared" si="38"/>
        <v>41113.77238425926</v>
      </c>
      <c r="V317" t="str">
        <f t="shared" si="39"/>
        <v>Jul</v>
      </c>
    </row>
    <row r="318" spans="1:22"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32"/>
        <v>113.77333333333333</v>
      </c>
      <c r="P318" s="7">
        <f t="shared" si="33"/>
        <v>108.01265822784811</v>
      </c>
      <c r="Q318" t="str">
        <f t="shared" si="34"/>
        <v>film &amp; video</v>
      </c>
      <c r="R318" s="8" t="str">
        <f t="shared" si="35"/>
        <v>documentary</v>
      </c>
      <c r="S318" s="12">
        <f t="shared" si="36"/>
        <v>41950.923576388886</v>
      </c>
      <c r="T318" s="12">
        <f t="shared" si="37"/>
        <v>41984.207638888889</v>
      </c>
      <c r="U318" s="13">
        <f t="shared" si="38"/>
        <v>41950.923576388886</v>
      </c>
      <c r="V318" t="str">
        <f t="shared" si="39"/>
        <v>Nov</v>
      </c>
    </row>
    <row r="319" spans="1:22"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32"/>
        <v>100.80333333333333</v>
      </c>
      <c r="P319" s="7">
        <f t="shared" si="33"/>
        <v>95.699367088607602</v>
      </c>
      <c r="Q319" t="str">
        <f t="shared" si="34"/>
        <v>film &amp; video</v>
      </c>
      <c r="R319" s="8" t="str">
        <f t="shared" si="35"/>
        <v>documentary</v>
      </c>
      <c r="S319" s="12">
        <f t="shared" si="36"/>
        <v>41589.676886574074</v>
      </c>
      <c r="T319" s="12">
        <f t="shared" si="37"/>
        <v>41619.676886574074</v>
      </c>
      <c r="U319" s="13">
        <f t="shared" si="38"/>
        <v>41589.676886574074</v>
      </c>
      <c r="V319" t="str">
        <f t="shared" si="39"/>
        <v>Nov</v>
      </c>
    </row>
    <row r="320" spans="1:22"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32"/>
        <v>283.32</v>
      </c>
      <c r="P320" s="7">
        <f t="shared" si="33"/>
        <v>49.880281690140848</v>
      </c>
      <c r="Q320" t="str">
        <f t="shared" si="34"/>
        <v>film &amp; video</v>
      </c>
      <c r="R320" s="8" t="str">
        <f t="shared" si="35"/>
        <v>documentary</v>
      </c>
      <c r="S320" s="12">
        <f t="shared" si="36"/>
        <v>41330.038784722223</v>
      </c>
      <c r="T320" s="12">
        <f t="shared" si="37"/>
        <v>41359.997118055559</v>
      </c>
      <c r="U320" s="13">
        <f t="shared" si="38"/>
        <v>41330.038784722223</v>
      </c>
      <c r="V320" t="str">
        <f t="shared" si="39"/>
        <v>Feb</v>
      </c>
    </row>
    <row r="321" spans="1:22"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32"/>
        <v>112.68</v>
      </c>
      <c r="P321" s="7">
        <f t="shared" si="33"/>
        <v>110.47058823529412</v>
      </c>
      <c r="Q321" t="str">
        <f t="shared" si="34"/>
        <v>film &amp; video</v>
      </c>
      <c r="R321" s="8" t="str">
        <f t="shared" si="35"/>
        <v>documentary</v>
      </c>
      <c r="S321" s="12">
        <f t="shared" si="36"/>
        <v>40123.83829861111</v>
      </c>
      <c r="T321" s="12">
        <f t="shared" si="37"/>
        <v>40211.332638888889</v>
      </c>
      <c r="U321" s="13">
        <f t="shared" si="38"/>
        <v>40123.83829861111</v>
      </c>
      <c r="V321" t="str">
        <f t="shared" si="39"/>
        <v>Nov</v>
      </c>
    </row>
    <row r="322" spans="1:22"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32"/>
        <v>106.58000000000001</v>
      </c>
      <c r="P322" s="7">
        <f t="shared" si="33"/>
        <v>134.91139240506328</v>
      </c>
      <c r="Q322" t="str">
        <f t="shared" si="34"/>
        <v>film &amp; video</v>
      </c>
      <c r="R322" s="8" t="str">
        <f t="shared" si="35"/>
        <v>documentary</v>
      </c>
      <c r="S322" s="12">
        <f t="shared" si="36"/>
        <v>42331.551307870366</v>
      </c>
      <c r="T322" s="12">
        <f t="shared" si="37"/>
        <v>42360.958333333328</v>
      </c>
      <c r="U322" s="13">
        <f t="shared" si="38"/>
        <v>42331.551307870366</v>
      </c>
      <c r="V322" t="str">
        <f t="shared" si="39"/>
        <v>Nov</v>
      </c>
    </row>
    <row r="323" spans="1:22"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40">E323/D323*100</f>
        <v>102.66285714285715</v>
      </c>
      <c r="P323" s="7">
        <f t="shared" ref="P323:P386" si="41">E323/L323</f>
        <v>106.62314540059347</v>
      </c>
      <c r="Q323" t="str">
        <f t="shared" ref="Q323:Q386" si="42">LEFT(N323, SEARCH("/",N323,1)-1)</f>
        <v>film &amp; video</v>
      </c>
      <c r="R323" s="8" t="str">
        <f t="shared" ref="R323:R386" si="43">RIGHT(N323,LEN(N323)-SEARCH("/",N323))</f>
        <v>documentary</v>
      </c>
      <c r="S323" s="12">
        <f t="shared" ref="S323:S386" si="44">(J323/86400)+DATE(1970,1,1)</f>
        <v>42647.446597222224</v>
      </c>
      <c r="T323" s="12">
        <f t="shared" ref="T323:T386" si="45">(I323/86400)+DATE(1970,1,1)</f>
        <v>42682.488263888888</v>
      </c>
      <c r="U323" s="13">
        <f t="shared" ref="U323:U386" si="46">S323</f>
        <v>42647.446597222224</v>
      </c>
      <c r="V323" t="str">
        <f t="shared" si="39"/>
        <v>Oct</v>
      </c>
    </row>
    <row r="324" spans="1:22"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40"/>
        <v>107.91200000000001</v>
      </c>
      <c r="P324" s="7">
        <f t="shared" si="41"/>
        <v>145.04301075268816</v>
      </c>
      <c r="Q324" t="str">
        <f t="shared" si="42"/>
        <v>film &amp; video</v>
      </c>
      <c r="R324" s="8" t="str">
        <f t="shared" si="43"/>
        <v>documentary</v>
      </c>
      <c r="S324" s="12">
        <f t="shared" si="44"/>
        <v>42473.57</v>
      </c>
      <c r="T324" s="12">
        <f t="shared" si="45"/>
        <v>42503.57</v>
      </c>
      <c r="U324" s="13">
        <f t="shared" si="46"/>
        <v>42473.57</v>
      </c>
      <c r="V324" t="str">
        <f t="shared" ref="V324:V387" si="47">TEXT(S324,"mmm")</f>
        <v>Apr</v>
      </c>
    </row>
    <row r="325" spans="1:22"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40"/>
        <v>123.07407407407408</v>
      </c>
      <c r="P325" s="7">
        <f t="shared" si="41"/>
        <v>114.58620689655173</v>
      </c>
      <c r="Q325" t="str">
        <f t="shared" si="42"/>
        <v>film &amp; video</v>
      </c>
      <c r="R325" s="8" t="str">
        <f t="shared" si="43"/>
        <v>documentary</v>
      </c>
      <c r="S325" s="12">
        <f t="shared" si="44"/>
        <v>42697.32136574074</v>
      </c>
      <c r="T325" s="12">
        <f t="shared" si="45"/>
        <v>42725.332638888889</v>
      </c>
      <c r="U325" s="13">
        <f t="shared" si="46"/>
        <v>42697.32136574074</v>
      </c>
      <c r="V325" t="str">
        <f t="shared" si="47"/>
        <v>Nov</v>
      </c>
    </row>
    <row r="326" spans="1:22"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40"/>
        <v>101.6</v>
      </c>
      <c r="P326" s="7">
        <f t="shared" si="41"/>
        <v>105.3170731707317</v>
      </c>
      <c r="Q326" t="str">
        <f t="shared" si="42"/>
        <v>film &amp; video</v>
      </c>
      <c r="R326" s="8" t="str">
        <f t="shared" si="43"/>
        <v>documentary</v>
      </c>
      <c r="S326" s="12">
        <f t="shared" si="44"/>
        <v>42184.626250000001</v>
      </c>
      <c r="T326" s="12">
        <f t="shared" si="45"/>
        <v>42217.626250000001</v>
      </c>
      <c r="U326" s="13">
        <f t="shared" si="46"/>
        <v>42184.626250000001</v>
      </c>
      <c r="V326" t="str">
        <f t="shared" si="47"/>
        <v>Jun</v>
      </c>
    </row>
    <row r="327" spans="1:22"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40"/>
        <v>104.396</v>
      </c>
      <c r="P327" s="7">
        <f t="shared" si="41"/>
        <v>70.921195652173907</v>
      </c>
      <c r="Q327" t="str">
        <f t="shared" si="42"/>
        <v>film &amp; video</v>
      </c>
      <c r="R327" s="8" t="str">
        <f t="shared" si="43"/>
        <v>documentary</v>
      </c>
      <c r="S327" s="12">
        <f t="shared" si="44"/>
        <v>42689.187881944439</v>
      </c>
      <c r="T327" s="12">
        <f t="shared" si="45"/>
        <v>42724.187881944439</v>
      </c>
      <c r="U327" s="13">
        <f t="shared" si="46"/>
        <v>42689.187881944439</v>
      </c>
      <c r="V327" t="str">
        <f t="shared" si="47"/>
        <v>Nov</v>
      </c>
    </row>
    <row r="328" spans="1:22"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40"/>
        <v>112.92973333333333</v>
      </c>
      <c r="P328" s="7">
        <f t="shared" si="41"/>
        <v>147.17167680278018</v>
      </c>
      <c r="Q328" t="str">
        <f t="shared" si="42"/>
        <v>film &amp; video</v>
      </c>
      <c r="R328" s="8" t="str">
        <f t="shared" si="43"/>
        <v>documentary</v>
      </c>
      <c r="S328" s="12">
        <f t="shared" si="44"/>
        <v>42775.314884259264</v>
      </c>
      <c r="T328" s="12">
        <f t="shared" si="45"/>
        <v>42808.956250000003</v>
      </c>
      <c r="U328" s="13">
        <f t="shared" si="46"/>
        <v>42775.314884259264</v>
      </c>
      <c r="V328" t="str">
        <f t="shared" si="47"/>
        <v>Feb</v>
      </c>
    </row>
    <row r="329" spans="1:22"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40"/>
        <v>136.4</v>
      </c>
      <c r="P329" s="7">
        <f t="shared" si="41"/>
        <v>160.47058823529412</v>
      </c>
      <c r="Q329" t="str">
        <f t="shared" si="42"/>
        <v>film &amp; video</v>
      </c>
      <c r="R329" s="8" t="str">
        <f t="shared" si="43"/>
        <v>documentary</v>
      </c>
      <c r="S329" s="12">
        <f t="shared" si="44"/>
        <v>42058.235289351855</v>
      </c>
      <c r="T329" s="12">
        <f t="shared" si="45"/>
        <v>42085.333333333328</v>
      </c>
      <c r="U329" s="13">
        <f t="shared" si="46"/>
        <v>42058.235289351855</v>
      </c>
      <c r="V329" t="str">
        <f t="shared" si="47"/>
        <v>Feb</v>
      </c>
    </row>
    <row r="330" spans="1:22"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40"/>
        <v>103.61439999999999</v>
      </c>
      <c r="P330" s="7">
        <f t="shared" si="41"/>
        <v>156.04578313253012</v>
      </c>
      <c r="Q330" t="str">
        <f t="shared" si="42"/>
        <v>film &amp; video</v>
      </c>
      <c r="R330" s="8" t="str">
        <f t="shared" si="43"/>
        <v>documentary</v>
      </c>
      <c r="S330" s="12">
        <f t="shared" si="44"/>
        <v>42278.946620370371</v>
      </c>
      <c r="T330" s="12">
        <f t="shared" si="45"/>
        <v>42309.166666666672</v>
      </c>
      <c r="U330" s="13">
        <f t="shared" si="46"/>
        <v>42278.946620370371</v>
      </c>
      <c r="V330" t="str">
        <f t="shared" si="47"/>
        <v>Oct</v>
      </c>
    </row>
    <row r="331" spans="1:22"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40"/>
        <v>105.5</v>
      </c>
      <c r="P331" s="7">
        <f t="shared" si="41"/>
        <v>63.17365269461078</v>
      </c>
      <c r="Q331" t="str">
        <f t="shared" si="42"/>
        <v>film &amp; video</v>
      </c>
      <c r="R331" s="8" t="str">
        <f t="shared" si="43"/>
        <v>documentary</v>
      </c>
      <c r="S331" s="12">
        <f t="shared" si="44"/>
        <v>42291.46674768519</v>
      </c>
      <c r="T331" s="12">
        <f t="shared" si="45"/>
        <v>42315.166666666672</v>
      </c>
      <c r="U331" s="13">
        <f t="shared" si="46"/>
        <v>42291.46674768519</v>
      </c>
      <c r="V331" t="str">
        <f t="shared" si="47"/>
        <v>Oct</v>
      </c>
    </row>
    <row r="332" spans="1:22"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40"/>
        <v>101.82857142857142</v>
      </c>
      <c r="P332" s="7">
        <f t="shared" si="41"/>
        <v>104.82352941176471</v>
      </c>
      <c r="Q332" t="str">
        <f t="shared" si="42"/>
        <v>film &amp; video</v>
      </c>
      <c r="R332" s="8" t="str">
        <f t="shared" si="43"/>
        <v>documentary</v>
      </c>
      <c r="S332" s="12">
        <f t="shared" si="44"/>
        <v>41379.515775462962</v>
      </c>
      <c r="T332" s="12">
        <f t="shared" si="45"/>
        <v>41411.165972222225</v>
      </c>
      <c r="U332" s="13">
        <f t="shared" si="46"/>
        <v>41379.515775462962</v>
      </c>
      <c r="V332" t="str">
        <f t="shared" si="47"/>
        <v>Apr</v>
      </c>
    </row>
    <row r="333" spans="1:22"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40"/>
        <v>106.60499999999999</v>
      </c>
      <c r="P333" s="7">
        <f t="shared" si="41"/>
        <v>97.356164383561648</v>
      </c>
      <c r="Q333" t="str">
        <f t="shared" si="42"/>
        <v>film &amp; video</v>
      </c>
      <c r="R333" s="8" t="str">
        <f t="shared" si="43"/>
        <v>documentary</v>
      </c>
      <c r="S333" s="12">
        <f t="shared" si="44"/>
        <v>42507.581412037034</v>
      </c>
      <c r="T333" s="12">
        <f t="shared" si="45"/>
        <v>42538.581412037034</v>
      </c>
      <c r="U333" s="13">
        <f t="shared" si="46"/>
        <v>42507.581412037034</v>
      </c>
      <c r="V333" t="str">
        <f t="shared" si="47"/>
        <v>May</v>
      </c>
    </row>
    <row r="334" spans="1:22"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40"/>
        <v>113.015</v>
      </c>
      <c r="P334" s="7">
        <f t="shared" si="41"/>
        <v>203.63063063063063</v>
      </c>
      <c r="Q334" t="str">
        <f t="shared" si="42"/>
        <v>film &amp; video</v>
      </c>
      <c r="R334" s="8" t="str">
        <f t="shared" si="43"/>
        <v>documentary</v>
      </c>
      <c r="S334" s="12">
        <f t="shared" si="44"/>
        <v>42263.680289351847</v>
      </c>
      <c r="T334" s="12">
        <f t="shared" si="45"/>
        <v>42305.333333333328</v>
      </c>
      <c r="U334" s="13">
        <f t="shared" si="46"/>
        <v>42263.680289351847</v>
      </c>
      <c r="V334" t="str">
        <f t="shared" si="47"/>
        <v>Sep</v>
      </c>
    </row>
    <row r="335" spans="1:22"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40"/>
        <v>125.22750000000001</v>
      </c>
      <c r="P335" s="7">
        <f t="shared" si="41"/>
        <v>188.31203007518798</v>
      </c>
      <c r="Q335" t="str">
        <f t="shared" si="42"/>
        <v>film &amp; video</v>
      </c>
      <c r="R335" s="8" t="str">
        <f t="shared" si="43"/>
        <v>documentary</v>
      </c>
      <c r="S335" s="12">
        <f t="shared" si="44"/>
        <v>42437.636469907404</v>
      </c>
      <c r="T335" s="12">
        <f t="shared" si="45"/>
        <v>42467.59480324074</v>
      </c>
      <c r="U335" s="13">
        <f t="shared" si="46"/>
        <v>42437.636469907404</v>
      </c>
      <c r="V335" t="str">
        <f t="shared" si="47"/>
        <v>Mar</v>
      </c>
    </row>
    <row r="336" spans="1:22"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40"/>
        <v>101.19</v>
      </c>
      <c r="P336" s="7">
        <f t="shared" si="41"/>
        <v>146.65217391304347</v>
      </c>
      <c r="Q336" t="str">
        <f t="shared" si="42"/>
        <v>film &amp; video</v>
      </c>
      <c r="R336" s="8" t="str">
        <f t="shared" si="43"/>
        <v>documentary</v>
      </c>
      <c r="S336" s="12">
        <f t="shared" si="44"/>
        <v>42101.682372685187</v>
      </c>
      <c r="T336" s="12">
        <f t="shared" si="45"/>
        <v>42139.791666666672</v>
      </c>
      <c r="U336" s="13">
        <f t="shared" si="46"/>
        <v>42101.682372685187</v>
      </c>
      <c r="V336" t="str">
        <f t="shared" si="47"/>
        <v>Apr</v>
      </c>
    </row>
    <row r="337" spans="1:22"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40"/>
        <v>102.76470588235294</v>
      </c>
      <c r="P337" s="7">
        <f t="shared" si="41"/>
        <v>109.1875</v>
      </c>
      <c r="Q337" t="str">
        <f t="shared" si="42"/>
        <v>film &amp; video</v>
      </c>
      <c r="R337" s="8" t="str">
        <f t="shared" si="43"/>
        <v>documentary</v>
      </c>
      <c r="S337" s="12">
        <f t="shared" si="44"/>
        <v>42101.737442129626</v>
      </c>
      <c r="T337" s="12">
        <f t="shared" si="45"/>
        <v>42132.916666666672</v>
      </c>
      <c r="U337" s="13">
        <f t="shared" si="46"/>
        <v>42101.737442129626</v>
      </c>
      <c r="V337" t="str">
        <f t="shared" si="47"/>
        <v>Apr</v>
      </c>
    </row>
    <row r="338" spans="1:22"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40"/>
        <v>116.83911999999998</v>
      </c>
      <c r="P338" s="7">
        <f t="shared" si="41"/>
        <v>59.249046653144013</v>
      </c>
      <c r="Q338" t="str">
        <f t="shared" si="42"/>
        <v>film &amp; video</v>
      </c>
      <c r="R338" s="8" t="str">
        <f t="shared" si="43"/>
        <v>documentary</v>
      </c>
      <c r="S338" s="12">
        <f t="shared" si="44"/>
        <v>42291.596273148149</v>
      </c>
      <c r="T338" s="12">
        <f t="shared" si="45"/>
        <v>42321.637939814813</v>
      </c>
      <c r="U338" s="13">
        <f t="shared" si="46"/>
        <v>42291.596273148149</v>
      </c>
      <c r="V338" t="str">
        <f t="shared" si="47"/>
        <v>Oct</v>
      </c>
    </row>
    <row r="339" spans="1:22"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40"/>
        <v>101.16833333333335</v>
      </c>
      <c r="P339" s="7">
        <f t="shared" si="41"/>
        <v>97.904838709677421</v>
      </c>
      <c r="Q339" t="str">
        <f t="shared" si="42"/>
        <v>film &amp; video</v>
      </c>
      <c r="R339" s="8" t="str">
        <f t="shared" si="43"/>
        <v>documentary</v>
      </c>
      <c r="S339" s="12">
        <f t="shared" si="44"/>
        <v>42047.128564814819</v>
      </c>
      <c r="T339" s="12">
        <f t="shared" si="45"/>
        <v>42077.086898148147</v>
      </c>
      <c r="U339" s="13">
        <f t="shared" si="46"/>
        <v>42047.128564814819</v>
      </c>
      <c r="V339" t="str">
        <f t="shared" si="47"/>
        <v>Feb</v>
      </c>
    </row>
    <row r="340" spans="1:22"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40"/>
        <v>110.13360000000002</v>
      </c>
      <c r="P340" s="7">
        <f t="shared" si="41"/>
        <v>70.000169491525426</v>
      </c>
      <c r="Q340" t="str">
        <f t="shared" si="42"/>
        <v>film &amp; video</v>
      </c>
      <c r="R340" s="8" t="str">
        <f t="shared" si="43"/>
        <v>documentary</v>
      </c>
      <c r="S340" s="12">
        <f t="shared" si="44"/>
        <v>42559.755671296298</v>
      </c>
      <c r="T340" s="12">
        <f t="shared" si="45"/>
        <v>42616.041666666672</v>
      </c>
      <c r="U340" s="13">
        <f t="shared" si="46"/>
        <v>42559.755671296298</v>
      </c>
      <c r="V340" t="str">
        <f t="shared" si="47"/>
        <v>Jul</v>
      </c>
    </row>
    <row r="341" spans="1:22"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40"/>
        <v>108.08333333333333</v>
      </c>
      <c r="P341" s="7">
        <f t="shared" si="41"/>
        <v>72.865168539325836</v>
      </c>
      <c r="Q341" t="str">
        <f t="shared" si="42"/>
        <v>film &amp; video</v>
      </c>
      <c r="R341" s="8" t="str">
        <f t="shared" si="43"/>
        <v>documentary</v>
      </c>
      <c r="S341" s="12">
        <f t="shared" si="44"/>
        <v>42093.760046296295</v>
      </c>
      <c r="T341" s="12">
        <f t="shared" si="45"/>
        <v>42123.760046296295</v>
      </c>
      <c r="U341" s="13">
        <f t="shared" si="46"/>
        <v>42093.760046296295</v>
      </c>
      <c r="V341" t="str">
        <f t="shared" si="47"/>
        <v>Mar</v>
      </c>
    </row>
    <row r="342" spans="1:22"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40"/>
        <v>125.02285714285715</v>
      </c>
      <c r="P342" s="7">
        <f t="shared" si="41"/>
        <v>146.34782608695653</v>
      </c>
      <c r="Q342" t="str">
        <f t="shared" si="42"/>
        <v>film &amp; video</v>
      </c>
      <c r="R342" s="8" t="str">
        <f t="shared" si="43"/>
        <v>documentary</v>
      </c>
      <c r="S342" s="12">
        <f t="shared" si="44"/>
        <v>42772.669062500005</v>
      </c>
      <c r="T342" s="12">
        <f t="shared" si="45"/>
        <v>42802.875</v>
      </c>
      <c r="U342" s="13">
        <f t="shared" si="46"/>
        <v>42772.669062500005</v>
      </c>
      <c r="V342" t="str">
        <f t="shared" si="47"/>
        <v>Feb</v>
      </c>
    </row>
    <row r="343" spans="1:22"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40"/>
        <v>106.71428571428572</v>
      </c>
      <c r="P343" s="7">
        <f t="shared" si="41"/>
        <v>67.909090909090907</v>
      </c>
      <c r="Q343" t="str">
        <f t="shared" si="42"/>
        <v>film &amp; video</v>
      </c>
      <c r="R343" s="8" t="str">
        <f t="shared" si="43"/>
        <v>documentary</v>
      </c>
      <c r="S343" s="12">
        <f t="shared" si="44"/>
        <v>41894.879606481481</v>
      </c>
      <c r="T343" s="12">
        <f t="shared" si="45"/>
        <v>41913.165972222225</v>
      </c>
      <c r="U343" s="13">
        <f t="shared" si="46"/>
        <v>41894.879606481481</v>
      </c>
      <c r="V343" t="str">
        <f t="shared" si="47"/>
        <v>Sep</v>
      </c>
    </row>
    <row r="344" spans="1:22"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40"/>
        <v>100.36639999999998</v>
      </c>
      <c r="P344" s="7">
        <f t="shared" si="41"/>
        <v>169.85083076923075</v>
      </c>
      <c r="Q344" t="str">
        <f t="shared" si="42"/>
        <v>film &amp; video</v>
      </c>
      <c r="R344" s="8" t="str">
        <f t="shared" si="43"/>
        <v>documentary</v>
      </c>
      <c r="S344" s="12">
        <f t="shared" si="44"/>
        <v>42459.780844907407</v>
      </c>
      <c r="T344" s="12">
        <f t="shared" si="45"/>
        <v>42489.780844907407</v>
      </c>
      <c r="U344" s="13">
        <f t="shared" si="46"/>
        <v>42459.780844907407</v>
      </c>
      <c r="V344" t="str">
        <f t="shared" si="47"/>
        <v>Mar</v>
      </c>
    </row>
    <row r="345" spans="1:22"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40"/>
        <v>102.02863333333335</v>
      </c>
      <c r="P345" s="7">
        <f t="shared" si="41"/>
        <v>58.413339694656486</v>
      </c>
      <c r="Q345" t="str">
        <f t="shared" si="42"/>
        <v>film &amp; video</v>
      </c>
      <c r="R345" s="8" t="str">
        <f t="shared" si="43"/>
        <v>documentary</v>
      </c>
      <c r="S345" s="12">
        <f t="shared" si="44"/>
        <v>41926.73778935185</v>
      </c>
      <c r="T345" s="12">
        <f t="shared" si="45"/>
        <v>41957.125</v>
      </c>
      <c r="U345" s="13">
        <f t="shared" si="46"/>
        <v>41926.73778935185</v>
      </c>
      <c r="V345" t="str">
        <f t="shared" si="47"/>
        <v>Oct</v>
      </c>
    </row>
    <row r="346" spans="1:22"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40"/>
        <v>102.08358208955224</v>
      </c>
      <c r="P346" s="7">
        <f t="shared" si="41"/>
        <v>119.99298245614035</v>
      </c>
      <c r="Q346" t="str">
        <f t="shared" si="42"/>
        <v>film &amp; video</v>
      </c>
      <c r="R346" s="8" t="str">
        <f t="shared" si="43"/>
        <v>documentary</v>
      </c>
      <c r="S346" s="12">
        <f t="shared" si="44"/>
        <v>42111.970995370371</v>
      </c>
      <c r="T346" s="12">
        <f t="shared" si="45"/>
        <v>42156.097222222219</v>
      </c>
      <c r="U346" s="13">
        <f t="shared" si="46"/>
        <v>42111.970995370371</v>
      </c>
      <c r="V346" t="str">
        <f t="shared" si="47"/>
        <v>Apr</v>
      </c>
    </row>
    <row r="347" spans="1:22"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40"/>
        <v>123.27586206896552</v>
      </c>
      <c r="P347" s="7">
        <f t="shared" si="41"/>
        <v>99.860335195530723</v>
      </c>
      <c r="Q347" t="str">
        <f t="shared" si="42"/>
        <v>film &amp; video</v>
      </c>
      <c r="R347" s="8" t="str">
        <f t="shared" si="43"/>
        <v>documentary</v>
      </c>
      <c r="S347" s="12">
        <f t="shared" si="44"/>
        <v>42114.944328703699</v>
      </c>
      <c r="T347" s="12">
        <f t="shared" si="45"/>
        <v>42144.944328703699</v>
      </c>
      <c r="U347" s="13">
        <f t="shared" si="46"/>
        <v>42114.944328703699</v>
      </c>
      <c r="V347" t="str">
        <f t="shared" si="47"/>
        <v>Apr</v>
      </c>
    </row>
    <row r="348" spans="1:22"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40"/>
        <v>170.28880000000001</v>
      </c>
      <c r="P348" s="7">
        <f t="shared" si="41"/>
        <v>90.579148936170213</v>
      </c>
      <c r="Q348" t="str">
        <f t="shared" si="42"/>
        <v>film &amp; video</v>
      </c>
      <c r="R348" s="8" t="str">
        <f t="shared" si="43"/>
        <v>documentary</v>
      </c>
      <c r="S348" s="12">
        <f t="shared" si="44"/>
        <v>42261.500243055554</v>
      </c>
      <c r="T348" s="12">
        <f t="shared" si="45"/>
        <v>42291.500243055554</v>
      </c>
      <c r="U348" s="13">
        <f t="shared" si="46"/>
        <v>42261.500243055554</v>
      </c>
      <c r="V348" t="str">
        <f t="shared" si="47"/>
        <v>Sep</v>
      </c>
    </row>
    <row r="349" spans="1:22"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40"/>
        <v>111.59049999999999</v>
      </c>
      <c r="P349" s="7">
        <f t="shared" si="41"/>
        <v>117.77361477572559</v>
      </c>
      <c r="Q349" t="str">
        <f t="shared" si="42"/>
        <v>film &amp; video</v>
      </c>
      <c r="R349" s="8" t="str">
        <f t="shared" si="43"/>
        <v>documentary</v>
      </c>
      <c r="S349" s="12">
        <f t="shared" si="44"/>
        <v>42292.495474537034</v>
      </c>
      <c r="T349" s="12">
        <f t="shared" si="45"/>
        <v>42322.537141203706</v>
      </c>
      <c r="U349" s="13">
        <f t="shared" si="46"/>
        <v>42292.495474537034</v>
      </c>
      <c r="V349" t="str">
        <f t="shared" si="47"/>
        <v>Oct</v>
      </c>
    </row>
    <row r="350" spans="1:22"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40"/>
        <v>103</v>
      </c>
      <c r="P350" s="7">
        <f t="shared" si="41"/>
        <v>86.554621848739501</v>
      </c>
      <c r="Q350" t="str">
        <f t="shared" si="42"/>
        <v>film &amp; video</v>
      </c>
      <c r="R350" s="8" t="str">
        <f t="shared" si="43"/>
        <v>documentary</v>
      </c>
      <c r="S350" s="12">
        <f t="shared" si="44"/>
        <v>42207.58699074074</v>
      </c>
      <c r="T350" s="12">
        <f t="shared" si="45"/>
        <v>42237.58699074074</v>
      </c>
      <c r="U350" s="13">
        <f t="shared" si="46"/>
        <v>42207.58699074074</v>
      </c>
      <c r="V350" t="str">
        <f t="shared" si="47"/>
        <v>Jul</v>
      </c>
    </row>
    <row r="351" spans="1:22"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40"/>
        <v>106.63570159857905</v>
      </c>
      <c r="P351" s="7">
        <f t="shared" si="41"/>
        <v>71.899281437125751</v>
      </c>
      <c r="Q351" t="str">
        <f t="shared" si="42"/>
        <v>film &amp; video</v>
      </c>
      <c r="R351" s="8" t="str">
        <f t="shared" si="43"/>
        <v>documentary</v>
      </c>
      <c r="S351" s="12">
        <f t="shared" si="44"/>
        <v>42760.498935185184</v>
      </c>
      <c r="T351" s="12">
        <f t="shared" si="45"/>
        <v>42790.498935185184</v>
      </c>
      <c r="U351" s="13">
        <f t="shared" si="46"/>
        <v>42760.498935185184</v>
      </c>
      <c r="V351" t="str">
        <f t="shared" si="47"/>
        <v>Jan</v>
      </c>
    </row>
    <row r="352" spans="1:22"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40"/>
        <v>114.75999999999999</v>
      </c>
      <c r="P352" s="7">
        <f t="shared" si="41"/>
        <v>129.81900452488688</v>
      </c>
      <c r="Q352" t="str">
        <f t="shared" si="42"/>
        <v>film &amp; video</v>
      </c>
      <c r="R352" s="8" t="str">
        <f t="shared" si="43"/>
        <v>documentary</v>
      </c>
      <c r="S352" s="12">
        <f t="shared" si="44"/>
        <v>42586.066076388888</v>
      </c>
      <c r="T352" s="12">
        <f t="shared" si="45"/>
        <v>42624.165972222225</v>
      </c>
      <c r="U352" s="13">
        <f t="shared" si="46"/>
        <v>42586.066076388888</v>
      </c>
      <c r="V352" t="str">
        <f t="shared" si="47"/>
        <v>Aug</v>
      </c>
    </row>
    <row r="353" spans="1:22"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40"/>
        <v>127.34117647058822</v>
      </c>
      <c r="P353" s="7">
        <f t="shared" si="41"/>
        <v>44.912863070539416</v>
      </c>
      <c r="Q353" t="str">
        <f t="shared" si="42"/>
        <v>film &amp; video</v>
      </c>
      <c r="R353" s="8" t="str">
        <f t="shared" si="43"/>
        <v>documentary</v>
      </c>
      <c r="S353" s="12">
        <f t="shared" si="44"/>
        <v>42427.964745370366</v>
      </c>
      <c r="T353" s="12">
        <f t="shared" si="45"/>
        <v>42467.923078703709</v>
      </c>
      <c r="U353" s="13">
        <f t="shared" si="46"/>
        <v>42427.964745370366</v>
      </c>
      <c r="V353" t="str">
        <f t="shared" si="47"/>
        <v>Feb</v>
      </c>
    </row>
    <row r="354" spans="1:22"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40"/>
        <v>116.56</v>
      </c>
      <c r="P354" s="7">
        <f t="shared" si="41"/>
        <v>40.755244755244753</v>
      </c>
      <c r="Q354" t="str">
        <f t="shared" si="42"/>
        <v>film &amp; video</v>
      </c>
      <c r="R354" s="8" t="str">
        <f t="shared" si="43"/>
        <v>documentary</v>
      </c>
      <c r="S354" s="12">
        <f t="shared" si="44"/>
        <v>41890.167453703703</v>
      </c>
      <c r="T354" s="12">
        <f t="shared" si="45"/>
        <v>41920.167453703703</v>
      </c>
      <c r="U354" s="13">
        <f t="shared" si="46"/>
        <v>41890.167453703703</v>
      </c>
      <c r="V354" t="str">
        <f t="shared" si="47"/>
        <v>Sep</v>
      </c>
    </row>
    <row r="355" spans="1:22"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40"/>
        <v>108.61819426615318</v>
      </c>
      <c r="P355" s="7">
        <f t="shared" si="41"/>
        <v>103.52394779771615</v>
      </c>
      <c r="Q355" t="str">
        <f t="shared" si="42"/>
        <v>film &amp; video</v>
      </c>
      <c r="R355" s="8" t="str">
        <f t="shared" si="43"/>
        <v>documentary</v>
      </c>
      <c r="S355" s="12">
        <f t="shared" si="44"/>
        <v>42297.791886574079</v>
      </c>
      <c r="T355" s="12">
        <f t="shared" si="45"/>
        <v>42327.833553240736</v>
      </c>
      <c r="U355" s="13">
        <f t="shared" si="46"/>
        <v>42297.791886574079</v>
      </c>
      <c r="V355" t="str">
        <f t="shared" si="47"/>
        <v>Oct</v>
      </c>
    </row>
    <row r="356" spans="1:22"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40"/>
        <v>103.94285714285714</v>
      </c>
      <c r="P356" s="7">
        <f t="shared" si="41"/>
        <v>125.44827586206897</v>
      </c>
      <c r="Q356" t="str">
        <f t="shared" si="42"/>
        <v>film &amp; video</v>
      </c>
      <c r="R356" s="8" t="str">
        <f t="shared" si="43"/>
        <v>documentary</v>
      </c>
      <c r="S356" s="12">
        <f t="shared" si="44"/>
        <v>42438.827789351853</v>
      </c>
      <c r="T356" s="12">
        <f t="shared" si="45"/>
        <v>42468.786122685182</v>
      </c>
      <c r="U356" s="13">
        <f t="shared" si="46"/>
        <v>42438.827789351853</v>
      </c>
      <c r="V356" t="str">
        <f t="shared" si="47"/>
        <v>Mar</v>
      </c>
    </row>
    <row r="357" spans="1:22"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40"/>
        <v>116.25714285714285</v>
      </c>
      <c r="P357" s="7">
        <f t="shared" si="41"/>
        <v>246.60606060606059</v>
      </c>
      <c r="Q357" t="str">
        <f t="shared" si="42"/>
        <v>film &amp; video</v>
      </c>
      <c r="R357" s="8" t="str">
        <f t="shared" si="43"/>
        <v>documentary</v>
      </c>
      <c r="S357" s="12">
        <f t="shared" si="44"/>
        <v>41943.293912037036</v>
      </c>
      <c r="T357" s="12">
        <f t="shared" si="45"/>
        <v>41974.3355787037</v>
      </c>
      <c r="U357" s="13">
        <f t="shared" si="46"/>
        <v>41943.293912037036</v>
      </c>
      <c r="V357" t="str">
        <f t="shared" si="47"/>
        <v>Oct</v>
      </c>
    </row>
    <row r="358" spans="1:22"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40"/>
        <v>102.69239999999999</v>
      </c>
      <c r="P358" s="7">
        <f t="shared" si="41"/>
        <v>79.401340206185566</v>
      </c>
      <c r="Q358" t="str">
        <f t="shared" si="42"/>
        <v>film &amp; video</v>
      </c>
      <c r="R358" s="8" t="str">
        <f t="shared" si="43"/>
        <v>documentary</v>
      </c>
      <c r="S358" s="12">
        <f t="shared" si="44"/>
        <v>42415.803159722222</v>
      </c>
      <c r="T358" s="12">
        <f t="shared" si="45"/>
        <v>42445.761493055557</v>
      </c>
      <c r="U358" s="13">
        <f t="shared" si="46"/>
        <v>42415.803159722222</v>
      </c>
      <c r="V358" t="str">
        <f t="shared" si="47"/>
        <v>Feb</v>
      </c>
    </row>
    <row r="359" spans="1:22"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40"/>
        <v>174</v>
      </c>
      <c r="P359" s="7">
        <f t="shared" si="41"/>
        <v>86.138613861386133</v>
      </c>
      <c r="Q359" t="str">
        <f t="shared" si="42"/>
        <v>film &amp; video</v>
      </c>
      <c r="R359" s="8" t="str">
        <f t="shared" si="43"/>
        <v>documentary</v>
      </c>
      <c r="S359" s="12">
        <f t="shared" si="44"/>
        <v>42078.222187499996</v>
      </c>
      <c r="T359" s="12">
        <f t="shared" si="45"/>
        <v>42118.222187499996</v>
      </c>
      <c r="U359" s="13">
        <f t="shared" si="46"/>
        <v>42078.222187499996</v>
      </c>
      <c r="V359" t="str">
        <f t="shared" si="47"/>
        <v>Mar</v>
      </c>
    </row>
    <row r="360" spans="1:22"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40"/>
        <v>103.08800000000001</v>
      </c>
      <c r="P360" s="7">
        <f t="shared" si="41"/>
        <v>193.04868913857678</v>
      </c>
      <c r="Q360" t="str">
        <f t="shared" si="42"/>
        <v>film &amp; video</v>
      </c>
      <c r="R360" s="8" t="str">
        <f t="shared" si="43"/>
        <v>documentary</v>
      </c>
      <c r="S360" s="12">
        <f t="shared" si="44"/>
        <v>42507.860196759255</v>
      </c>
      <c r="T360" s="12">
        <f t="shared" si="45"/>
        <v>42536.625</v>
      </c>
      <c r="U360" s="13">
        <f t="shared" si="46"/>
        <v>42507.860196759255</v>
      </c>
      <c r="V360" t="str">
        <f t="shared" si="47"/>
        <v>May</v>
      </c>
    </row>
    <row r="361" spans="1:22"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40"/>
        <v>104.85537190082646</v>
      </c>
      <c r="P361" s="7">
        <f t="shared" si="41"/>
        <v>84.023178807947019</v>
      </c>
      <c r="Q361" t="str">
        <f t="shared" si="42"/>
        <v>film &amp; video</v>
      </c>
      <c r="R361" s="8" t="str">
        <f t="shared" si="43"/>
        <v>documentary</v>
      </c>
      <c r="S361" s="12">
        <f t="shared" si="44"/>
        <v>41935.070486111115</v>
      </c>
      <c r="T361" s="12">
        <f t="shared" si="45"/>
        <v>41957.216666666667</v>
      </c>
      <c r="U361" s="13">
        <f t="shared" si="46"/>
        <v>41935.070486111115</v>
      </c>
      <c r="V361" t="str">
        <f t="shared" si="47"/>
        <v>Oct</v>
      </c>
    </row>
    <row r="362" spans="1:22"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40"/>
        <v>101.375</v>
      </c>
      <c r="P362" s="7">
        <f t="shared" si="41"/>
        <v>139.82758620689654</v>
      </c>
      <c r="Q362" t="str">
        <f t="shared" si="42"/>
        <v>film &amp; video</v>
      </c>
      <c r="R362" s="8" t="str">
        <f t="shared" si="43"/>
        <v>documentary</v>
      </c>
      <c r="S362" s="12">
        <f t="shared" si="44"/>
        <v>42163.897916666669</v>
      </c>
      <c r="T362" s="12">
        <f t="shared" si="45"/>
        <v>42208.132638888885</v>
      </c>
      <c r="U362" s="13">
        <f t="shared" si="46"/>
        <v>42163.897916666669</v>
      </c>
      <c r="V362" t="str">
        <f t="shared" si="47"/>
        <v>Jun</v>
      </c>
    </row>
    <row r="363" spans="1:22"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40"/>
        <v>111.07699999999998</v>
      </c>
      <c r="P363" s="7">
        <f t="shared" si="41"/>
        <v>109.82189265536722</v>
      </c>
      <c r="Q363" t="str">
        <f t="shared" si="42"/>
        <v>film &amp; video</v>
      </c>
      <c r="R363" s="8" t="str">
        <f t="shared" si="43"/>
        <v>documentary</v>
      </c>
      <c r="S363" s="12">
        <f t="shared" si="44"/>
        <v>41936.001226851848</v>
      </c>
      <c r="T363" s="12">
        <f t="shared" si="45"/>
        <v>41966.042893518519</v>
      </c>
      <c r="U363" s="13">
        <f t="shared" si="46"/>
        <v>41936.001226851848</v>
      </c>
      <c r="V363" t="str">
        <f t="shared" si="47"/>
        <v>Oct</v>
      </c>
    </row>
    <row r="364" spans="1:22"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40"/>
        <v>124.15933781686496</v>
      </c>
      <c r="P364" s="7">
        <f t="shared" si="41"/>
        <v>139.53488372093022</v>
      </c>
      <c r="Q364" t="str">
        <f t="shared" si="42"/>
        <v>film &amp; video</v>
      </c>
      <c r="R364" s="8" t="str">
        <f t="shared" si="43"/>
        <v>documentary</v>
      </c>
      <c r="S364" s="12">
        <f t="shared" si="44"/>
        <v>41837.210543981484</v>
      </c>
      <c r="T364" s="12">
        <f t="shared" si="45"/>
        <v>41859</v>
      </c>
      <c r="U364" s="13">
        <f t="shared" si="46"/>
        <v>41837.210543981484</v>
      </c>
      <c r="V364" t="str">
        <f t="shared" si="47"/>
        <v>Jul</v>
      </c>
    </row>
    <row r="365" spans="1:22"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40"/>
        <v>101.33333333333334</v>
      </c>
      <c r="P365" s="7">
        <f t="shared" si="41"/>
        <v>347.84615384615387</v>
      </c>
      <c r="Q365" t="str">
        <f t="shared" si="42"/>
        <v>film &amp; video</v>
      </c>
      <c r="R365" s="8" t="str">
        <f t="shared" si="43"/>
        <v>documentary</v>
      </c>
      <c r="S365" s="12">
        <f t="shared" si="44"/>
        <v>40255.744629629626</v>
      </c>
      <c r="T365" s="12">
        <f t="shared" si="45"/>
        <v>40300.806944444441</v>
      </c>
      <c r="U365" s="13">
        <f t="shared" si="46"/>
        <v>40255.744629629626</v>
      </c>
      <c r="V365" t="str">
        <f t="shared" si="47"/>
        <v>Mar</v>
      </c>
    </row>
    <row r="366" spans="1:22"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40"/>
        <v>110.16142857142856</v>
      </c>
      <c r="P366" s="7">
        <f t="shared" si="41"/>
        <v>68.24159292035398</v>
      </c>
      <c r="Q366" t="str">
        <f t="shared" si="42"/>
        <v>film &amp; video</v>
      </c>
      <c r="R366" s="8" t="str">
        <f t="shared" si="43"/>
        <v>documentary</v>
      </c>
      <c r="S366" s="12">
        <f t="shared" si="44"/>
        <v>41780.859629629631</v>
      </c>
      <c r="T366" s="12">
        <f t="shared" si="45"/>
        <v>41811.165972222225</v>
      </c>
      <c r="U366" s="13">
        <f t="shared" si="46"/>
        <v>41780.859629629631</v>
      </c>
      <c r="V366" t="str">
        <f t="shared" si="47"/>
        <v>May</v>
      </c>
    </row>
    <row r="367" spans="1:22"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40"/>
        <v>103.97333333333334</v>
      </c>
      <c r="P367" s="7">
        <f t="shared" si="41"/>
        <v>239.93846153846152</v>
      </c>
      <c r="Q367" t="str">
        <f t="shared" si="42"/>
        <v>film &amp; video</v>
      </c>
      <c r="R367" s="8" t="str">
        <f t="shared" si="43"/>
        <v>documentary</v>
      </c>
      <c r="S367" s="12">
        <f t="shared" si="44"/>
        <v>41668.606469907405</v>
      </c>
      <c r="T367" s="12">
        <f t="shared" si="45"/>
        <v>41698.606469907405</v>
      </c>
      <c r="U367" s="13">
        <f t="shared" si="46"/>
        <v>41668.606469907405</v>
      </c>
      <c r="V367" t="str">
        <f t="shared" si="47"/>
        <v>Jan</v>
      </c>
    </row>
    <row r="368" spans="1:22"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40"/>
        <v>101.31578947368421</v>
      </c>
      <c r="P368" s="7">
        <f t="shared" si="41"/>
        <v>287.31343283582089</v>
      </c>
      <c r="Q368" t="str">
        <f t="shared" si="42"/>
        <v>film &amp; video</v>
      </c>
      <c r="R368" s="8" t="str">
        <f t="shared" si="43"/>
        <v>documentary</v>
      </c>
      <c r="S368" s="12">
        <f t="shared" si="44"/>
        <v>41019.793032407411</v>
      </c>
      <c r="T368" s="12">
        <f t="shared" si="45"/>
        <v>41049.793032407411</v>
      </c>
      <c r="U368" s="13">
        <f t="shared" si="46"/>
        <v>41019.793032407411</v>
      </c>
      <c r="V368" t="str">
        <f t="shared" si="47"/>
        <v>Apr</v>
      </c>
    </row>
    <row r="369" spans="1:22"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40"/>
        <v>103.3501</v>
      </c>
      <c r="P369" s="7">
        <f t="shared" si="41"/>
        <v>86.84882352941176</v>
      </c>
      <c r="Q369" t="str">
        <f t="shared" si="42"/>
        <v>film &amp; video</v>
      </c>
      <c r="R369" s="8" t="str">
        <f t="shared" si="43"/>
        <v>documentary</v>
      </c>
      <c r="S369" s="12">
        <f t="shared" si="44"/>
        <v>41355.577291666668</v>
      </c>
      <c r="T369" s="12">
        <f t="shared" si="45"/>
        <v>41395.207638888889</v>
      </c>
      <c r="U369" s="13">
        <f t="shared" si="46"/>
        <v>41355.577291666668</v>
      </c>
      <c r="V369" t="str">
        <f t="shared" si="47"/>
        <v>Mar</v>
      </c>
    </row>
    <row r="370" spans="1:22"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40"/>
        <v>104.11200000000001</v>
      </c>
      <c r="P370" s="7">
        <f t="shared" si="41"/>
        <v>81.84905660377359</v>
      </c>
      <c r="Q370" t="str">
        <f t="shared" si="42"/>
        <v>film &amp; video</v>
      </c>
      <c r="R370" s="8" t="str">
        <f t="shared" si="43"/>
        <v>documentary</v>
      </c>
      <c r="S370" s="12">
        <f t="shared" si="44"/>
        <v>42043.605578703704</v>
      </c>
      <c r="T370" s="12">
        <f t="shared" si="45"/>
        <v>42078.563912037032</v>
      </c>
      <c r="U370" s="13">
        <f t="shared" si="46"/>
        <v>42043.605578703704</v>
      </c>
      <c r="V370" t="str">
        <f t="shared" si="47"/>
        <v>Feb</v>
      </c>
    </row>
    <row r="371" spans="1:22"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40"/>
        <v>110.15569230769231</v>
      </c>
      <c r="P371" s="7">
        <f t="shared" si="41"/>
        <v>42.874970059880241</v>
      </c>
      <c r="Q371" t="str">
        <f t="shared" si="42"/>
        <v>film &amp; video</v>
      </c>
      <c r="R371" s="8" t="str">
        <f t="shared" si="43"/>
        <v>documentary</v>
      </c>
      <c r="S371" s="12">
        <f t="shared" si="44"/>
        <v>40893.551724537036</v>
      </c>
      <c r="T371" s="12">
        <f t="shared" si="45"/>
        <v>40923.551724537036</v>
      </c>
      <c r="U371" s="13">
        <f t="shared" si="46"/>
        <v>40893.551724537036</v>
      </c>
      <c r="V371" t="str">
        <f t="shared" si="47"/>
        <v>Dec</v>
      </c>
    </row>
    <row r="372" spans="1:22"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40"/>
        <v>122.02</v>
      </c>
      <c r="P372" s="7">
        <f t="shared" si="41"/>
        <v>709.41860465116281</v>
      </c>
      <c r="Q372" t="str">
        <f t="shared" si="42"/>
        <v>film &amp; video</v>
      </c>
      <c r="R372" s="8" t="str">
        <f t="shared" si="43"/>
        <v>documentary</v>
      </c>
      <c r="S372" s="12">
        <f t="shared" si="44"/>
        <v>42711.795138888891</v>
      </c>
      <c r="T372" s="12">
        <f t="shared" si="45"/>
        <v>42741.795138888891</v>
      </c>
      <c r="U372" s="13">
        <f t="shared" si="46"/>
        <v>42711.795138888891</v>
      </c>
      <c r="V372" t="str">
        <f t="shared" si="47"/>
        <v>Dec</v>
      </c>
    </row>
    <row r="373" spans="1:22"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40"/>
        <v>114.16866666666667</v>
      </c>
      <c r="P373" s="7">
        <f t="shared" si="41"/>
        <v>161.25517890772127</v>
      </c>
      <c r="Q373" t="str">
        <f t="shared" si="42"/>
        <v>film &amp; video</v>
      </c>
      <c r="R373" s="8" t="str">
        <f t="shared" si="43"/>
        <v>documentary</v>
      </c>
      <c r="S373" s="12">
        <f t="shared" si="44"/>
        <v>41261.767812500002</v>
      </c>
      <c r="T373" s="12">
        <f t="shared" si="45"/>
        <v>41306.767812500002</v>
      </c>
      <c r="U373" s="13">
        <f t="shared" si="46"/>
        <v>41261.767812500002</v>
      </c>
      <c r="V373" t="str">
        <f t="shared" si="47"/>
        <v>Dec</v>
      </c>
    </row>
    <row r="374" spans="1:22"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40"/>
        <v>125.33333333333334</v>
      </c>
      <c r="P374" s="7">
        <f t="shared" si="41"/>
        <v>41.777777777777779</v>
      </c>
      <c r="Q374" t="str">
        <f t="shared" si="42"/>
        <v>film &amp; video</v>
      </c>
      <c r="R374" s="8" t="str">
        <f t="shared" si="43"/>
        <v>documentary</v>
      </c>
      <c r="S374" s="12">
        <f t="shared" si="44"/>
        <v>42425.576898148152</v>
      </c>
      <c r="T374" s="12">
        <f t="shared" si="45"/>
        <v>42465.666666666672</v>
      </c>
      <c r="U374" s="13">
        <f t="shared" si="46"/>
        <v>42425.576898148152</v>
      </c>
      <c r="V374" t="str">
        <f t="shared" si="47"/>
        <v>Feb</v>
      </c>
    </row>
    <row r="375" spans="1:22"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40"/>
        <v>106.66666666666667</v>
      </c>
      <c r="P375" s="7">
        <f t="shared" si="41"/>
        <v>89.887640449438209</v>
      </c>
      <c r="Q375" t="str">
        <f t="shared" si="42"/>
        <v>film &amp; video</v>
      </c>
      <c r="R375" s="8" t="str">
        <f t="shared" si="43"/>
        <v>documentary</v>
      </c>
      <c r="S375" s="12">
        <f t="shared" si="44"/>
        <v>41078.91201388889</v>
      </c>
      <c r="T375" s="12">
        <f t="shared" si="45"/>
        <v>41108.91201388889</v>
      </c>
      <c r="U375" s="13">
        <f t="shared" si="46"/>
        <v>41078.91201388889</v>
      </c>
      <c r="V375" t="str">
        <f t="shared" si="47"/>
        <v>Jun</v>
      </c>
    </row>
    <row r="376" spans="1:22"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40"/>
        <v>130.65</v>
      </c>
      <c r="P376" s="7">
        <f t="shared" si="41"/>
        <v>45.051724137931032</v>
      </c>
      <c r="Q376" t="str">
        <f t="shared" si="42"/>
        <v>film &amp; video</v>
      </c>
      <c r="R376" s="8" t="str">
        <f t="shared" si="43"/>
        <v>documentary</v>
      </c>
      <c r="S376" s="12">
        <f t="shared" si="44"/>
        <v>40757.889247685183</v>
      </c>
      <c r="T376" s="12">
        <f t="shared" si="45"/>
        <v>40802.889247685183</v>
      </c>
      <c r="U376" s="13">
        <f t="shared" si="46"/>
        <v>40757.889247685183</v>
      </c>
      <c r="V376" t="str">
        <f t="shared" si="47"/>
        <v>Aug</v>
      </c>
    </row>
    <row r="377" spans="1:22"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40"/>
        <v>120</v>
      </c>
      <c r="P377" s="7">
        <f t="shared" si="41"/>
        <v>42.857142857142854</v>
      </c>
      <c r="Q377" t="str">
        <f t="shared" si="42"/>
        <v>film &amp; video</v>
      </c>
      <c r="R377" s="8" t="str">
        <f t="shared" si="43"/>
        <v>documentary</v>
      </c>
      <c r="S377" s="12">
        <f t="shared" si="44"/>
        <v>41657.985081018516</v>
      </c>
      <c r="T377" s="12">
        <f t="shared" si="45"/>
        <v>41699.720833333333</v>
      </c>
      <c r="U377" s="13">
        <f t="shared" si="46"/>
        <v>41657.985081018516</v>
      </c>
      <c r="V377" t="str">
        <f t="shared" si="47"/>
        <v>Jan</v>
      </c>
    </row>
    <row r="378" spans="1:22"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40"/>
        <v>105.9591836734694</v>
      </c>
      <c r="P378" s="7">
        <f t="shared" si="41"/>
        <v>54.083333333333336</v>
      </c>
      <c r="Q378" t="str">
        <f t="shared" si="42"/>
        <v>film &amp; video</v>
      </c>
      <c r="R378" s="8" t="str">
        <f t="shared" si="43"/>
        <v>documentary</v>
      </c>
      <c r="S378" s="12">
        <f t="shared" si="44"/>
        <v>42576.452731481477</v>
      </c>
      <c r="T378" s="12">
        <f t="shared" si="45"/>
        <v>42607.452731481477</v>
      </c>
      <c r="U378" s="13">
        <f t="shared" si="46"/>
        <v>42576.452731481477</v>
      </c>
      <c r="V378" t="str">
        <f t="shared" si="47"/>
        <v>Jul</v>
      </c>
    </row>
    <row r="379" spans="1:22"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40"/>
        <v>114.39999999999999</v>
      </c>
      <c r="P379" s="7">
        <f t="shared" si="41"/>
        <v>103.21804511278195</v>
      </c>
      <c r="Q379" t="str">
        <f t="shared" si="42"/>
        <v>film &amp; video</v>
      </c>
      <c r="R379" s="8" t="str">
        <f t="shared" si="43"/>
        <v>documentary</v>
      </c>
      <c r="S379" s="12">
        <f t="shared" si="44"/>
        <v>42292.250787037032</v>
      </c>
      <c r="T379" s="12">
        <f t="shared" si="45"/>
        <v>42322.292361111111</v>
      </c>
      <c r="U379" s="13">
        <f t="shared" si="46"/>
        <v>42292.250787037032</v>
      </c>
      <c r="V379" t="str">
        <f t="shared" si="47"/>
        <v>Oct</v>
      </c>
    </row>
    <row r="380" spans="1:22"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40"/>
        <v>111.76666666666665</v>
      </c>
      <c r="P380" s="7">
        <f t="shared" si="41"/>
        <v>40.397590361445786</v>
      </c>
      <c r="Q380" t="str">
        <f t="shared" si="42"/>
        <v>film &amp; video</v>
      </c>
      <c r="R380" s="8" t="str">
        <f t="shared" si="43"/>
        <v>documentary</v>
      </c>
      <c r="S380" s="12">
        <f t="shared" si="44"/>
        <v>42370.571851851855</v>
      </c>
      <c r="T380" s="12">
        <f t="shared" si="45"/>
        <v>42394.994444444441</v>
      </c>
      <c r="U380" s="13">
        <f t="shared" si="46"/>
        <v>42370.571851851855</v>
      </c>
      <c r="V380" t="str">
        <f t="shared" si="47"/>
        <v>Jan</v>
      </c>
    </row>
    <row r="381" spans="1:22"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40"/>
        <v>116.08000000000001</v>
      </c>
      <c r="P381" s="7">
        <f t="shared" si="41"/>
        <v>116.85906040268456</v>
      </c>
      <c r="Q381" t="str">
        <f t="shared" si="42"/>
        <v>film &amp; video</v>
      </c>
      <c r="R381" s="8" t="str">
        <f t="shared" si="43"/>
        <v>documentary</v>
      </c>
      <c r="S381" s="12">
        <f t="shared" si="44"/>
        <v>40987.688333333332</v>
      </c>
      <c r="T381" s="12">
        <f t="shared" si="45"/>
        <v>41032.688333333332</v>
      </c>
      <c r="U381" s="13">
        <f t="shared" si="46"/>
        <v>40987.688333333332</v>
      </c>
      <c r="V381" t="str">
        <f t="shared" si="47"/>
        <v>Mar</v>
      </c>
    </row>
    <row r="382" spans="1:22"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40"/>
        <v>141.5</v>
      </c>
      <c r="P382" s="7">
        <f t="shared" si="41"/>
        <v>115.51020408163265</v>
      </c>
      <c r="Q382" t="str">
        <f t="shared" si="42"/>
        <v>film &amp; video</v>
      </c>
      <c r="R382" s="8" t="str">
        <f t="shared" si="43"/>
        <v>documentary</v>
      </c>
      <c r="S382" s="12">
        <f t="shared" si="44"/>
        <v>42367.719814814816</v>
      </c>
      <c r="T382" s="12">
        <f t="shared" si="45"/>
        <v>42392.719814814816</v>
      </c>
      <c r="U382" s="13">
        <f t="shared" si="46"/>
        <v>42367.719814814816</v>
      </c>
      <c r="V382" t="str">
        <f t="shared" si="47"/>
        <v>Dec</v>
      </c>
    </row>
    <row r="383" spans="1:22"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40"/>
        <v>104.72999999999999</v>
      </c>
      <c r="P383" s="7">
        <f t="shared" si="41"/>
        <v>104.31274900398407</v>
      </c>
      <c r="Q383" t="str">
        <f t="shared" si="42"/>
        <v>film &amp; video</v>
      </c>
      <c r="R383" s="8" t="str">
        <f t="shared" si="43"/>
        <v>documentary</v>
      </c>
      <c r="S383" s="12">
        <f t="shared" si="44"/>
        <v>41085.698113425926</v>
      </c>
      <c r="T383" s="12">
        <f t="shared" si="45"/>
        <v>41120.208333333336</v>
      </c>
      <c r="U383" s="13">
        <f t="shared" si="46"/>
        <v>41085.698113425926</v>
      </c>
      <c r="V383" t="str">
        <f t="shared" si="47"/>
        <v>Jun</v>
      </c>
    </row>
    <row r="384" spans="1:22"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40"/>
        <v>255.83333333333331</v>
      </c>
      <c r="P384" s="7">
        <f t="shared" si="41"/>
        <v>69.772727272727266</v>
      </c>
      <c r="Q384" t="str">
        <f t="shared" si="42"/>
        <v>film &amp; video</v>
      </c>
      <c r="R384" s="8" t="str">
        <f t="shared" si="43"/>
        <v>documentary</v>
      </c>
      <c r="S384" s="12">
        <f t="shared" si="44"/>
        <v>41144.709490740745</v>
      </c>
      <c r="T384" s="12">
        <f t="shared" si="45"/>
        <v>41158.709490740745</v>
      </c>
      <c r="U384" s="13">
        <f t="shared" si="46"/>
        <v>41144.709490740745</v>
      </c>
      <c r="V384" t="str">
        <f t="shared" si="47"/>
        <v>Aug</v>
      </c>
    </row>
    <row r="385" spans="1:22"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40"/>
        <v>206.70670670670671</v>
      </c>
      <c r="P385" s="7">
        <f t="shared" si="41"/>
        <v>43.020833333333336</v>
      </c>
      <c r="Q385" t="str">
        <f t="shared" si="42"/>
        <v>film &amp; video</v>
      </c>
      <c r="R385" s="8" t="str">
        <f t="shared" si="43"/>
        <v>documentary</v>
      </c>
      <c r="S385" s="12">
        <f t="shared" si="44"/>
        <v>41755.117581018516</v>
      </c>
      <c r="T385" s="12">
        <f t="shared" si="45"/>
        <v>41778.117581018516</v>
      </c>
      <c r="U385" s="13">
        <f t="shared" si="46"/>
        <v>41755.117581018516</v>
      </c>
      <c r="V385" t="str">
        <f t="shared" si="47"/>
        <v>Apr</v>
      </c>
    </row>
    <row r="386" spans="1:22"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40"/>
        <v>112.105</v>
      </c>
      <c r="P386" s="7">
        <f t="shared" si="41"/>
        <v>58.540469973890339</v>
      </c>
      <c r="Q386" t="str">
        <f t="shared" si="42"/>
        <v>film &amp; video</v>
      </c>
      <c r="R386" s="8" t="str">
        <f t="shared" si="43"/>
        <v>documentary</v>
      </c>
      <c r="S386" s="12">
        <f t="shared" si="44"/>
        <v>41980.781793981485</v>
      </c>
      <c r="T386" s="12">
        <f t="shared" si="45"/>
        <v>42010.781793981485</v>
      </c>
      <c r="U386" s="13">
        <f t="shared" si="46"/>
        <v>41980.781793981485</v>
      </c>
      <c r="V386" t="str">
        <f t="shared" si="47"/>
        <v>Dec</v>
      </c>
    </row>
    <row r="387" spans="1:22"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8">E387/D387*100</f>
        <v>105.982</v>
      </c>
      <c r="P387" s="7">
        <f t="shared" ref="P387:P450" si="49">E387/L387</f>
        <v>111.79535864978902</v>
      </c>
      <c r="Q387" t="str">
        <f t="shared" ref="Q387:Q450" si="50">LEFT(N387, SEARCH("/",N387,1)-1)</f>
        <v>film &amp; video</v>
      </c>
      <c r="R387" s="8" t="str">
        <f t="shared" ref="R387:R450" si="51">RIGHT(N387,LEN(N387)-SEARCH("/",N387))</f>
        <v>documentary</v>
      </c>
      <c r="S387" s="12">
        <f t="shared" ref="S387:S450" si="52">(J387/86400)+DATE(1970,1,1)</f>
        <v>41934.584502314814</v>
      </c>
      <c r="T387" s="12">
        <f t="shared" ref="T387:T450" si="53">(I387/86400)+DATE(1970,1,1)</f>
        <v>41964.626168981486</v>
      </c>
      <c r="U387" s="13">
        <f t="shared" ref="U387:U450" si="54">S387</f>
        <v>41934.584502314814</v>
      </c>
      <c r="V387" t="str">
        <f t="shared" si="47"/>
        <v>Oct</v>
      </c>
    </row>
    <row r="388" spans="1:22"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8"/>
        <v>100.16666666666667</v>
      </c>
      <c r="P388" s="7">
        <f t="shared" si="49"/>
        <v>46.230769230769234</v>
      </c>
      <c r="Q388" t="str">
        <f t="shared" si="50"/>
        <v>film &amp; video</v>
      </c>
      <c r="R388" s="8" t="str">
        <f t="shared" si="51"/>
        <v>documentary</v>
      </c>
      <c r="S388" s="12">
        <f t="shared" si="52"/>
        <v>42211.951284722221</v>
      </c>
      <c r="T388" s="12">
        <f t="shared" si="53"/>
        <v>42226.951284722221</v>
      </c>
      <c r="U388" s="13">
        <f t="shared" si="54"/>
        <v>42211.951284722221</v>
      </c>
      <c r="V388" t="str">
        <f t="shared" ref="V388:V451" si="55">TEXT(S388,"mmm")</f>
        <v>Jul</v>
      </c>
    </row>
    <row r="389" spans="1:22"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8"/>
        <v>213.98947368421051</v>
      </c>
      <c r="P389" s="7">
        <f t="shared" si="49"/>
        <v>144.69039145907473</v>
      </c>
      <c r="Q389" t="str">
        <f t="shared" si="50"/>
        <v>film &amp; video</v>
      </c>
      <c r="R389" s="8" t="str">
        <f t="shared" si="51"/>
        <v>documentary</v>
      </c>
      <c r="S389" s="12">
        <f t="shared" si="52"/>
        <v>42200.67659722222</v>
      </c>
      <c r="T389" s="12">
        <f t="shared" si="53"/>
        <v>42231.25</v>
      </c>
      <c r="U389" s="13">
        <f t="shared" si="54"/>
        <v>42200.67659722222</v>
      </c>
      <c r="V389" t="str">
        <f t="shared" si="55"/>
        <v>Jul</v>
      </c>
    </row>
    <row r="390" spans="1:22"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8"/>
        <v>126.16000000000001</v>
      </c>
      <c r="P390" s="7">
        <f t="shared" si="49"/>
        <v>88.845070422535215</v>
      </c>
      <c r="Q390" t="str">
        <f t="shared" si="50"/>
        <v>film &amp; video</v>
      </c>
      <c r="R390" s="8" t="str">
        <f t="shared" si="51"/>
        <v>documentary</v>
      </c>
      <c r="S390" s="12">
        <f t="shared" si="52"/>
        <v>42549.076157407406</v>
      </c>
      <c r="T390" s="12">
        <f t="shared" si="53"/>
        <v>42579.076157407406</v>
      </c>
      <c r="U390" s="13">
        <f t="shared" si="54"/>
        <v>42549.076157407406</v>
      </c>
      <c r="V390" t="str">
        <f t="shared" si="55"/>
        <v>Jun</v>
      </c>
    </row>
    <row r="391" spans="1:22"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8"/>
        <v>181.53547058823528</v>
      </c>
      <c r="P391" s="7">
        <f t="shared" si="49"/>
        <v>81.75107284768211</v>
      </c>
      <c r="Q391" t="str">
        <f t="shared" si="50"/>
        <v>film &amp; video</v>
      </c>
      <c r="R391" s="8" t="str">
        <f t="shared" si="51"/>
        <v>documentary</v>
      </c>
      <c r="S391" s="12">
        <f t="shared" si="52"/>
        <v>41674.063078703708</v>
      </c>
      <c r="T391" s="12">
        <f t="shared" si="53"/>
        <v>41705.957638888889</v>
      </c>
      <c r="U391" s="13">
        <f t="shared" si="54"/>
        <v>41674.063078703708</v>
      </c>
      <c r="V391" t="str">
        <f t="shared" si="55"/>
        <v>Feb</v>
      </c>
    </row>
    <row r="392" spans="1:22"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8"/>
        <v>100</v>
      </c>
      <c r="P392" s="7">
        <f t="shared" si="49"/>
        <v>71.428571428571431</v>
      </c>
      <c r="Q392" t="str">
        <f t="shared" si="50"/>
        <v>film &amp; video</v>
      </c>
      <c r="R392" s="8" t="str">
        <f t="shared" si="51"/>
        <v>documentary</v>
      </c>
      <c r="S392" s="12">
        <f t="shared" si="52"/>
        <v>42112.036712962959</v>
      </c>
      <c r="T392" s="12">
        <f t="shared" si="53"/>
        <v>42132.036712962959</v>
      </c>
      <c r="U392" s="13">
        <f t="shared" si="54"/>
        <v>42112.036712962959</v>
      </c>
      <c r="V392" t="str">
        <f t="shared" si="55"/>
        <v>Apr</v>
      </c>
    </row>
    <row r="393" spans="1:22"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8"/>
        <v>100.61</v>
      </c>
      <c r="P393" s="7">
        <f t="shared" si="49"/>
        <v>104.25906735751295</v>
      </c>
      <c r="Q393" t="str">
        <f t="shared" si="50"/>
        <v>film &amp; video</v>
      </c>
      <c r="R393" s="8" t="str">
        <f t="shared" si="51"/>
        <v>documentary</v>
      </c>
      <c r="S393" s="12">
        <f t="shared" si="52"/>
        <v>40865.042256944442</v>
      </c>
      <c r="T393" s="12">
        <f t="shared" si="53"/>
        <v>40895.040972222225</v>
      </c>
      <c r="U393" s="13">
        <f t="shared" si="54"/>
        <v>40865.042256944442</v>
      </c>
      <c r="V393" t="str">
        <f t="shared" si="55"/>
        <v>Nov</v>
      </c>
    </row>
    <row r="394" spans="1:22"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8"/>
        <v>100.9027027027027</v>
      </c>
      <c r="P394" s="7">
        <f t="shared" si="49"/>
        <v>90.616504854368927</v>
      </c>
      <c r="Q394" t="str">
        <f t="shared" si="50"/>
        <v>film &amp; video</v>
      </c>
      <c r="R394" s="8" t="str">
        <f t="shared" si="51"/>
        <v>documentary</v>
      </c>
      <c r="S394" s="12">
        <f t="shared" si="52"/>
        <v>40763.717256944445</v>
      </c>
      <c r="T394" s="12">
        <f t="shared" si="53"/>
        <v>40794.125</v>
      </c>
      <c r="U394" s="13">
        <f t="shared" si="54"/>
        <v>40763.717256944445</v>
      </c>
      <c r="V394" t="str">
        <f t="shared" si="55"/>
        <v>Aug</v>
      </c>
    </row>
    <row r="395" spans="1:22"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8"/>
        <v>110.446</v>
      </c>
      <c r="P395" s="7">
        <f t="shared" si="49"/>
        <v>157.33048433048432</v>
      </c>
      <c r="Q395" t="str">
        <f t="shared" si="50"/>
        <v>film &amp; video</v>
      </c>
      <c r="R395" s="8" t="str">
        <f t="shared" si="51"/>
        <v>documentary</v>
      </c>
      <c r="S395" s="12">
        <f t="shared" si="52"/>
        <v>41526.708935185183</v>
      </c>
      <c r="T395" s="12">
        <f t="shared" si="53"/>
        <v>41557.708935185183</v>
      </c>
      <c r="U395" s="13">
        <f t="shared" si="54"/>
        <v>41526.708935185183</v>
      </c>
      <c r="V395" t="str">
        <f t="shared" si="55"/>
        <v>Sep</v>
      </c>
    </row>
    <row r="396" spans="1:22"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8"/>
        <v>111.8936170212766</v>
      </c>
      <c r="P396" s="7">
        <f t="shared" si="49"/>
        <v>105.18</v>
      </c>
      <c r="Q396" t="str">
        <f t="shared" si="50"/>
        <v>film &amp; video</v>
      </c>
      <c r="R396" s="8" t="str">
        <f t="shared" si="51"/>
        <v>documentary</v>
      </c>
      <c r="S396" s="12">
        <f t="shared" si="52"/>
        <v>42417.818078703705</v>
      </c>
      <c r="T396" s="12">
        <f t="shared" si="53"/>
        <v>42477.776412037041</v>
      </c>
      <c r="U396" s="13">
        <f t="shared" si="54"/>
        <v>42417.818078703705</v>
      </c>
      <c r="V396" t="str">
        <f t="shared" si="55"/>
        <v>Feb</v>
      </c>
    </row>
    <row r="397" spans="1:22"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8"/>
        <v>108.04450000000001</v>
      </c>
      <c r="P397" s="7">
        <f t="shared" si="49"/>
        <v>58.719836956521746</v>
      </c>
      <c r="Q397" t="str">
        <f t="shared" si="50"/>
        <v>film &amp; video</v>
      </c>
      <c r="R397" s="8" t="str">
        <f t="shared" si="51"/>
        <v>documentary</v>
      </c>
      <c r="S397" s="12">
        <f t="shared" si="52"/>
        <v>40990.909259259257</v>
      </c>
      <c r="T397" s="12">
        <f t="shared" si="53"/>
        <v>41026.897222222222</v>
      </c>
      <c r="U397" s="13">
        <f t="shared" si="54"/>
        <v>40990.909259259257</v>
      </c>
      <c r="V397" t="str">
        <f t="shared" si="55"/>
        <v>Mar</v>
      </c>
    </row>
    <row r="398" spans="1:22"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8"/>
        <v>106.66666666666667</v>
      </c>
      <c r="P398" s="7">
        <f t="shared" si="49"/>
        <v>81.632653061224488</v>
      </c>
      <c r="Q398" t="str">
        <f t="shared" si="50"/>
        <v>film &amp; video</v>
      </c>
      <c r="R398" s="8" t="str">
        <f t="shared" si="51"/>
        <v>documentary</v>
      </c>
      <c r="S398" s="12">
        <f t="shared" si="52"/>
        <v>41082.564884259264</v>
      </c>
      <c r="T398" s="12">
        <f t="shared" si="53"/>
        <v>41097.564884259264</v>
      </c>
      <c r="U398" s="13">
        <f t="shared" si="54"/>
        <v>41082.564884259264</v>
      </c>
      <c r="V398" t="str">
        <f t="shared" si="55"/>
        <v>Jun</v>
      </c>
    </row>
    <row r="399" spans="1:22"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8"/>
        <v>103.90027322404372</v>
      </c>
      <c r="P399" s="7">
        <f t="shared" si="49"/>
        <v>56.460043668122275</v>
      </c>
      <c r="Q399" t="str">
        <f t="shared" si="50"/>
        <v>film &amp; video</v>
      </c>
      <c r="R399" s="8" t="str">
        <f t="shared" si="51"/>
        <v>documentary</v>
      </c>
      <c r="S399" s="12">
        <f t="shared" si="52"/>
        <v>40379.776435185187</v>
      </c>
      <c r="T399" s="12">
        <f t="shared" si="53"/>
        <v>40422.155555555553</v>
      </c>
      <c r="U399" s="13">
        <f t="shared" si="54"/>
        <v>40379.776435185187</v>
      </c>
      <c r="V399" t="str">
        <f t="shared" si="55"/>
        <v>Jul</v>
      </c>
    </row>
    <row r="400" spans="1:22"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8"/>
        <v>125.16000000000001</v>
      </c>
      <c r="P400" s="7">
        <f t="shared" si="49"/>
        <v>140.1044776119403</v>
      </c>
      <c r="Q400" t="str">
        <f t="shared" si="50"/>
        <v>film &amp; video</v>
      </c>
      <c r="R400" s="8" t="str">
        <f t="shared" si="51"/>
        <v>documentary</v>
      </c>
      <c r="S400" s="12">
        <f t="shared" si="52"/>
        <v>42078.793124999997</v>
      </c>
      <c r="T400" s="12">
        <f t="shared" si="53"/>
        <v>42123.793124999997</v>
      </c>
      <c r="U400" s="13">
        <f t="shared" si="54"/>
        <v>42078.793124999997</v>
      </c>
      <c r="V400" t="str">
        <f t="shared" si="55"/>
        <v>Mar</v>
      </c>
    </row>
    <row r="401" spans="1:22"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8"/>
        <v>106.80499999999999</v>
      </c>
      <c r="P401" s="7">
        <f t="shared" si="49"/>
        <v>224.85263157894738</v>
      </c>
      <c r="Q401" t="str">
        <f t="shared" si="50"/>
        <v>film &amp; video</v>
      </c>
      <c r="R401" s="8" t="str">
        <f t="shared" si="51"/>
        <v>documentary</v>
      </c>
      <c r="S401" s="12">
        <f t="shared" si="52"/>
        <v>42687.875775462962</v>
      </c>
      <c r="T401" s="12">
        <f t="shared" si="53"/>
        <v>42718.5</v>
      </c>
      <c r="U401" s="13">
        <f t="shared" si="54"/>
        <v>42687.875775462962</v>
      </c>
      <c r="V401" t="str">
        <f t="shared" si="55"/>
        <v>Nov</v>
      </c>
    </row>
    <row r="402" spans="1:22"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8"/>
        <v>112.30249999999999</v>
      </c>
      <c r="P402" s="7">
        <f t="shared" si="49"/>
        <v>181.13306451612902</v>
      </c>
      <c r="Q402" t="str">
        <f t="shared" si="50"/>
        <v>film &amp; video</v>
      </c>
      <c r="R402" s="8" t="str">
        <f t="shared" si="51"/>
        <v>documentary</v>
      </c>
      <c r="S402" s="12">
        <f t="shared" si="52"/>
        <v>41745.635960648149</v>
      </c>
      <c r="T402" s="12">
        <f t="shared" si="53"/>
        <v>41776.145833333336</v>
      </c>
      <c r="U402" s="13">
        <f t="shared" si="54"/>
        <v>41745.635960648149</v>
      </c>
      <c r="V402" t="str">
        <f t="shared" si="55"/>
        <v>Apr</v>
      </c>
    </row>
    <row r="403" spans="1:22"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8"/>
        <v>103.812</v>
      </c>
      <c r="P403" s="7">
        <f t="shared" si="49"/>
        <v>711.04109589041093</v>
      </c>
      <c r="Q403" t="str">
        <f t="shared" si="50"/>
        <v>film &amp; video</v>
      </c>
      <c r="R403" s="8" t="str">
        <f t="shared" si="51"/>
        <v>documentary</v>
      </c>
      <c r="S403" s="12">
        <f t="shared" si="52"/>
        <v>40732.842245370368</v>
      </c>
      <c r="T403" s="12">
        <f t="shared" si="53"/>
        <v>40762.842245370368</v>
      </c>
      <c r="U403" s="13">
        <f t="shared" si="54"/>
        <v>40732.842245370368</v>
      </c>
      <c r="V403" t="str">
        <f t="shared" si="55"/>
        <v>Jul</v>
      </c>
    </row>
    <row r="404" spans="1:22"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8"/>
        <v>141.65</v>
      </c>
      <c r="P404" s="7">
        <f t="shared" si="49"/>
        <v>65.883720930232556</v>
      </c>
      <c r="Q404" t="str">
        <f t="shared" si="50"/>
        <v>film &amp; video</v>
      </c>
      <c r="R404" s="8" t="str">
        <f t="shared" si="51"/>
        <v>documentary</v>
      </c>
      <c r="S404" s="12">
        <f t="shared" si="52"/>
        <v>42292.539548611108</v>
      </c>
      <c r="T404" s="12">
        <f t="shared" si="53"/>
        <v>42313.58121527778</v>
      </c>
      <c r="U404" s="13">
        <f t="shared" si="54"/>
        <v>42292.539548611108</v>
      </c>
      <c r="V404" t="str">
        <f t="shared" si="55"/>
        <v>Oct</v>
      </c>
    </row>
    <row r="405" spans="1:22"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8"/>
        <v>105.25999999999999</v>
      </c>
      <c r="P405" s="7">
        <f t="shared" si="49"/>
        <v>75.185714285714283</v>
      </c>
      <c r="Q405" t="str">
        <f t="shared" si="50"/>
        <v>film &amp; video</v>
      </c>
      <c r="R405" s="8" t="str">
        <f t="shared" si="51"/>
        <v>documentary</v>
      </c>
      <c r="S405" s="12">
        <f t="shared" si="52"/>
        <v>40718.310659722221</v>
      </c>
      <c r="T405" s="12">
        <f t="shared" si="53"/>
        <v>40765.297222222223</v>
      </c>
      <c r="U405" s="13">
        <f t="shared" si="54"/>
        <v>40718.310659722221</v>
      </c>
      <c r="V405" t="str">
        <f t="shared" si="55"/>
        <v>Jun</v>
      </c>
    </row>
    <row r="406" spans="1:22"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8"/>
        <v>103.09142857142857</v>
      </c>
      <c r="P406" s="7">
        <f t="shared" si="49"/>
        <v>133.14391143911439</v>
      </c>
      <c r="Q406" t="str">
        <f t="shared" si="50"/>
        <v>film &amp; video</v>
      </c>
      <c r="R406" s="8" t="str">
        <f t="shared" si="51"/>
        <v>documentary</v>
      </c>
      <c r="S406" s="12">
        <f t="shared" si="52"/>
        <v>41646.628032407403</v>
      </c>
      <c r="T406" s="12">
        <f t="shared" si="53"/>
        <v>41675.961111111115</v>
      </c>
      <c r="U406" s="13">
        <f t="shared" si="54"/>
        <v>41646.628032407403</v>
      </c>
      <c r="V406" t="str">
        <f t="shared" si="55"/>
        <v>Jan</v>
      </c>
    </row>
    <row r="407" spans="1:22"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8"/>
        <v>107.65957446808511</v>
      </c>
      <c r="P407" s="7">
        <f t="shared" si="49"/>
        <v>55.2</v>
      </c>
      <c r="Q407" t="str">
        <f t="shared" si="50"/>
        <v>film &amp; video</v>
      </c>
      <c r="R407" s="8" t="str">
        <f t="shared" si="51"/>
        <v>documentary</v>
      </c>
      <c r="S407" s="12">
        <f t="shared" si="52"/>
        <v>41674.08494212963</v>
      </c>
      <c r="T407" s="12">
        <f t="shared" si="53"/>
        <v>41704.08494212963</v>
      </c>
      <c r="U407" s="13">
        <f t="shared" si="54"/>
        <v>41674.08494212963</v>
      </c>
      <c r="V407" t="str">
        <f t="shared" si="55"/>
        <v>Feb</v>
      </c>
    </row>
    <row r="408" spans="1:22"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8"/>
        <v>107.70464285714286</v>
      </c>
      <c r="P408" s="7">
        <f t="shared" si="49"/>
        <v>86.163714285714292</v>
      </c>
      <c r="Q408" t="str">
        <f t="shared" si="50"/>
        <v>film &amp; video</v>
      </c>
      <c r="R408" s="8" t="str">
        <f t="shared" si="51"/>
        <v>documentary</v>
      </c>
      <c r="S408" s="12">
        <f t="shared" si="52"/>
        <v>40638.162465277775</v>
      </c>
      <c r="T408" s="12">
        <f t="shared" si="53"/>
        <v>40672.249305555553</v>
      </c>
      <c r="U408" s="13">
        <f t="shared" si="54"/>
        <v>40638.162465277775</v>
      </c>
      <c r="V408" t="str">
        <f t="shared" si="55"/>
        <v>Apr</v>
      </c>
    </row>
    <row r="409" spans="1:22"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8"/>
        <v>101.55000000000001</v>
      </c>
      <c r="P409" s="7">
        <f t="shared" si="49"/>
        <v>92.318181818181813</v>
      </c>
      <c r="Q409" t="str">
        <f t="shared" si="50"/>
        <v>film &amp; video</v>
      </c>
      <c r="R409" s="8" t="str">
        <f t="shared" si="51"/>
        <v>documentary</v>
      </c>
      <c r="S409" s="12">
        <f t="shared" si="52"/>
        <v>40806.870949074073</v>
      </c>
      <c r="T409" s="12">
        <f t="shared" si="53"/>
        <v>40866.912615740745</v>
      </c>
      <c r="U409" s="13">
        <f t="shared" si="54"/>
        <v>40806.870949074073</v>
      </c>
      <c r="V409" t="str">
        <f t="shared" si="55"/>
        <v>Sep</v>
      </c>
    </row>
    <row r="410" spans="1:22"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8"/>
        <v>101.43766666666667</v>
      </c>
      <c r="P410" s="7">
        <f t="shared" si="49"/>
        <v>160.16473684210527</v>
      </c>
      <c r="Q410" t="str">
        <f t="shared" si="50"/>
        <v>film &amp; video</v>
      </c>
      <c r="R410" s="8" t="str">
        <f t="shared" si="51"/>
        <v>documentary</v>
      </c>
      <c r="S410" s="12">
        <f t="shared" si="52"/>
        <v>41543.735995370371</v>
      </c>
      <c r="T410" s="12">
        <f t="shared" si="53"/>
        <v>41583.777662037035</v>
      </c>
      <c r="U410" s="13">
        <f t="shared" si="54"/>
        <v>41543.735995370371</v>
      </c>
      <c r="V410" t="str">
        <f t="shared" si="55"/>
        <v>Sep</v>
      </c>
    </row>
    <row r="411" spans="1:22"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8"/>
        <v>136.80000000000001</v>
      </c>
      <c r="P411" s="7">
        <f t="shared" si="49"/>
        <v>45.6</v>
      </c>
      <c r="Q411" t="str">
        <f t="shared" si="50"/>
        <v>film &amp; video</v>
      </c>
      <c r="R411" s="8" t="str">
        <f t="shared" si="51"/>
        <v>documentary</v>
      </c>
      <c r="S411" s="12">
        <f t="shared" si="52"/>
        <v>42543.862777777773</v>
      </c>
      <c r="T411" s="12">
        <f t="shared" si="53"/>
        <v>42573.862777777773</v>
      </c>
      <c r="U411" s="13">
        <f t="shared" si="54"/>
        <v>42543.862777777773</v>
      </c>
      <c r="V411" t="str">
        <f t="shared" si="55"/>
        <v>Jun</v>
      </c>
    </row>
    <row r="412" spans="1:22"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8"/>
        <v>128.29999999999998</v>
      </c>
      <c r="P412" s="7">
        <f t="shared" si="49"/>
        <v>183.28571428571428</v>
      </c>
      <c r="Q412" t="str">
        <f t="shared" si="50"/>
        <v>film &amp; video</v>
      </c>
      <c r="R412" s="8" t="str">
        <f t="shared" si="51"/>
        <v>documentary</v>
      </c>
      <c r="S412" s="12">
        <f t="shared" si="52"/>
        <v>42113.981446759259</v>
      </c>
      <c r="T412" s="12">
        <f t="shared" si="53"/>
        <v>42173.981446759259</v>
      </c>
      <c r="U412" s="13">
        <f t="shared" si="54"/>
        <v>42113.981446759259</v>
      </c>
      <c r="V412" t="str">
        <f t="shared" si="55"/>
        <v>Apr</v>
      </c>
    </row>
    <row r="413" spans="1:22"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8"/>
        <v>101.05</v>
      </c>
      <c r="P413" s="7">
        <f t="shared" si="49"/>
        <v>125.78838174273859</v>
      </c>
      <c r="Q413" t="str">
        <f t="shared" si="50"/>
        <v>film &amp; video</v>
      </c>
      <c r="R413" s="8" t="str">
        <f t="shared" si="51"/>
        <v>documentary</v>
      </c>
      <c r="S413" s="12">
        <f t="shared" si="52"/>
        <v>41598.17597222222</v>
      </c>
      <c r="T413" s="12">
        <f t="shared" si="53"/>
        <v>41630.208333333336</v>
      </c>
      <c r="U413" s="13">
        <f t="shared" si="54"/>
        <v>41598.17597222222</v>
      </c>
      <c r="V413" t="str">
        <f t="shared" si="55"/>
        <v>Nov</v>
      </c>
    </row>
    <row r="414" spans="1:22"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8"/>
        <v>126.84</v>
      </c>
      <c r="P414" s="7">
        <f t="shared" si="49"/>
        <v>57.654545454545456</v>
      </c>
      <c r="Q414" t="str">
        <f t="shared" si="50"/>
        <v>film &amp; video</v>
      </c>
      <c r="R414" s="8" t="str">
        <f t="shared" si="51"/>
        <v>documentary</v>
      </c>
      <c r="S414" s="12">
        <f t="shared" si="52"/>
        <v>41099.742800925924</v>
      </c>
      <c r="T414" s="12">
        <f t="shared" si="53"/>
        <v>41115.742800925924</v>
      </c>
      <c r="U414" s="13">
        <f t="shared" si="54"/>
        <v>41099.742800925924</v>
      </c>
      <c r="V414" t="str">
        <f t="shared" si="55"/>
        <v>Jul</v>
      </c>
    </row>
    <row r="415" spans="1:22"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8"/>
        <v>105.0859375</v>
      </c>
      <c r="P415" s="7">
        <f t="shared" si="49"/>
        <v>78.660818713450297</v>
      </c>
      <c r="Q415" t="str">
        <f t="shared" si="50"/>
        <v>film &amp; video</v>
      </c>
      <c r="R415" s="8" t="str">
        <f t="shared" si="51"/>
        <v>documentary</v>
      </c>
      <c r="S415" s="12">
        <f t="shared" si="52"/>
        <v>41079.877442129626</v>
      </c>
      <c r="T415" s="12">
        <f t="shared" si="53"/>
        <v>41109.877442129626</v>
      </c>
      <c r="U415" s="13">
        <f t="shared" si="54"/>
        <v>41079.877442129626</v>
      </c>
      <c r="V415" t="str">
        <f t="shared" si="55"/>
        <v>Jun</v>
      </c>
    </row>
    <row r="416" spans="1:22"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8"/>
        <v>102.85405405405406</v>
      </c>
      <c r="P416" s="7">
        <f t="shared" si="49"/>
        <v>91.480769230769226</v>
      </c>
      <c r="Q416" t="str">
        <f t="shared" si="50"/>
        <v>film &amp; video</v>
      </c>
      <c r="R416" s="8" t="str">
        <f t="shared" si="51"/>
        <v>documentary</v>
      </c>
      <c r="S416" s="12">
        <f t="shared" si="52"/>
        <v>41529.063252314816</v>
      </c>
      <c r="T416" s="12">
        <f t="shared" si="53"/>
        <v>41559.063252314816</v>
      </c>
      <c r="U416" s="13">
        <f t="shared" si="54"/>
        <v>41529.063252314816</v>
      </c>
      <c r="V416" t="str">
        <f t="shared" si="55"/>
        <v>Sep</v>
      </c>
    </row>
    <row r="417" spans="1:22"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8"/>
        <v>102.14714285714285</v>
      </c>
      <c r="P417" s="7">
        <f t="shared" si="49"/>
        <v>68.09809523809524</v>
      </c>
      <c r="Q417" t="str">
        <f t="shared" si="50"/>
        <v>film &amp; video</v>
      </c>
      <c r="R417" s="8" t="str">
        <f t="shared" si="51"/>
        <v>documentary</v>
      </c>
      <c r="S417" s="12">
        <f t="shared" si="52"/>
        <v>41904.851875</v>
      </c>
      <c r="T417" s="12">
        <f t="shared" si="53"/>
        <v>41929.5</v>
      </c>
      <c r="U417" s="13">
        <f t="shared" si="54"/>
        <v>41904.851875</v>
      </c>
      <c r="V417" t="str">
        <f t="shared" si="55"/>
        <v>Sep</v>
      </c>
    </row>
    <row r="418" spans="1:22"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8"/>
        <v>120.21700000000001</v>
      </c>
      <c r="P418" s="7">
        <f t="shared" si="49"/>
        <v>48.086800000000004</v>
      </c>
      <c r="Q418" t="str">
        <f t="shared" si="50"/>
        <v>film &amp; video</v>
      </c>
      <c r="R418" s="8" t="str">
        <f t="shared" si="51"/>
        <v>documentary</v>
      </c>
      <c r="S418" s="12">
        <f t="shared" si="52"/>
        <v>41648.396192129629</v>
      </c>
      <c r="T418" s="12">
        <f t="shared" si="53"/>
        <v>41678.396192129629</v>
      </c>
      <c r="U418" s="13">
        <f t="shared" si="54"/>
        <v>41648.396192129629</v>
      </c>
      <c r="V418" t="str">
        <f t="shared" si="55"/>
        <v>Jan</v>
      </c>
    </row>
    <row r="419" spans="1:22"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8"/>
        <v>100.24761904761905</v>
      </c>
      <c r="P419" s="7">
        <f t="shared" si="49"/>
        <v>202.42307692307693</v>
      </c>
      <c r="Q419" t="str">
        <f t="shared" si="50"/>
        <v>film &amp; video</v>
      </c>
      <c r="R419" s="8" t="str">
        <f t="shared" si="51"/>
        <v>documentary</v>
      </c>
      <c r="S419" s="12">
        <f t="shared" si="52"/>
        <v>41360.970601851848</v>
      </c>
      <c r="T419" s="12">
        <f t="shared" si="53"/>
        <v>41372.189583333333</v>
      </c>
      <c r="U419" s="13">
        <f t="shared" si="54"/>
        <v>41360.970601851848</v>
      </c>
      <c r="V419" t="str">
        <f t="shared" si="55"/>
        <v>Mar</v>
      </c>
    </row>
    <row r="420" spans="1:22"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8"/>
        <v>100.63392857142857</v>
      </c>
      <c r="P420" s="7">
        <f t="shared" si="49"/>
        <v>216.75</v>
      </c>
      <c r="Q420" t="str">
        <f t="shared" si="50"/>
        <v>film &amp; video</v>
      </c>
      <c r="R420" s="8" t="str">
        <f t="shared" si="51"/>
        <v>documentary</v>
      </c>
      <c r="S420" s="12">
        <f t="shared" si="52"/>
        <v>42178.282372685186</v>
      </c>
      <c r="T420" s="12">
        <f t="shared" si="53"/>
        <v>42208.282372685186</v>
      </c>
      <c r="U420" s="13">
        <f t="shared" si="54"/>
        <v>42178.282372685186</v>
      </c>
      <c r="V420" t="str">
        <f t="shared" si="55"/>
        <v>Jun</v>
      </c>
    </row>
    <row r="421" spans="1:22"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8"/>
        <v>100.4375</v>
      </c>
      <c r="P421" s="7">
        <f t="shared" si="49"/>
        <v>110.06849315068493</v>
      </c>
      <c r="Q421" t="str">
        <f t="shared" si="50"/>
        <v>film &amp; video</v>
      </c>
      <c r="R421" s="8" t="str">
        <f t="shared" si="51"/>
        <v>documentary</v>
      </c>
      <c r="S421" s="12">
        <f t="shared" si="52"/>
        <v>41394.842442129629</v>
      </c>
      <c r="T421" s="12">
        <f t="shared" si="53"/>
        <v>41454.842442129629</v>
      </c>
      <c r="U421" s="13">
        <f t="shared" si="54"/>
        <v>41394.842442129629</v>
      </c>
      <c r="V421" t="str">
        <f t="shared" si="55"/>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8"/>
        <v>0.43939393939393934</v>
      </c>
      <c r="P422" s="7">
        <f t="shared" si="49"/>
        <v>4.833333333333333</v>
      </c>
      <c r="Q422" t="str">
        <f t="shared" si="50"/>
        <v>film &amp; video</v>
      </c>
      <c r="R422" s="8" t="str">
        <f t="shared" si="51"/>
        <v>animation</v>
      </c>
      <c r="S422" s="12">
        <f t="shared" si="52"/>
        <v>41682.23646990741</v>
      </c>
      <c r="T422" s="12">
        <f t="shared" si="53"/>
        <v>41712.194803240738</v>
      </c>
      <c r="U422" s="13">
        <f t="shared" si="54"/>
        <v>41682.23646990741</v>
      </c>
      <c r="V422" t="str">
        <f t="shared" si="55"/>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8"/>
        <v>2.0066666666666668</v>
      </c>
      <c r="P423" s="7">
        <f t="shared" si="49"/>
        <v>50.166666666666664</v>
      </c>
      <c r="Q423" t="str">
        <f t="shared" si="50"/>
        <v>film &amp; video</v>
      </c>
      <c r="R423" s="8" t="str">
        <f t="shared" si="51"/>
        <v>animation</v>
      </c>
      <c r="S423" s="12">
        <f t="shared" si="52"/>
        <v>42177.491388888884</v>
      </c>
      <c r="T423" s="12">
        <f t="shared" si="53"/>
        <v>42237.491388888884</v>
      </c>
      <c r="U423" s="13">
        <f t="shared" si="54"/>
        <v>42177.491388888884</v>
      </c>
      <c r="V423" t="str">
        <f t="shared" si="55"/>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8"/>
        <v>1.075</v>
      </c>
      <c r="P424" s="7">
        <f t="shared" si="49"/>
        <v>35.833333333333336</v>
      </c>
      <c r="Q424" t="str">
        <f t="shared" si="50"/>
        <v>film &amp; video</v>
      </c>
      <c r="R424" s="8" t="str">
        <f t="shared" si="51"/>
        <v>animation</v>
      </c>
      <c r="S424" s="12">
        <f t="shared" si="52"/>
        <v>41863.260381944448</v>
      </c>
      <c r="T424" s="12">
        <f t="shared" si="53"/>
        <v>41893.260381944448</v>
      </c>
      <c r="U424" s="13">
        <f t="shared" si="54"/>
        <v>41863.260381944448</v>
      </c>
      <c r="V424" t="str">
        <f t="shared" si="55"/>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8"/>
        <v>0.76500000000000001</v>
      </c>
      <c r="P425" s="7">
        <f t="shared" si="49"/>
        <v>11.76923076923077</v>
      </c>
      <c r="Q425" t="str">
        <f t="shared" si="50"/>
        <v>film &amp; video</v>
      </c>
      <c r="R425" s="8" t="str">
        <f t="shared" si="51"/>
        <v>animation</v>
      </c>
      <c r="S425" s="12">
        <f t="shared" si="52"/>
        <v>41400.92627314815</v>
      </c>
      <c r="T425" s="12">
        <f t="shared" si="53"/>
        <v>41430.92627314815</v>
      </c>
      <c r="U425" s="13">
        <f t="shared" si="54"/>
        <v>41400.92627314815</v>
      </c>
      <c r="V425" t="str">
        <f t="shared" si="55"/>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8"/>
        <v>6.7966666666666677</v>
      </c>
      <c r="P426" s="7">
        <f t="shared" si="49"/>
        <v>40.78</v>
      </c>
      <c r="Q426" t="str">
        <f t="shared" si="50"/>
        <v>film &amp; video</v>
      </c>
      <c r="R426" s="8" t="str">
        <f t="shared" si="51"/>
        <v>animation</v>
      </c>
      <c r="S426" s="12">
        <f t="shared" si="52"/>
        <v>40934.376145833332</v>
      </c>
      <c r="T426" s="12">
        <f t="shared" si="53"/>
        <v>40994.334479166668</v>
      </c>
      <c r="U426" s="13">
        <f t="shared" si="54"/>
        <v>40934.376145833332</v>
      </c>
      <c r="V426" t="str">
        <f t="shared" si="55"/>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8"/>
        <v>1.2E-2</v>
      </c>
      <c r="P427" s="7">
        <f t="shared" si="49"/>
        <v>3</v>
      </c>
      <c r="Q427" t="str">
        <f t="shared" si="50"/>
        <v>film &amp; video</v>
      </c>
      <c r="R427" s="8" t="str">
        <f t="shared" si="51"/>
        <v>animation</v>
      </c>
      <c r="S427" s="12">
        <f t="shared" si="52"/>
        <v>42275.861157407402</v>
      </c>
      <c r="T427" s="12">
        <f t="shared" si="53"/>
        <v>42335.902824074074</v>
      </c>
      <c r="U427" s="13">
        <f t="shared" si="54"/>
        <v>42275.861157407402</v>
      </c>
      <c r="V427" t="str">
        <f t="shared" si="55"/>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8"/>
        <v>1.3299999999999998</v>
      </c>
      <c r="P428" s="7">
        <f t="shared" si="49"/>
        <v>16.625</v>
      </c>
      <c r="Q428" t="str">
        <f t="shared" si="50"/>
        <v>film &amp; video</v>
      </c>
      <c r="R428" s="8" t="str">
        <f t="shared" si="51"/>
        <v>animation</v>
      </c>
      <c r="S428" s="12">
        <f t="shared" si="52"/>
        <v>42400.711967592593</v>
      </c>
      <c r="T428" s="12">
        <f t="shared" si="53"/>
        <v>42430.711967592593</v>
      </c>
      <c r="U428" s="13">
        <f t="shared" si="54"/>
        <v>42400.711967592593</v>
      </c>
      <c r="V428" t="str">
        <f t="shared" si="55"/>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8"/>
        <v>0</v>
      </c>
      <c r="P429" s="7" t="e">
        <f t="shared" si="49"/>
        <v>#DIV/0!</v>
      </c>
      <c r="Q429" t="str">
        <f t="shared" si="50"/>
        <v>film &amp; video</v>
      </c>
      <c r="R429" s="8" t="str">
        <f t="shared" si="51"/>
        <v>animation</v>
      </c>
      <c r="S429" s="12">
        <f t="shared" si="52"/>
        <v>42285.90902777778</v>
      </c>
      <c r="T429" s="12">
        <f t="shared" si="53"/>
        <v>42299.790972222225</v>
      </c>
      <c r="U429" s="13">
        <f t="shared" si="54"/>
        <v>42285.90902777778</v>
      </c>
      <c r="V429" t="str">
        <f t="shared" si="55"/>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8"/>
        <v>5.6333333333333329</v>
      </c>
      <c r="P430" s="7">
        <f t="shared" si="49"/>
        <v>52</v>
      </c>
      <c r="Q430" t="str">
        <f t="shared" si="50"/>
        <v>film &amp; video</v>
      </c>
      <c r="R430" s="8" t="str">
        <f t="shared" si="51"/>
        <v>animation</v>
      </c>
      <c r="S430" s="12">
        <f t="shared" si="52"/>
        <v>41778.766724537039</v>
      </c>
      <c r="T430" s="12">
        <f t="shared" si="53"/>
        <v>41806.916666666664</v>
      </c>
      <c r="U430" s="13">
        <f t="shared" si="54"/>
        <v>41778.766724537039</v>
      </c>
      <c r="V430" t="str">
        <f t="shared" si="55"/>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8"/>
        <v>0</v>
      </c>
      <c r="P431" s="7" t="e">
        <f t="shared" si="49"/>
        <v>#DIV/0!</v>
      </c>
      <c r="Q431" t="str">
        <f t="shared" si="50"/>
        <v>film &amp; video</v>
      </c>
      <c r="R431" s="8" t="str">
        <f t="shared" si="51"/>
        <v>animation</v>
      </c>
      <c r="S431" s="12">
        <f t="shared" si="52"/>
        <v>40070.901412037041</v>
      </c>
      <c r="T431" s="12">
        <f t="shared" si="53"/>
        <v>40144.207638888889</v>
      </c>
      <c r="U431" s="13">
        <f t="shared" si="54"/>
        <v>40070.901412037041</v>
      </c>
      <c r="V431" t="str">
        <f t="shared" si="55"/>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8"/>
        <v>2.4</v>
      </c>
      <c r="P432" s="7">
        <f t="shared" si="49"/>
        <v>4.8</v>
      </c>
      <c r="Q432" t="str">
        <f t="shared" si="50"/>
        <v>film &amp; video</v>
      </c>
      <c r="R432" s="8" t="str">
        <f t="shared" si="51"/>
        <v>animation</v>
      </c>
      <c r="S432" s="12">
        <f t="shared" si="52"/>
        <v>41513.107256944444</v>
      </c>
      <c r="T432" s="12">
        <f t="shared" si="53"/>
        <v>41528.107256944444</v>
      </c>
      <c r="U432" s="13">
        <f t="shared" si="54"/>
        <v>41513.107256944444</v>
      </c>
      <c r="V432" t="str">
        <f t="shared" si="55"/>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8"/>
        <v>13.833333333333334</v>
      </c>
      <c r="P433" s="7">
        <f t="shared" si="49"/>
        <v>51.875</v>
      </c>
      <c r="Q433" t="str">
        <f t="shared" si="50"/>
        <v>film &amp; video</v>
      </c>
      <c r="R433" s="8" t="str">
        <f t="shared" si="51"/>
        <v>animation</v>
      </c>
      <c r="S433" s="12">
        <f t="shared" si="52"/>
        <v>42526.871331018519</v>
      </c>
      <c r="T433" s="12">
        <f t="shared" si="53"/>
        <v>42556.871331018519</v>
      </c>
      <c r="U433" s="13">
        <f t="shared" si="54"/>
        <v>42526.871331018519</v>
      </c>
      <c r="V433" t="str">
        <f t="shared" si="55"/>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8"/>
        <v>9.5</v>
      </c>
      <c r="P434" s="7">
        <f t="shared" si="49"/>
        <v>71.25</v>
      </c>
      <c r="Q434" t="str">
        <f t="shared" si="50"/>
        <v>film &amp; video</v>
      </c>
      <c r="R434" s="8" t="str">
        <f t="shared" si="51"/>
        <v>animation</v>
      </c>
      <c r="S434" s="12">
        <f t="shared" si="52"/>
        <v>42238.726631944446</v>
      </c>
      <c r="T434" s="12">
        <f t="shared" si="53"/>
        <v>42298.726631944446</v>
      </c>
      <c r="U434" s="13">
        <f t="shared" si="54"/>
        <v>42238.726631944446</v>
      </c>
      <c r="V434" t="str">
        <f t="shared" si="55"/>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8"/>
        <v>0</v>
      </c>
      <c r="P435" s="7" t="e">
        <f t="shared" si="49"/>
        <v>#DIV/0!</v>
      </c>
      <c r="Q435" t="str">
        <f t="shared" si="50"/>
        <v>film &amp; video</v>
      </c>
      <c r="R435" s="8" t="str">
        <f t="shared" si="51"/>
        <v>animation</v>
      </c>
      <c r="S435" s="12">
        <f t="shared" si="52"/>
        <v>42228.629884259259</v>
      </c>
      <c r="T435" s="12">
        <f t="shared" si="53"/>
        <v>42288.629884259259</v>
      </c>
      <c r="U435" s="13">
        <f t="shared" si="54"/>
        <v>42228.629884259259</v>
      </c>
      <c r="V435" t="str">
        <f t="shared" si="55"/>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8"/>
        <v>5</v>
      </c>
      <c r="P436" s="7">
        <f t="shared" si="49"/>
        <v>62.5</v>
      </c>
      <c r="Q436" t="str">
        <f t="shared" si="50"/>
        <v>film &amp; video</v>
      </c>
      <c r="R436" s="8" t="str">
        <f t="shared" si="51"/>
        <v>animation</v>
      </c>
      <c r="S436" s="12">
        <f t="shared" si="52"/>
        <v>41576.834513888891</v>
      </c>
      <c r="T436" s="12">
        <f t="shared" si="53"/>
        <v>41609.876180555555</v>
      </c>
      <c r="U436" s="13">
        <f t="shared" si="54"/>
        <v>41576.834513888891</v>
      </c>
      <c r="V436" t="str">
        <f t="shared" si="55"/>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8"/>
        <v>2.7272727272727275E-3</v>
      </c>
      <c r="P437" s="7">
        <f t="shared" si="49"/>
        <v>1</v>
      </c>
      <c r="Q437" t="str">
        <f t="shared" si="50"/>
        <v>film &amp; video</v>
      </c>
      <c r="R437" s="8" t="str">
        <f t="shared" si="51"/>
        <v>animation</v>
      </c>
      <c r="S437" s="12">
        <f t="shared" si="52"/>
        <v>41500.747453703705</v>
      </c>
      <c r="T437" s="12">
        <f t="shared" si="53"/>
        <v>41530.747453703705</v>
      </c>
      <c r="U437" s="13">
        <f t="shared" si="54"/>
        <v>41500.747453703705</v>
      </c>
      <c r="V437" t="str">
        <f t="shared" si="55"/>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8"/>
        <v>0</v>
      </c>
      <c r="P438" s="7" t="e">
        <f t="shared" si="49"/>
        <v>#DIV/0!</v>
      </c>
      <c r="Q438" t="str">
        <f t="shared" si="50"/>
        <v>film &amp; video</v>
      </c>
      <c r="R438" s="8" t="str">
        <f t="shared" si="51"/>
        <v>animation</v>
      </c>
      <c r="S438" s="12">
        <f t="shared" si="52"/>
        <v>41456.36241898148</v>
      </c>
      <c r="T438" s="12">
        <f t="shared" si="53"/>
        <v>41486.36241898148</v>
      </c>
      <c r="U438" s="13">
        <f t="shared" si="54"/>
        <v>41456.36241898148</v>
      </c>
      <c r="V438" t="str">
        <f t="shared" si="55"/>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8"/>
        <v>0</v>
      </c>
      <c r="P439" s="7" t="e">
        <f t="shared" si="49"/>
        <v>#DIV/0!</v>
      </c>
      <c r="Q439" t="str">
        <f t="shared" si="50"/>
        <v>film &amp; video</v>
      </c>
      <c r="R439" s="8" t="str">
        <f t="shared" si="51"/>
        <v>animation</v>
      </c>
      <c r="S439" s="12">
        <f t="shared" si="52"/>
        <v>42591.31858796296</v>
      </c>
      <c r="T439" s="12">
        <f t="shared" si="53"/>
        <v>42651.31858796296</v>
      </c>
      <c r="U439" s="13">
        <f t="shared" si="54"/>
        <v>42591.31858796296</v>
      </c>
      <c r="V439" t="str">
        <f t="shared" si="55"/>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8"/>
        <v>9.379999999999999</v>
      </c>
      <c r="P440" s="7">
        <f t="shared" si="49"/>
        <v>170.54545454545453</v>
      </c>
      <c r="Q440" t="str">
        <f t="shared" si="50"/>
        <v>film &amp; video</v>
      </c>
      <c r="R440" s="8" t="str">
        <f t="shared" si="51"/>
        <v>animation</v>
      </c>
      <c r="S440" s="12">
        <f t="shared" si="52"/>
        <v>42296.261087962965</v>
      </c>
      <c r="T440" s="12">
        <f t="shared" si="53"/>
        <v>42326.302754629629</v>
      </c>
      <c r="U440" s="13">
        <f t="shared" si="54"/>
        <v>42296.261087962965</v>
      </c>
      <c r="V440" t="str">
        <f t="shared" si="55"/>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8"/>
        <v>0</v>
      </c>
      <c r="P441" s="7" t="e">
        <f t="shared" si="49"/>
        <v>#DIV/0!</v>
      </c>
      <c r="Q441" t="str">
        <f t="shared" si="50"/>
        <v>film &amp; video</v>
      </c>
      <c r="R441" s="8" t="str">
        <f t="shared" si="51"/>
        <v>animation</v>
      </c>
      <c r="S441" s="12">
        <f t="shared" si="52"/>
        <v>41919.761782407411</v>
      </c>
      <c r="T441" s="12">
        <f t="shared" si="53"/>
        <v>41929.761782407411</v>
      </c>
      <c r="U441" s="13">
        <f t="shared" si="54"/>
        <v>41919.761782407411</v>
      </c>
      <c r="V441" t="str">
        <f t="shared" si="55"/>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8"/>
        <v>0.1</v>
      </c>
      <c r="P442" s="7">
        <f t="shared" si="49"/>
        <v>5</v>
      </c>
      <c r="Q442" t="str">
        <f t="shared" si="50"/>
        <v>film &amp; video</v>
      </c>
      <c r="R442" s="8" t="str">
        <f t="shared" si="51"/>
        <v>animation</v>
      </c>
      <c r="S442" s="12">
        <f t="shared" si="52"/>
        <v>42423.985567129625</v>
      </c>
      <c r="T442" s="12">
        <f t="shared" si="53"/>
        <v>42453.943900462968</v>
      </c>
      <c r="U442" s="13">
        <f t="shared" si="54"/>
        <v>42423.985567129625</v>
      </c>
      <c r="V442" t="str">
        <f t="shared" si="55"/>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8"/>
        <v>0</v>
      </c>
      <c r="P443" s="7" t="e">
        <f t="shared" si="49"/>
        <v>#DIV/0!</v>
      </c>
      <c r="Q443" t="str">
        <f t="shared" si="50"/>
        <v>film &amp; video</v>
      </c>
      <c r="R443" s="8" t="str">
        <f t="shared" si="51"/>
        <v>animation</v>
      </c>
      <c r="S443" s="12">
        <f t="shared" si="52"/>
        <v>41550.793935185182</v>
      </c>
      <c r="T443" s="12">
        <f t="shared" si="53"/>
        <v>41580.793935185182</v>
      </c>
      <c r="U443" s="13">
        <f t="shared" si="54"/>
        <v>41550.793935185182</v>
      </c>
      <c r="V443" t="str">
        <f t="shared" si="55"/>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8"/>
        <v>39.358823529411765</v>
      </c>
      <c r="P444" s="7">
        <f t="shared" si="49"/>
        <v>393.58823529411762</v>
      </c>
      <c r="Q444" t="str">
        <f t="shared" si="50"/>
        <v>film &amp; video</v>
      </c>
      <c r="R444" s="8" t="str">
        <f t="shared" si="51"/>
        <v>animation</v>
      </c>
      <c r="S444" s="12">
        <f t="shared" si="52"/>
        <v>42024.888692129629</v>
      </c>
      <c r="T444" s="12">
        <f t="shared" si="53"/>
        <v>42054.888692129629</v>
      </c>
      <c r="U444" s="13">
        <f t="shared" si="54"/>
        <v>42024.888692129629</v>
      </c>
      <c r="V444" t="str">
        <f t="shared" si="55"/>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8"/>
        <v>0.1</v>
      </c>
      <c r="P445" s="7">
        <f t="shared" si="49"/>
        <v>5</v>
      </c>
      <c r="Q445" t="str">
        <f t="shared" si="50"/>
        <v>film &amp; video</v>
      </c>
      <c r="R445" s="8" t="str">
        <f t="shared" si="51"/>
        <v>animation</v>
      </c>
      <c r="S445" s="12">
        <f t="shared" si="52"/>
        <v>41650.015057870369</v>
      </c>
      <c r="T445" s="12">
        <f t="shared" si="53"/>
        <v>41680.015057870369</v>
      </c>
      <c r="U445" s="13">
        <f t="shared" si="54"/>
        <v>41650.015057870369</v>
      </c>
      <c r="V445" t="str">
        <f t="shared" si="55"/>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8"/>
        <v>5</v>
      </c>
      <c r="P446" s="7">
        <f t="shared" si="49"/>
        <v>50</v>
      </c>
      <c r="Q446" t="str">
        <f t="shared" si="50"/>
        <v>film &amp; video</v>
      </c>
      <c r="R446" s="8" t="str">
        <f t="shared" si="51"/>
        <v>animation</v>
      </c>
      <c r="S446" s="12">
        <f t="shared" si="52"/>
        <v>40894.906956018516</v>
      </c>
      <c r="T446" s="12">
        <f t="shared" si="53"/>
        <v>40954.906956018516</v>
      </c>
      <c r="U446" s="13">
        <f t="shared" si="54"/>
        <v>40894.906956018516</v>
      </c>
      <c r="V446" t="str">
        <f t="shared" si="55"/>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8"/>
        <v>3.3333333333333335E-3</v>
      </c>
      <c r="P447" s="7">
        <f t="shared" si="49"/>
        <v>1</v>
      </c>
      <c r="Q447" t="str">
        <f t="shared" si="50"/>
        <v>film &amp; video</v>
      </c>
      <c r="R447" s="8" t="str">
        <f t="shared" si="51"/>
        <v>animation</v>
      </c>
      <c r="S447" s="12">
        <f t="shared" si="52"/>
        <v>42130.335358796292</v>
      </c>
      <c r="T447" s="12">
        <f t="shared" si="53"/>
        <v>42145.335358796292</v>
      </c>
      <c r="U447" s="13">
        <f t="shared" si="54"/>
        <v>42130.335358796292</v>
      </c>
      <c r="V447" t="str">
        <f t="shared" si="55"/>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8"/>
        <v>7.2952380952380951</v>
      </c>
      <c r="P448" s="7">
        <f t="shared" si="49"/>
        <v>47.875</v>
      </c>
      <c r="Q448" t="str">
        <f t="shared" si="50"/>
        <v>film &amp; video</v>
      </c>
      <c r="R448" s="8" t="str">
        <f t="shared" si="51"/>
        <v>animation</v>
      </c>
      <c r="S448" s="12">
        <f t="shared" si="52"/>
        <v>42037.083564814813</v>
      </c>
      <c r="T448" s="12">
        <f t="shared" si="53"/>
        <v>42067.083564814813</v>
      </c>
      <c r="U448" s="13">
        <f t="shared" si="54"/>
        <v>42037.083564814813</v>
      </c>
      <c r="V448" t="str">
        <f t="shared" si="55"/>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8"/>
        <v>1.6666666666666666E-2</v>
      </c>
      <c r="P449" s="7">
        <f t="shared" si="49"/>
        <v>5</v>
      </c>
      <c r="Q449" t="str">
        <f t="shared" si="50"/>
        <v>film &amp; video</v>
      </c>
      <c r="R449" s="8" t="str">
        <f t="shared" si="51"/>
        <v>animation</v>
      </c>
      <c r="S449" s="12">
        <f t="shared" si="52"/>
        <v>41331.555127314816</v>
      </c>
      <c r="T449" s="12">
        <f t="shared" si="53"/>
        <v>41356.513460648144</v>
      </c>
      <c r="U449" s="13">
        <f t="shared" si="54"/>
        <v>41331.555127314816</v>
      </c>
      <c r="V449" t="str">
        <f t="shared" si="55"/>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8"/>
        <v>3.2804000000000002</v>
      </c>
      <c r="P450" s="7">
        <f t="shared" si="49"/>
        <v>20.502500000000001</v>
      </c>
      <c r="Q450" t="str">
        <f t="shared" si="50"/>
        <v>film &amp; video</v>
      </c>
      <c r="R450" s="8" t="str">
        <f t="shared" si="51"/>
        <v>animation</v>
      </c>
      <c r="S450" s="12">
        <f t="shared" si="52"/>
        <v>41753.758043981477</v>
      </c>
      <c r="T450" s="12">
        <f t="shared" si="53"/>
        <v>41773.758043981477</v>
      </c>
      <c r="U450" s="13">
        <f t="shared" si="54"/>
        <v>41753.758043981477</v>
      </c>
      <c r="V450" t="str">
        <f t="shared" si="55"/>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56">E451/D451*100</f>
        <v>2.25</v>
      </c>
      <c r="P451" s="7">
        <f t="shared" ref="P451:P514" si="57">E451/L451</f>
        <v>9</v>
      </c>
      <c r="Q451" t="str">
        <f t="shared" ref="Q451:Q514" si="58">LEFT(N451, SEARCH("/",N451,1)-1)</f>
        <v>film &amp; video</v>
      </c>
      <c r="R451" s="8" t="str">
        <f t="shared" ref="R451:R514" si="59">RIGHT(N451,LEN(N451)-SEARCH("/",N451))</f>
        <v>animation</v>
      </c>
      <c r="S451" s="12">
        <f t="shared" ref="S451:S514" si="60">(J451/86400)+DATE(1970,1,1)</f>
        <v>41534.568113425928</v>
      </c>
      <c r="T451" s="12">
        <f t="shared" ref="T451:T514" si="61">(I451/86400)+DATE(1970,1,1)</f>
        <v>41564.568113425928</v>
      </c>
      <c r="U451" s="13">
        <f t="shared" ref="U451:U514" si="62">S451</f>
        <v>41534.568113425928</v>
      </c>
      <c r="V451" t="str">
        <f t="shared" si="55"/>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56"/>
        <v>0.79200000000000004</v>
      </c>
      <c r="P452" s="7">
        <f t="shared" si="57"/>
        <v>56.571428571428569</v>
      </c>
      <c r="Q452" t="str">
        <f t="shared" si="58"/>
        <v>film &amp; video</v>
      </c>
      <c r="R452" s="8" t="str">
        <f t="shared" si="59"/>
        <v>animation</v>
      </c>
      <c r="S452" s="12">
        <f t="shared" si="60"/>
        <v>41654.946759259255</v>
      </c>
      <c r="T452" s="12">
        <f t="shared" si="61"/>
        <v>41684.946759259255</v>
      </c>
      <c r="U452" s="13">
        <f t="shared" si="62"/>
        <v>41654.946759259255</v>
      </c>
      <c r="V452" t="str">
        <f t="shared" ref="V452:V515" si="63">TEXT(S452,"mmm")</f>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56"/>
        <v>0</v>
      </c>
      <c r="P453" s="7" t="e">
        <f t="shared" si="57"/>
        <v>#DIV/0!</v>
      </c>
      <c r="Q453" t="str">
        <f t="shared" si="58"/>
        <v>film &amp; video</v>
      </c>
      <c r="R453" s="8" t="str">
        <f t="shared" si="59"/>
        <v>animation</v>
      </c>
      <c r="S453" s="12">
        <f t="shared" si="60"/>
        <v>41634.715173611112</v>
      </c>
      <c r="T453" s="12">
        <f t="shared" si="61"/>
        <v>41664.715173611112</v>
      </c>
      <c r="U453" s="13">
        <f t="shared" si="62"/>
        <v>41634.715173611112</v>
      </c>
      <c r="V453" t="str">
        <f t="shared" si="63"/>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56"/>
        <v>64</v>
      </c>
      <c r="P454" s="7">
        <f t="shared" si="57"/>
        <v>40</v>
      </c>
      <c r="Q454" t="str">
        <f t="shared" si="58"/>
        <v>film &amp; video</v>
      </c>
      <c r="R454" s="8" t="str">
        <f t="shared" si="59"/>
        <v>animation</v>
      </c>
      <c r="S454" s="12">
        <f t="shared" si="60"/>
        <v>42107.703877314816</v>
      </c>
      <c r="T454" s="12">
        <f t="shared" si="61"/>
        <v>42137.703877314816</v>
      </c>
      <c r="U454" s="13">
        <f t="shared" si="62"/>
        <v>42107.703877314816</v>
      </c>
      <c r="V454" t="str">
        <f t="shared" si="63"/>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56"/>
        <v>2.7404479578392621E-2</v>
      </c>
      <c r="P455" s="7">
        <f t="shared" si="57"/>
        <v>13</v>
      </c>
      <c r="Q455" t="str">
        <f t="shared" si="58"/>
        <v>film &amp; video</v>
      </c>
      <c r="R455" s="8" t="str">
        <f t="shared" si="59"/>
        <v>animation</v>
      </c>
      <c r="S455" s="12">
        <f t="shared" si="60"/>
        <v>42038.824988425928</v>
      </c>
      <c r="T455" s="12">
        <f t="shared" si="61"/>
        <v>42054.824988425928</v>
      </c>
      <c r="U455" s="13">
        <f t="shared" si="62"/>
        <v>42038.824988425928</v>
      </c>
      <c r="V455" t="str">
        <f t="shared" si="63"/>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56"/>
        <v>0.82000000000000006</v>
      </c>
      <c r="P456" s="7">
        <f t="shared" si="57"/>
        <v>16.399999999999999</v>
      </c>
      <c r="Q456" t="str">
        <f t="shared" si="58"/>
        <v>film &amp; video</v>
      </c>
      <c r="R456" s="8" t="str">
        <f t="shared" si="59"/>
        <v>animation</v>
      </c>
      <c r="S456" s="12">
        <f t="shared" si="60"/>
        <v>41938.717256944445</v>
      </c>
      <c r="T456" s="12">
        <f t="shared" si="61"/>
        <v>41969.551388888889</v>
      </c>
      <c r="U456" s="13">
        <f t="shared" si="62"/>
        <v>41938.717256944445</v>
      </c>
      <c r="V456" t="str">
        <f t="shared" si="63"/>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56"/>
        <v>6.9230769230769221E-2</v>
      </c>
      <c r="P457" s="7">
        <f t="shared" si="57"/>
        <v>22.5</v>
      </c>
      <c r="Q457" t="str">
        <f t="shared" si="58"/>
        <v>film &amp; video</v>
      </c>
      <c r="R457" s="8" t="str">
        <f t="shared" si="59"/>
        <v>animation</v>
      </c>
      <c r="S457" s="12">
        <f t="shared" si="60"/>
        <v>40971.002569444448</v>
      </c>
      <c r="T457" s="12">
        <f t="shared" si="61"/>
        <v>41016.021527777775</v>
      </c>
      <c r="U457" s="13">
        <f t="shared" si="62"/>
        <v>40971.002569444448</v>
      </c>
      <c r="V457" t="str">
        <f t="shared" si="63"/>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56"/>
        <v>0.68631863186318631</v>
      </c>
      <c r="P458" s="7">
        <f t="shared" si="57"/>
        <v>20.333333333333332</v>
      </c>
      <c r="Q458" t="str">
        <f t="shared" si="58"/>
        <v>film &amp; video</v>
      </c>
      <c r="R458" s="8" t="str">
        <f t="shared" si="59"/>
        <v>animation</v>
      </c>
      <c r="S458" s="12">
        <f t="shared" si="60"/>
        <v>41547.694456018522</v>
      </c>
      <c r="T458" s="12">
        <f t="shared" si="61"/>
        <v>41569.165972222225</v>
      </c>
      <c r="U458" s="13">
        <f t="shared" si="62"/>
        <v>41547.694456018522</v>
      </c>
      <c r="V458" t="str">
        <f t="shared" si="63"/>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56"/>
        <v>0</v>
      </c>
      <c r="P459" s="7" t="e">
        <f t="shared" si="57"/>
        <v>#DIV/0!</v>
      </c>
      <c r="Q459" t="str">
        <f t="shared" si="58"/>
        <v>film &amp; video</v>
      </c>
      <c r="R459" s="8" t="str">
        <f t="shared" si="59"/>
        <v>animation</v>
      </c>
      <c r="S459" s="12">
        <f t="shared" si="60"/>
        <v>41837.767500000002</v>
      </c>
      <c r="T459" s="12">
        <f t="shared" si="61"/>
        <v>41867.767500000002</v>
      </c>
      <c r="U459" s="13">
        <f t="shared" si="62"/>
        <v>41837.767500000002</v>
      </c>
      <c r="V459" t="str">
        <f t="shared" si="63"/>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56"/>
        <v>8.2100000000000009</v>
      </c>
      <c r="P460" s="7">
        <f t="shared" si="57"/>
        <v>16.755102040816325</v>
      </c>
      <c r="Q460" t="str">
        <f t="shared" si="58"/>
        <v>film &amp; video</v>
      </c>
      <c r="R460" s="8" t="str">
        <f t="shared" si="59"/>
        <v>animation</v>
      </c>
      <c r="S460" s="12">
        <f t="shared" si="60"/>
        <v>41378.69976851852</v>
      </c>
      <c r="T460" s="12">
        <f t="shared" si="61"/>
        <v>41408.69976851852</v>
      </c>
      <c r="U460" s="13">
        <f t="shared" si="62"/>
        <v>41378.69976851852</v>
      </c>
      <c r="V460" t="str">
        <f t="shared" si="63"/>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56"/>
        <v>6.4102564102564097E-2</v>
      </c>
      <c r="P461" s="7">
        <f t="shared" si="57"/>
        <v>25</v>
      </c>
      <c r="Q461" t="str">
        <f t="shared" si="58"/>
        <v>film &amp; video</v>
      </c>
      <c r="R461" s="8" t="str">
        <f t="shared" si="59"/>
        <v>animation</v>
      </c>
      <c r="S461" s="12">
        <f t="shared" si="60"/>
        <v>40800.6403587963</v>
      </c>
      <c r="T461" s="12">
        <f t="shared" si="61"/>
        <v>40860.682025462964</v>
      </c>
      <c r="U461" s="13">
        <f t="shared" si="62"/>
        <v>40800.6403587963</v>
      </c>
      <c r="V461" t="str">
        <f t="shared" si="63"/>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56"/>
        <v>0.29411764705882354</v>
      </c>
      <c r="P462" s="7">
        <f t="shared" si="57"/>
        <v>12.5</v>
      </c>
      <c r="Q462" t="str">
        <f t="shared" si="58"/>
        <v>film &amp; video</v>
      </c>
      <c r="R462" s="8" t="str">
        <f t="shared" si="59"/>
        <v>animation</v>
      </c>
      <c r="S462" s="12">
        <f t="shared" si="60"/>
        <v>41759.542534722219</v>
      </c>
      <c r="T462" s="12">
        <f t="shared" si="61"/>
        <v>41791.166666666664</v>
      </c>
      <c r="U462" s="13">
        <f t="shared" si="62"/>
        <v>41759.542534722219</v>
      </c>
      <c r="V462" t="str">
        <f t="shared" si="63"/>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56"/>
        <v>0</v>
      </c>
      <c r="P463" s="7" t="e">
        <f t="shared" si="57"/>
        <v>#DIV/0!</v>
      </c>
      <c r="Q463" t="str">
        <f t="shared" si="58"/>
        <v>film &amp; video</v>
      </c>
      <c r="R463" s="8" t="str">
        <f t="shared" si="59"/>
        <v>animation</v>
      </c>
      <c r="S463" s="12">
        <f t="shared" si="60"/>
        <v>41407.84684027778</v>
      </c>
      <c r="T463" s="12">
        <f t="shared" si="61"/>
        <v>41427.84684027778</v>
      </c>
      <c r="U463" s="13">
        <f t="shared" si="62"/>
        <v>41407.84684027778</v>
      </c>
      <c r="V463" t="str">
        <f t="shared" si="63"/>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56"/>
        <v>0</v>
      </c>
      <c r="P464" s="7" t="e">
        <f t="shared" si="57"/>
        <v>#DIV/0!</v>
      </c>
      <c r="Q464" t="str">
        <f t="shared" si="58"/>
        <v>film &amp; video</v>
      </c>
      <c r="R464" s="8" t="str">
        <f t="shared" si="59"/>
        <v>animation</v>
      </c>
      <c r="S464" s="12">
        <f t="shared" si="60"/>
        <v>40705.12663194444</v>
      </c>
      <c r="T464" s="12">
        <f t="shared" si="61"/>
        <v>40765.12663194444</v>
      </c>
      <c r="U464" s="13">
        <f t="shared" si="62"/>
        <v>40705.12663194444</v>
      </c>
      <c r="V464" t="str">
        <f t="shared" si="63"/>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56"/>
        <v>2.2727272727272729</v>
      </c>
      <c r="P465" s="7">
        <f t="shared" si="57"/>
        <v>113.63636363636364</v>
      </c>
      <c r="Q465" t="str">
        <f t="shared" si="58"/>
        <v>film &amp; video</v>
      </c>
      <c r="R465" s="8" t="str">
        <f t="shared" si="59"/>
        <v>animation</v>
      </c>
      <c r="S465" s="12">
        <f t="shared" si="60"/>
        <v>40750.710104166668</v>
      </c>
      <c r="T465" s="12">
        <f t="shared" si="61"/>
        <v>40810.710104166668</v>
      </c>
      <c r="U465" s="13">
        <f t="shared" si="62"/>
        <v>40750.710104166668</v>
      </c>
      <c r="V465" t="str">
        <f t="shared" si="63"/>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56"/>
        <v>9.9009900990099015E-2</v>
      </c>
      <c r="P466" s="7">
        <f t="shared" si="57"/>
        <v>1</v>
      </c>
      <c r="Q466" t="str">
        <f t="shared" si="58"/>
        <v>film &amp; video</v>
      </c>
      <c r="R466" s="8" t="str">
        <f t="shared" si="59"/>
        <v>animation</v>
      </c>
      <c r="S466" s="12">
        <f t="shared" si="60"/>
        <v>42488.84878472222</v>
      </c>
      <c r="T466" s="12">
        <f t="shared" si="61"/>
        <v>42508.84878472222</v>
      </c>
      <c r="U466" s="13">
        <f t="shared" si="62"/>
        <v>42488.84878472222</v>
      </c>
      <c r="V466" t="str">
        <f t="shared" si="63"/>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56"/>
        <v>26.953125</v>
      </c>
      <c r="P467" s="7">
        <f t="shared" si="57"/>
        <v>17.25</v>
      </c>
      <c r="Q467" t="str">
        <f t="shared" si="58"/>
        <v>film &amp; video</v>
      </c>
      <c r="R467" s="8" t="str">
        <f t="shared" si="59"/>
        <v>animation</v>
      </c>
      <c r="S467" s="12">
        <f t="shared" si="60"/>
        <v>41801.120069444441</v>
      </c>
      <c r="T467" s="12">
        <f t="shared" si="61"/>
        <v>41817.120069444441</v>
      </c>
      <c r="U467" s="13">
        <f t="shared" si="62"/>
        <v>41801.120069444441</v>
      </c>
      <c r="V467" t="str">
        <f t="shared" si="63"/>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56"/>
        <v>0.76</v>
      </c>
      <c r="P468" s="7">
        <f t="shared" si="57"/>
        <v>15.2</v>
      </c>
      <c r="Q468" t="str">
        <f t="shared" si="58"/>
        <v>film &amp; video</v>
      </c>
      <c r="R468" s="8" t="str">
        <f t="shared" si="59"/>
        <v>animation</v>
      </c>
      <c r="S468" s="12">
        <f t="shared" si="60"/>
        <v>41129.942870370374</v>
      </c>
      <c r="T468" s="12">
        <f t="shared" si="61"/>
        <v>41159.942870370374</v>
      </c>
      <c r="U468" s="13">
        <f t="shared" si="62"/>
        <v>41129.942870370374</v>
      </c>
      <c r="V468" t="str">
        <f t="shared" si="63"/>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56"/>
        <v>21.574999999999999</v>
      </c>
      <c r="P469" s="7">
        <f t="shared" si="57"/>
        <v>110.64102564102564</v>
      </c>
      <c r="Q469" t="str">
        <f t="shared" si="58"/>
        <v>film &amp; video</v>
      </c>
      <c r="R469" s="8" t="str">
        <f t="shared" si="59"/>
        <v>animation</v>
      </c>
      <c r="S469" s="12">
        <f t="shared" si="60"/>
        <v>41135.679791666669</v>
      </c>
      <c r="T469" s="12">
        <f t="shared" si="61"/>
        <v>41180.679791666669</v>
      </c>
      <c r="U469" s="13">
        <f t="shared" si="62"/>
        <v>41135.679791666669</v>
      </c>
      <c r="V469" t="str">
        <f t="shared" si="63"/>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56"/>
        <v>0</v>
      </c>
      <c r="P470" s="7" t="e">
        <f t="shared" si="57"/>
        <v>#DIV/0!</v>
      </c>
      <c r="Q470" t="str">
        <f t="shared" si="58"/>
        <v>film &amp; video</v>
      </c>
      <c r="R470" s="8" t="str">
        <f t="shared" si="59"/>
        <v>animation</v>
      </c>
      <c r="S470" s="12">
        <f t="shared" si="60"/>
        <v>41041.167627314819</v>
      </c>
      <c r="T470" s="12">
        <f t="shared" si="61"/>
        <v>41101.160474537035</v>
      </c>
      <c r="U470" s="13">
        <f t="shared" si="62"/>
        <v>41041.167627314819</v>
      </c>
      <c r="V470" t="str">
        <f t="shared" si="63"/>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56"/>
        <v>0</v>
      </c>
      <c r="P471" s="7" t="e">
        <f t="shared" si="57"/>
        <v>#DIV/0!</v>
      </c>
      <c r="Q471" t="str">
        <f t="shared" si="58"/>
        <v>film &amp; video</v>
      </c>
      <c r="R471" s="8" t="str">
        <f t="shared" si="59"/>
        <v>animation</v>
      </c>
      <c r="S471" s="12">
        <f t="shared" si="60"/>
        <v>41827.989861111113</v>
      </c>
      <c r="T471" s="12">
        <f t="shared" si="61"/>
        <v>41887.989861111113</v>
      </c>
      <c r="U471" s="13">
        <f t="shared" si="62"/>
        <v>41827.989861111113</v>
      </c>
      <c r="V471" t="str">
        <f t="shared" si="63"/>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56"/>
        <v>1.02</v>
      </c>
      <c r="P472" s="7">
        <f t="shared" si="57"/>
        <v>25.5</v>
      </c>
      <c r="Q472" t="str">
        <f t="shared" si="58"/>
        <v>film &amp; video</v>
      </c>
      <c r="R472" s="8" t="str">
        <f t="shared" si="59"/>
        <v>animation</v>
      </c>
      <c r="S472" s="12">
        <f t="shared" si="60"/>
        <v>41605.167696759258</v>
      </c>
      <c r="T472" s="12">
        <f t="shared" si="61"/>
        <v>41655.166666666664</v>
      </c>
      <c r="U472" s="13">
        <f t="shared" si="62"/>
        <v>41605.167696759258</v>
      </c>
      <c r="V472" t="str">
        <f t="shared" si="63"/>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56"/>
        <v>11.892727272727273</v>
      </c>
      <c r="P473" s="7">
        <f t="shared" si="57"/>
        <v>38.476470588235294</v>
      </c>
      <c r="Q473" t="str">
        <f t="shared" si="58"/>
        <v>film &amp; video</v>
      </c>
      <c r="R473" s="8" t="str">
        <f t="shared" si="59"/>
        <v>animation</v>
      </c>
      <c r="S473" s="12">
        <f t="shared" si="60"/>
        <v>41703.721979166665</v>
      </c>
      <c r="T473" s="12">
        <f t="shared" si="61"/>
        <v>41748.680312500001</v>
      </c>
      <c r="U473" s="13">
        <f t="shared" si="62"/>
        <v>41703.721979166665</v>
      </c>
      <c r="V473" t="str">
        <f t="shared" si="63"/>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56"/>
        <v>17.625</v>
      </c>
      <c r="P474" s="7">
        <f t="shared" si="57"/>
        <v>28.2</v>
      </c>
      <c r="Q474" t="str">
        <f t="shared" si="58"/>
        <v>film &amp; video</v>
      </c>
      <c r="R474" s="8" t="str">
        <f t="shared" si="59"/>
        <v>animation</v>
      </c>
      <c r="S474" s="12">
        <f t="shared" si="60"/>
        <v>41844.922662037039</v>
      </c>
      <c r="T474" s="12">
        <f t="shared" si="61"/>
        <v>41874.922662037039</v>
      </c>
      <c r="U474" s="13">
        <f t="shared" si="62"/>
        <v>41844.922662037039</v>
      </c>
      <c r="V474" t="str">
        <f t="shared" si="63"/>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56"/>
        <v>2.87</v>
      </c>
      <c r="P475" s="7">
        <f t="shared" si="57"/>
        <v>61.5</v>
      </c>
      <c r="Q475" t="str">
        <f t="shared" si="58"/>
        <v>film &amp; video</v>
      </c>
      <c r="R475" s="8" t="str">
        <f t="shared" si="59"/>
        <v>animation</v>
      </c>
      <c r="S475" s="12">
        <f t="shared" si="60"/>
        <v>41869.698136574072</v>
      </c>
      <c r="T475" s="12">
        <f t="shared" si="61"/>
        <v>41899.698136574072</v>
      </c>
      <c r="U475" s="13">
        <f t="shared" si="62"/>
        <v>41869.698136574072</v>
      </c>
      <c r="V475" t="str">
        <f t="shared" si="63"/>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56"/>
        <v>3.0303030303030304E-2</v>
      </c>
      <c r="P476" s="7">
        <f t="shared" si="57"/>
        <v>1</v>
      </c>
      <c r="Q476" t="str">
        <f t="shared" si="58"/>
        <v>film &amp; video</v>
      </c>
      <c r="R476" s="8" t="str">
        <f t="shared" si="59"/>
        <v>animation</v>
      </c>
      <c r="S476" s="12">
        <f t="shared" si="60"/>
        <v>42753.329039351855</v>
      </c>
      <c r="T476" s="12">
        <f t="shared" si="61"/>
        <v>42783.329039351855</v>
      </c>
      <c r="U476" s="13">
        <f t="shared" si="62"/>
        <v>42753.329039351855</v>
      </c>
      <c r="V476" t="str">
        <f t="shared" si="63"/>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56"/>
        <v>0</v>
      </c>
      <c r="P477" s="7" t="e">
        <f t="shared" si="57"/>
        <v>#DIV/0!</v>
      </c>
      <c r="Q477" t="str">
        <f t="shared" si="58"/>
        <v>film &amp; video</v>
      </c>
      <c r="R477" s="8" t="str">
        <f t="shared" si="59"/>
        <v>animation</v>
      </c>
      <c r="S477" s="12">
        <f t="shared" si="60"/>
        <v>42100.086145833338</v>
      </c>
      <c r="T477" s="12">
        <f t="shared" si="61"/>
        <v>42130.086145833338</v>
      </c>
      <c r="U477" s="13">
        <f t="shared" si="62"/>
        <v>42100.086145833338</v>
      </c>
      <c r="V477" t="str">
        <f t="shared" si="63"/>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56"/>
        <v>2.230268181818182</v>
      </c>
      <c r="P478" s="7">
        <f t="shared" si="57"/>
        <v>39.569274193548388</v>
      </c>
      <c r="Q478" t="str">
        <f t="shared" si="58"/>
        <v>film &amp; video</v>
      </c>
      <c r="R478" s="8" t="str">
        <f t="shared" si="59"/>
        <v>animation</v>
      </c>
      <c r="S478" s="12">
        <f t="shared" si="60"/>
        <v>41757.975011574075</v>
      </c>
      <c r="T478" s="12">
        <f t="shared" si="61"/>
        <v>41793.165972222225</v>
      </c>
      <c r="U478" s="13">
        <f t="shared" si="62"/>
        <v>41757.975011574075</v>
      </c>
      <c r="V478" t="str">
        <f t="shared" si="63"/>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56"/>
        <v>0</v>
      </c>
      <c r="P479" s="7" t="e">
        <f t="shared" si="57"/>
        <v>#DIV/0!</v>
      </c>
      <c r="Q479" t="str">
        <f t="shared" si="58"/>
        <v>film &amp; video</v>
      </c>
      <c r="R479" s="8" t="str">
        <f t="shared" si="59"/>
        <v>animation</v>
      </c>
      <c r="S479" s="12">
        <f t="shared" si="60"/>
        <v>40987.83488425926</v>
      </c>
      <c r="T479" s="12">
        <f t="shared" si="61"/>
        <v>41047.83488425926</v>
      </c>
      <c r="U479" s="13">
        <f t="shared" si="62"/>
        <v>40987.83488425926</v>
      </c>
      <c r="V479" t="str">
        <f t="shared" si="63"/>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56"/>
        <v>0</v>
      </c>
      <c r="P480" s="7" t="e">
        <f t="shared" si="57"/>
        <v>#DIV/0!</v>
      </c>
      <c r="Q480" t="str">
        <f t="shared" si="58"/>
        <v>film &amp; video</v>
      </c>
      <c r="R480" s="8" t="str">
        <f t="shared" si="59"/>
        <v>animation</v>
      </c>
      <c r="S480" s="12">
        <f t="shared" si="60"/>
        <v>42065.910983796297</v>
      </c>
      <c r="T480" s="12">
        <f t="shared" si="61"/>
        <v>42095.869317129633</v>
      </c>
      <c r="U480" s="13">
        <f t="shared" si="62"/>
        <v>42065.910983796297</v>
      </c>
      <c r="V480" t="str">
        <f t="shared" si="63"/>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56"/>
        <v>32.56</v>
      </c>
      <c r="P481" s="7">
        <f t="shared" si="57"/>
        <v>88.8</v>
      </c>
      <c r="Q481" t="str">
        <f t="shared" si="58"/>
        <v>film &amp; video</v>
      </c>
      <c r="R481" s="8" t="str">
        <f t="shared" si="59"/>
        <v>animation</v>
      </c>
      <c r="S481" s="12">
        <f t="shared" si="60"/>
        <v>41904.407812500001</v>
      </c>
      <c r="T481" s="12">
        <f t="shared" si="61"/>
        <v>41964.449479166666</v>
      </c>
      <c r="U481" s="13">
        <f t="shared" si="62"/>
        <v>41904.407812500001</v>
      </c>
      <c r="V481" t="str">
        <f t="shared" si="63"/>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56"/>
        <v>19.41</v>
      </c>
      <c r="P482" s="7">
        <f t="shared" si="57"/>
        <v>55.457142857142856</v>
      </c>
      <c r="Q482" t="str">
        <f t="shared" si="58"/>
        <v>film &amp; video</v>
      </c>
      <c r="R482" s="8" t="str">
        <f t="shared" si="59"/>
        <v>animation</v>
      </c>
      <c r="S482" s="12">
        <f t="shared" si="60"/>
        <v>41465.500173611115</v>
      </c>
      <c r="T482" s="12">
        <f t="shared" si="61"/>
        <v>41495.500173611115</v>
      </c>
      <c r="U482" s="13">
        <f t="shared" si="62"/>
        <v>41465.500173611115</v>
      </c>
      <c r="V482" t="str">
        <f t="shared" si="63"/>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56"/>
        <v>6.1</v>
      </c>
      <c r="P483" s="7">
        <f t="shared" si="57"/>
        <v>87.142857142857139</v>
      </c>
      <c r="Q483" t="str">
        <f t="shared" si="58"/>
        <v>film &amp; video</v>
      </c>
      <c r="R483" s="8" t="str">
        <f t="shared" si="59"/>
        <v>animation</v>
      </c>
      <c r="S483" s="12">
        <f t="shared" si="60"/>
        <v>41162.672326388885</v>
      </c>
      <c r="T483" s="12">
        <f t="shared" si="61"/>
        <v>41192.672326388885</v>
      </c>
      <c r="U483" s="13">
        <f t="shared" si="62"/>
        <v>41162.672326388885</v>
      </c>
      <c r="V483" t="str">
        <f t="shared" si="63"/>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56"/>
        <v>0.1</v>
      </c>
      <c r="P484" s="7">
        <f t="shared" si="57"/>
        <v>10</v>
      </c>
      <c r="Q484" t="str">
        <f t="shared" si="58"/>
        <v>film &amp; video</v>
      </c>
      <c r="R484" s="8" t="str">
        <f t="shared" si="59"/>
        <v>animation</v>
      </c>
      <c r="S484" s="12">
        <f t="shared" si="60"/>
        <v>42447.896874999999</v>
      </c>
      <c r="T484" s="12">
        <f t="shared" si="61"/>
        <v>42474.606944444444</v>
      </c>
      <c r="U484" s="13">
        <f t="shared" si="62"/>
        <v>42447.896874999999</v>
      </c>
      <c r="V484" t="str">
        <f t="shared" si="63"/>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56"/>
        <v>50.2</v>
      </c>
      <c r="P485" s="7">
        <f t="shared" si="57"/>
        <v>51.224489795918366</v>
      </c>
      <c r="Q485" t="str">
        <f t="shared" si="58"/>
        <v>film &amp; video</v>
      </c>
      <c r="R485" s="8" t="str">
        <f t="shared" si="59"/>
        <v>animation</v>
      </c>
      <c r="S485" s="12">
        <f t="shared" si="60"/>
        <v>41243.197592592594</v>
      </c>
      <c r="T485" s="12">
        <f t="shared" si="61"/>
        <v>41303.197592592594</v>
      </c>
      <c r="U485" s="13">
        <f t="shared" si="62"/>
        <v>41243.197592592594</v>
      </c>
      <c r="V485" t="str">
        <f t="shared" si="63"/>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56"/>
        <v>0.18625</v>
      </c>
      <c r="P486" s="7">
        <f t="shared" si="57"/>
        <v>13.545454545454545</v>
      </c>
      <c r="Q486" t="str">
        <f t="shared" si="58"/>
        <v>film &amp; video</v>
      </c>
      <c r="R486" s="8" t="str">
        <f t="shared" si="59"/>
        <v>animation</v>
      </c>
      <c r="S486" s="12">
        <f t="shared" si="60"/>
        <v>42272.93949074074</v>
      </c>
      <c r="T486" s="12">
        <f t="shared" si="61"/>
        <v>42313.981157407412</v>
      </c>
      <c r="U486" s="13">
        <f t="shared" si="62"/>
        <v>42272.93949074074</v>
      </c>
      <c r="V486" t="str">
        <f t="shared" si="63"/>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56"/>
        <v>21.906971229845084</v>
      </c>
      <c r="P487" s="7">
        <f t="shared" si="57"/>
        <v>66.520080000000007</v>
      </c>
      <c r="Q487" t="str">
        <f t="shared" si="58"/>
        <v>film &amp; video</v>
      </c>
      <c r="R487" s="8" t="str">
        <f t="shared" si="59"/>
        <v>animation</v>
      </c>
      <c r="S487" s="12">
        <f t="shared" si="60"/>
        <v>41381.505775462967</v>
      </c>
      <c r="T487" s="12">
        <f t="shared" si="61"/>
        <v>41411.505775462967</v>
      </c>
      <c r="U487" s="13">
        <f t="shared" si="62"/>
        <v>41381.505775462967</v>
      </c>
      <c r="V487" t="str">
        <f t="shared" si="63"/>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56"/>
        <v>9.0909090909090905E-3</v>
      </c>
      <c r="P488" s="7">
        <f t="shared" si="57"/>
        <v>50</v>
      </c>
      <c r="Q488" t="str">
        <f t="shared" si="58"/>
        <v>film &amp; video</v>
      </c>
      <c r="R488" s="8" t="str">
        <f t="shared" si="59"/>
        <v>animation</v>
      </c>
      <c r="S488" s="12">
        <f t="shared" si="60"/>
        <v>41761.94258101852</v>
      </c>
      <c r="T488" s="12">
        <f t="shared" si="61"/>
        <v>41791.94258101852</v>
      </c>
      <c r="U488" s="13">
        <f t="shared" si="62"/>
        <v>41761.94258101852</v>
      </c>
      <c r="V488" t="str">
        <f t="shared" si="63"/>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56"/>
        <v>0</v>
      </c>
      <c r="P489" s="7" t="e">
        <f t="shared" si="57"/>
        <v>#DIV/0!</v>
      </c>
      <c r="Q489" t="str">
        <f t="shared" si="58"/>
        <v>film &amp; video</v>
      </c>
      <c r="R489" s="8" t="str">
        <f t="shared" si="59"/>
        <v>animation</v>
      </c>
      <c r="S489" s="12">
        <f t="shared" si="60"/>
        <v>42669.594837962963</v>
      </c>
      <c r="T489" s="12">
        <f t="shared" si="61"/>
        <v>42729.636504629627</v>
      </c>
      <c r="U489" s="13">
        <f t="shared" si="62"/>
        <v>42669.594837962963</v>
      </c>
      <c r="V489" t="str">
        <f t="shared" si="63"/>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56"/>
        <v>0</v>
      </c>
      <c r="P490" s="7" t="e">
        <f t="shared" si="57"/>
        <v>#DIV/0!</v>
      </c>
      <c r="Q490" t="str">
        <f t="shared" si="58"/>
        <v>film &amp; video</v>
      </c>
      <c r="R490" s="8" t="str">
        <f t="shared" si="59"/>
        <v>animation</v>
      </c>
      <c r="S490" s="12">
        <f t="shared" si="60"/>
        <v>42714.054398148146</v>
      </c>
      <c r="T490" s="12">
        <f t="shared" si="61"/>
        <v>42744.054398148146</v>
      </c>
      <c r="U490" s="13">
        <f t="shared" si="62"/>
        <v>42714.054398148146</v>
      </c>
      <c r="V490" t="str">
        <f t="shared" si="63"/>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56"/>
        <v>0.28667813379201834</v>
      </c>
      <c r="P491" s="7">
        <f t="shared" si="57"/>
        <v>71.666666666666671</v>
      </c>
      <c r="Q491" t="str">
        <f t="shared" si="58"/>
        <v>film &amp; video</v>
      </c>
      <c r="R491" s="8" t="str">
        <f t="shared" si="59"/>
        <v>animation</v>
      </c>
      <c r="S491" s="12">
        <f t="shared" si="60"/>
        <v>40882.481666666667</v>
      </c>
      <c r="T491" s="12">
        <f t="shared" si="61"/>
        <v>40913.481249999997</v>
      </c>
      <c r="U491" s="13">
        <f t="shared" si="62"/>
        <v>40882.481666666667</v>
      </c>
      <c r="V491" t="str">
        <f t="shared" si="63"/>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56"/>
        <v>0</v>
      </c>
      <c r="P492" s="7" t="e">
        <f t="shared" si="57"/>
        <v>#DIV/0!</v>
      </c>
      <c r="Q492" t="str">
        <f t="shared" si="58"/>
        <v>film &amp; video</v>
      </c>
      <c r="R492" s="8" t="str">
        <f t="shared" si="59"/>
        <v>animation</v>
      </c>
      <c r="S492" s="12">
        <f t="shared" si="60"/>
        <v>41113.968576388885</v>
      </c>
      <c r="T492" s="12">
        <f t="shared" si="61"/>
        <v>41143.968576388885</v>
      </c>
      <c r="U492" s="13">
        <f t="shared" si="62"/>
        <v>41113.968576388885</v>
      </c>
      <c r="V492" t="str">
        <f t="shared" si="63"/>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56"/>
        <v>0</v>
      </c>
      <c r="P493" s="7" t="e">
        <f t="shared" si="57"/>
        <v>#DIV/0!</v>
      </c>
      <c r="Q493" t="str">
        <f t="shared" si="58"/>
        <v>film &amp; video</v>
      </c>
      <c r="R493" s="8" t="str">
        <f t="shared" si="59"/>
        <v>animation</v>
      </c>
      <c r="S493" s="12">
        <f t="shared" si="60"/>
        <v>42366.982627314814</v>
      </c>
      <c r="T493" s="12">
        <f t="shared" si="61"/>
        <v>42396.982627314814</v>
      </c>
      <c r="U493" s="13">
        <f t="shared" si="62"/>
        <v>42366.982627314814</v>
      </c>
      <c r="V493" t="str">
        <f t="shared" si="63"/>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56"/>
        <v>0</v>
      </c>
      <c r="P494" s="7" t="e">
        <f t="shared" si="57"/>
        <v>#DIV/0!</v>
      </c>
      <c r="Q494" t="str">
        <f t="shared" si="58"/>
        <v>film &amp; video</v>
      </c>
      <c r="R494" s="8" t="str">
        <f t="shared" si="59"/>
        <v>animation</v>
      </c>
      <c r="S494" s="12">
        <f t="shared" si="60"/>
        <v>42596.03506944445</v>
      </c>
      <c r="T494" s="12">
        <f t="shared" si="61"/>
        <v>42656.03506944445</v>
      </c>
      <c r="U494" s="13">
        <f t="shared" si="62"/>
        <v>42596.03506944445</v>
      </c>
      <c r="V494" t="str">
        <f t="shared" si="63"/>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56"/>
        <v>0</v>
      </c>
      <c r="P495" s="7" t="e">
        <f t="shared" si="57"/>
        <v>#DIV/0!</v>
      </c>
      <c r="Q495" t="str">
        <f t="shared" si="58"/>
        <v>film &amp; video</v>
      </c>
      <c r="R495" s="8" t="str">
        <f t="shared" si="59"/>
        <v>animation</v>
      </c>
      <c r="S495" s="12">
        <f t="shared" si="60"/>
        <v>42114.726134259261</v>
      </c>
      <c r="T495" s="12">
        <f t="shared" si="61"/>
        <v>42144.726134259261</v>
      </c>
      <c r="U495" s="13">
        <f t="shared" si="62"/>
        <v>42114.726134259261</v>
      </c>
      <c r="V495" t="str">
        <f t="shared" si="63"/>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56"/>
        <v>0.155</v>
      </c>
      <c r="P496" s="7">
        <f t="shared" si="57"/>
        <v>10.333333333333334</v>
      </c>
      <c r="Q496" t="str">
        <f t="shared" si="58"/>
        <v>film &amp; video</v>
      </c>
      <c r="R496" s="8" t="str">
        <f t="shared" si="59"/>
        <v>animation</v>
      </c>
      <c r="S496" s="12">
        <f t="shared" si="60"/>
        <v>41799.830613425926</v>
      </c>
      <c r="T496" s="12">
        <f t="shared" si="61"/>
        <v>41823.125</v>
      </c>
      <c r="U496" s="13">
        <f t="shared" si="62"/>
        <v>41799.830613425926</v>
      </c>
      <c r="V496" t="str">
        <f t="shared" si="63"/>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56"/>
        <v>0</v>
      </c>
      <c r="P497" s="7" t="e">
        <f t="shared" si="57"/>
        <v>#DIV/0!</v>
      </c>
      <c r="Q497" t="str">
        <f t="shared" si="58"/>
        <v>film &amp; video</v>
      </c>
      <c r="R497" s="8" t="str">
        <f t="shared" si="59"/>
        <v>animation</v>
      </c>
      <c r="S497" s="12">
        <f t="shared" si="60"/>
        <v>42171.827604166669</v>
      </c>
      <c r="T497" s="12">
        <f t="shared" si="61"/>
        <v>42201.827604166669</v>
      </c>
      <c r="U497" s="13">
        <f t="shared" si="62"/>
        <v>42171.827604166669</v>
      </c>
      <c r="V497" t="str">
        <f t="shared" si="63"/>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56"/>
        <v>1.6666666666666668E-3</v>
      </c>
      <c r="P498" s="7">
        <f t="shared" si="57"/>
        <v>1</v>
      </c>
      <c r="Q498" t="str">
        <f t="shared" si="58"/>
        <v>film &amp; video</v>
      </c>
      <c r="R498" s="8" t="str">
        <f t="shared" si="59"/>
        <v>animation</v>
      </c>
      <c r="S498" s="12">
        <f t="shared" si="60"/>
        <v>41620.93141203704</v>
      </c>
      <c r="T498" s="12">
        <f t="shared" si="61"/>
        <v>41680.93141203704</v>
      </c>
      <c r="U498" s="13">
        <f t="shared" si="62"/>
        <v>41620.93141203704</v>
      </c>
      <c r="V498" t="str">
        <f t="shared" si="63"/>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56"/>
        <v>0.6696428571428571</v>
      </c>
      <c r="P499" s="7">
        <f t="shared" si="57"/>
        <v>10</v>
      </c>
      <c r="Q499" t="str">
        <f t="shared" si="58"/>
        <v>film &amp; video</v>
      </c>
      <c r="R499" s="8" t="str">
        <f t="shared" si="59"/>
        <v>animation</v>
      </c>
      <c r="S499" s="12">
        <f t="shared" si="60"/>
        <v>41945.037789351853</v>
      </c>
      <c r="T499" s="12">
        <f t="shared" si="61"/>
        <v>41998.208333333328</v>
      </c>
      <c r="U499" s="13">
        <f t="shared" si="62"/>
        <v>41945.037789351853</v>
      </c>
      <c r="V499" t="str">
        <f t="shared" si="63"/>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56"/>
        <v>4.5985132395404564</v>
      </c>
      <c r="P500" s="7">
        <f t="shared" si="57"/>
        <v>136.09090909090909</v>
      </c>
      <c r="Q500" t="str">
        <f t="shared" si="58"/>
        <v>film &amp; video</v>
      </c>
      <c r="R500" s="8" t="str">
        <f t="shared" si="59"/>
        <v>animation</v>
      </c>
      <c r="S500" s="12">
        <f t="shared" si="60"/>
        <v>40858.762141203704</v>
      </c>
      <c r="T500" s="12">
        <f t="shared" si="61"/>
        <v>40900.762141203704</v>
      </c>
      <c r="U500" s="13">
        <f t="shared" si="62"/>
        <v>40858.762141203704</v>
      </c>
      <c r="V500" t="str">
        <f t="shared" si="63"/>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56"/>
        <v>9.5500000000000007</v>
      </c>
      <c r="P501" s="7">
        <f t="shared" si="57"/>
        <v>73.461538461538467</v>
      </c>
      <c r="Q501" t="str">
        <f t="shared" si="58"/>
        <v>film &amp; video</v>
      </c>
      <c r="R501" s="8" t="str">
        <f t="shared" si="59"/>
        <v>animation</v>
      </c>
      <c r="S501" s="12">
        <f t="shared" si="60"/>
        <v>40043.895462962959</v>
      </c>
      <c r="T501" s="12">
        <f t="shared" si="61"/>
        <v>40098.874305555553</v>
      </c>
      <c r="U501" s="13">
        <f t="shared" si="62"/>
        <v>40043.895462962959</v>
      </c>
      <c r="V501" t="str">
        <f t="shared" si="63"/>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56"/>
        <v>3.3076923076923079</v>
      </c>
      <c r="P502" s="7">
        <f t="shared" si="57"/>
        <v>53.75</v>
      </c>
      <c r="Q502" t="str">
        <f t="shared" si="58"/>
        <v>film &amp; video</v>
      </c>
      <c r="R502" s="8" t="str">
        <f t="shared" si="59"/>
        <v>animation</v>
      </c>
      <c r="S502" s="12">
        <f t="shared" si="60"/>
        <v>40247.886006944442</v>
      </c>
      <c r="T502" s="12">
        <f t="shared" si="61"/>
        <v>40306.927777777775</v>
      </c>
      <c r="U502" s="13">
        <f t="shared" si="62"/>
        <v>40247.886006944442</v>
      </c>
      <c r="V502" t="str">
        <f t="shared" si="63"/>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56"/>
        <v>0</v>
      </c>
      <c r="P503" s="7" t="e">
        <f t="shared" si="57"/>
        <v>#DIV/0!</v>
      </c>
      <c r="Q503" t="str">
        <f t="shared" si="58"/>
        <v>film &amp; video</v>
      </c>
      <c r="R503" s="8" t="str">
        <f t="shared" si="59"/>
        <v>animation</v>
      </c>
      <c r="S503" s="12">
        <f t="shared" si="60"/>
        <v>40703.234386574077</v>
      </c>
      <c r="T503" s="12">
        <f t="shared" si="61"/>
        <v>40733.234386574077</v>
      </c>
      <c r="U503" s="13">
        <f t="shared" si="62"/>
        <v>40703.234386574077</v>
      </c>
      <c r="V503" t="str">
        <f t="shared" si="63"/>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56"/>
        <v>1.1499999999999999</v>
      </c>
      <c r="P504" s="7">
        <f t="shared" si="57"/>
        <v>57.5</v>
      </c>
      <c r="Q504" t="str">
        <f t="shared" si="58"/>
        <v>film &amp; video</v>
      </c>
      <c r="R504" s="8" t="str">
        <f t="shared" si="59"/>
        <v>animation</v>
      </c>
      <c r="S504" s="12">
        <f t="shared" si="60"/>
        <v>40956.553530092591</v>
      </c>
      <c r="T504" s="12">
        <f t="shared" si="61"/>
        <v>40986.511863425927</v>
      </c>
      <c r="U504" s="13">
        <f t="shared" si="62"/>
        <v>40956.553530092591</v>
      </c>
      <c r="V504" t="str">
        <f t="shared" si="63"/>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56"/>
        <v>1.7538461538461538</v>
      </c>
      <c r="P505" s="7">
        <f t="shared" si="57"/>
        <v>12.666666666666666</v>
      </c>
      <c r="Q505" t="str">
        <f t="shared" si="58"/>
        <v>film &amp; video</v>
      </c>
      <c r="R505" s="8" t="str">
        <f t="shared" si="59"/>
        <v>animation</v>
      </c>
      <c r="S505" s="12">
        <f t="shared" si="60"/>
        <v>41991.526655092588</v>
      </c>
      <c r="T505" s="12">
        <f t="shared" si="61"/>
        <v>42021.526655092588</v>
      </c>
      <c r="U505" s="13">
        <f t="shared" si="62"/>
        <v>41991.526655092588</v>
      </c>
      <c r="V505" t="str">
        <f t="shared" si="63"/>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56"/>
        <v>1.3673469387755102</v>
      </c>
      <c r="P506" s="7">
        <f t="shared" si="57"/>
        <v>67</v>
      </c>
      <c r="Q506" t="str">
        <f t="shared" si="58"/>
        <v>film &amp; video</v>
      </c>
      <c r="R506" s="8" t="str">
        <f t="shared" si="59"/>
        <v>animation</v>
      </c>
      <c r="S506" s="12">
        <f t="shared" si="60"/>
        <v>40949.98364583333</v>
      </c>
      <c r="T506" s="12">
        <f t="shared" si="61"/>
        <v>41009.941979166666</v>
      </c>
      <c r="U506" s="13">
        <f t="shared" si="62"/>
        <v>40949.98364583333</v>
      </c>
      <c r="V506" t="str">
        <f t="shared" si="63"/>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56"/>
        <v>0.43333333333333329</v>
      </c>
      <c r="P507" s="7">
        <f t="shared" si="57"/>
        <v>3.7142857142857144</v>
      </c>
      <c r="Q507" t="str">
        <f t="shared" si="58"/>
        <v>film &amp; video</v>
      </c>
      <c r="R507" s="8" t="str">
        <f t="shared" si="59"/>
        <v>animation</v>
      </c>
      <c r="S507" s="12">
        <f t="shared" si="60"/>
        <v>42318.098217592589</v>
      </c>
      <c r="T507" s="12">
        <f t="shared" si="61"/>
        <v>42363.098217592589</v>
      </c>
      <c r="U507" s="13">
        <f t="shared" si="62"/>
        <v>42318.098217592589</v>
      </c>
      <c r="V507" t="str">
        <f t="shared" si="63"/>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56"/>
        <v>0.125</v>
      </c>
      <c r="P508" s="7">
        <f t="shared" si="57"/>
        <v>250</v>
      </c>
      <c r="Q508" t="str">
        <f t="shared" si="58"/>
        <v>film &amp; video</v>
      </c>
      <c r="R508" s="8" t="str">
        <f t="shared" si="59"/>
        <v>animation</v>
      </c>
      <c r="S508" s="12">
        <f t="shared" si="60"/>
        <v>41466.552314814813</v>
      </c>
      <c r="T508" s="12">
        <f t="shared" si="61"/>
        <v>41496.552314814813</v>
      </c>
      <c r="U508" s="13">
        <f t="shared" si="62"/>
        <v>41466.552314814813</v>
      </c>
      <c r="V508" t="str">
        <f t="shared" si="63"/>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56"/>
        <v>3.2</v>
      </c>
      <c r="P509" s="7">
        <f t="shared" si="57"/>
        <v>64</v>
      </c>
      <c r="Q509" t="str">
        <f t="shared" si="58"/>
        <v>film &amp; video</v>
      </c>
      <c r="R509" s="8" t="str">
        <f t="shared" si="59"/>
        <v>animation</v>
      </c>
      <c r="S509" s="12">
        <f t="shared" si="60"/>
        <v>41156.958993055552</v>
      </c>
      <c r="T509" s="12">
        <f t="shared" si="61"/>
        <v>41201.958993055552</v>
      </c>
      <c r="U509" s="13">
        <f t="shared" si="62"/>
        <v>41156.958993055552</v>
      </c>
      <c r="V509" t="str">
        <f t="shared" si="63"/>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56"/>
        <v>0.8</v>
      </c>
      <c r="P510" s="7">
        <f t="shared" si="57"/>
        <v>133.33333333333334</v>
      </c>
      <c r="Q510" t="str">
        <f t="shared" si="58"/>
        <v>film &amp; video</v>
      </c>
      <c r="R510" s="8" t="str">
        <f t="shared" si="59"/>
        <v>animation</v>
      </c>
      <c r="S510" s="12">
        <f t="shared" si="60"/>
        <v>40995.024317129632</v>
      </c>
      <c r="T510" s="12">
        <f t="shared" si="61"/>
        <v>41054.593055555553</v>
      </c>
      <c r="U510" s="13">
        <f t="shared" si="62"/>
        <v>40995.024317129632</v>
      </c>
      <c r="V510" t="str">
        <f t="shared" si="63"/>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56"/>
        <v>0.2</v>
      </c>
      <c r="P511" s="7">
        <f t="shared" si="57"/>
        <v>10</v>
      </c>
      <c r="Q511" t="str">
        <f t="shared" si="58"/>
        <v>film &amp; video</v>
      </c>
      <c r="R511" s="8" t="str">
        <f t="shared" si="59"/>
        <v>animation</v>
      </c>
      <c r="S511" s="12">
        <f t="shared" si="60"/>
        <v>42153.631597222222</v>
      </c>
      <c r="T511" s="12">
        <f t="shared" si="61"/>
        <v>42183.631597222222</v>
      </c>
      <c r="U511" s="13">
        <f t="shared" si="62"/>
        <v>42153.631597222222</v>
      </c>
      <c r="V511" t="str">
        <f t="shared" si="63"/>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56"/>
        <v>0</v>
      </c>
      <c r="P512" s="7" t="e">
        <f t="shared" si="57"/>
        <v>#DIV/0!</v>
      </c>
      <c r="Q512" t="str">
        <f t="shared" si="58"/>
        <v>film &amp; video</v>
      </c>
      <c r="R512" s="8" t="str">
        <f t="shared" si="59"/>
        <v>animation</v>
      </c>
      <c r="S512" s="12">
        <f t="shared" si="60"/>
        <v>42400.176377314812</v>
      </c>
      <c r="T512" s="12">
        <f t="shared" si="61"/>
        <v>42430.176377314812</v>
      </c>
      <c r="U512" s="13">
        <f t="shared" si="62"/>
        <v>42400.176377314812</v>
      </c>
      <c r="V512" t="str">
        <f t="shared" si="63"/>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56"/>
        <v>3</v>
      </c>
      <c r="P513" s="7">
        <f t="shared" si="57"/>
        <v>30</v>
      </c>
      <c r="Q513" t="str">
        <f t="shared" si="58"/>
        <v>film &amp; video</v>
      </c>
      <c r="R513" s="8" t="str">
        <f t="shared" si="59"/>
        <v>animation</v>
      </c>
      <c r="S513" s="12">
        <f t="shared" si="60"/>
        <v>41340.303032407406</v>
      </c>
      <c r="T513" s="12">
        <f t="shared" si="61"/>
        <v>41370.261365740742</v>
      </c>
      <c r="U513" s="13">
        <f t="shared" si="62"/>
        <v>41340.303032407406</v>
      </c>
      <c r="V513" t="str">
        <f t="shared" si="63"/>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56"/>
        <v>0.13749999999999998</v>
      </c>
      <c r="P514" s="7">
        <f t="shared" si="57"/>
        <v>5.5</v>
      </c>
      <c r="Q514" t="str">
        <f t="shared" si="58"/>
        <v>film &amp; video</v>
      </c>
      <c r="R514" s="8" t="str">
        <f t="shared" si="59"/>
        <v>animation</v>
      </c>
      <c r="S514" s="12">
        <f t="shared" si="60"/>
        <v>42649.742210648154</v>
      </c>
      <c r="T514" s="12">
        <f t="shared" si="61"/>
        <v>42694.783877314811</v>
      </c>
      <c r="U514" s="13">
        <f t="shared" si="62"/>
        <v>42649.742210648154</v>
      </c>
      <c r="V514" t="str">
        <f t="shared" si="63"/>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64">E515/D515*100</f>
        <v>13.923999999999999</v>
      </c>
      <c r="P515" s="7">
        <f t="shared" ref="P515:P578" si="65">E515/L515</f>
        <v>102.38235294117646</v>
      </c>
      <c r="Q515" t="str">
        <f t="shared" ref="Q515:Q578" si="66">LEFT(N515, SEARCH("/",N515,1)-1)</f>
        <v>film &amp; video</v>
      </c>
      <c r="R515" s="8" t="str">
        <f t="shared" ref="R515:R578" si="67">RIGHT(N515,LEN(N515)-SEARCH("/",N515))</f>
        <v>animation</v>
      </c>
      <c r="S515" s="12">
        <f t="shared" ref="S515:S578" si="68">(J515/86400)+DATE(1970,1,1)</f>
        <v>42552.653993055559</v>
      </c>
      <c r="T515" s="12">
        <f t="shared" ref="T515:T578" si="69">(I515/86400)+DATE(1970,1,1)</f>
        <v>42597.291666666672</v>
      </c>
      <c r="U515" s="13">
        <f t="shared" ref="U515:U578" si="70">S515</f>
        <v>42552.653993055559</v>
      </c>
      <c r="V515" t="str">
        <f t="shared" si="63"/>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64"/>
        <v>3.3333333333333335</v>
      </c>
      <c r="P516" s="7">
        <f t="shared" si="65"/>
        <v>16.666666666666668</v>
      </c>
      <c r="Q516" t="str">
        <f t="shared" si="66"/>
        <v>film &amp; video</v>
      </c>
      <c r="R516" s="8" t="str">
        <f t="shared" si="67"/>
        <v>animation</v>
      </c>
      <c r="S516" s="12">
        <f t="shared" si="68"/>
        <v>41830.613969907405</v>
      </c>
      <c r="T516" s="12">
        <f t="shared" si="69"/>
        <v>41860.613969907405</v>
      </c>
      <c r="U516" s="13">
        <f t="shared" si="70"/>
        <v>41830.613969907405</v>
      </c>
      <c r="V516" t="str">
        <f t="shared" ref="V516:V579" si="71">TEXT(S516,"mmm")</f>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64"/>
        <v>25.41340206185567</v>
      </c>
      <c r="P517" s="7">
        <f t="shared" si="65"/>
        <v>725.02941176470586</v>
      </c>
      <c r="Q517" t="str">
        <f t="shared" si="66"/>
        <v>film &amp; video</v>
      </c>
      <c r="R517" s="8" t="str">
        <f t="shared" si="67"/>
        <v>animation</v>
      </c>
      <c r="S517" s="12">
        <f t="shared" si="68"/>
        <v>42327.490752314814</v>
      </c>
      <c r="T517" s="12">
        <f t="shared" si="69"/>
        <v>42367.490752314814</v>
      </c>
      <c r="U517" s="13">
        <f t="shared" si="70"/>
        <v>42327.490752314814</v>
      </c>
      <c r="V517" t="str">
        <f t="shared" si="71"/>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64"/>
        <v>0</v>
      </c>
      <c r="P518" s="7" t="e">
        <f t="shared" si="65"/>
        <v>#DIV/0!</v>
      </c>
      <c r="Q518" t="str">
        <f t="shared" si="66"/>
        <v>film &amp; video</v>
      </c>
      <c r="R518" s="8" t="str">
        <f t="shared" si="67"/>
        <v>animation</v>
      </c>
      <c r="S518" s="12">
        <f t="shared" si="68"/>
        <v>42091.778703703705</v>
      </c>
      <c r="T518" s="12">
        <f t="shared" si="69"/>
        <v>42151.778703703705</v>
      </c>
      <c r="U518" s="13">
        <f t="shared" si="70"/>
        <v>42091.778703703705</v>
      </c>
      <c r="V518" t="str">
        <f t="shared" si="71"/>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64"/>
        <v>1.3666666666666667</v>
      </c>
      <c r="P519" s="7">
        <f t="shared" si="65"/>
        <v>68.333333333333329</v>
      </c>
      <c r="Q519" t="str">
        <f t="shared" si="66"/>
        <v>film &amp; video</v>
      </c>
      <c r="R519" s="8" t="str">
        <f t="shared" si="67"/>
        <v>animation</v>
      </c>
      <c r="S519" s="12">
        <f t="shared" si="68"/>
        <v>42738.615289351852</v>
      </c>
      <c r="T519" s="12">
        <f t="shared" si="69"/>
        <v>42768.615289351852</v>
      </c>
      <c r="U519" s="13">
        <f t="shared" si="70"/>
        <v>42738.615289351852</v>
      </c>
      <c r="V519" t="str">
        <f t="shared" si="71"/>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64"/>
        <v>0</v>
      </c>
      <c r="P520" s="7" t="e">
        <f t="shared" si="65"/>
        <v>#DIV/0!</v>
      </c>
      <c r="Q520" t="str">
        <f t="shared" si="66"/>
        <v>film &amp; video</v>
      </c>
      <c r="R520" s="8" t="str">
        <f t="shared" si="67"/>
        <v>animation</v>
      </c>
      <c r="S520" s="12">
        <f t="shared" si="68"/>
        <v>42223.616018518514</v>
      </c>
      <c r="T520" s="12">
        <f t="shared" si="69"/>
        <v>42253.615277777775</v>
      </c>
      <c r="U520" s="13">
        <f t="shared" si="70"/>
        <v>42223.616018518514</v>
      </c>
      <c r="V520" t="str">
        <f t="shared" si="71"/>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64"/>
        <v>22.881426547787683</v>
      </c>
      <c r="P521" s="7">
        <f t="shared" si="65"/>
        <v>39.228571428571428</v>
      </c>
      <c r="Q521" t="str">
        <f t="shared" si="66"/>
        <v>film &amp; video</v>
      </c>
      <c r="R521" s="8" t="str">
        <f t="shared" si="67"/>
        <v>animation</v>
      </c>
      <c r="S521" s="12">
        <f t="shared" si="68"/>
        <v>41218.391446759255</v>
      </c>
      <c r="T521" s="12">
        <f t="shared" si="69"/>
        <v>41248.391446759255</v>
      </c>
      <c r="U521" s="13">
        <f t="shared" si="70"/>
        <v>41218.391446759255</v>
      </c>
      <c r="V521" t="str">
        <f t="shared" si="71"/>
        <v>Nov</v>
      </c>
    </row>
    <row r="522" spans="1:22"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64"/>
        <v>102.1</v>
      </c>
      <c r="P522" s="7">
        <f t="shared" si="65"/>
        <v>150.14705882352942</v>
      </c>
      <c r="Q522" t="str">
        <f t="shared" si="66"/>
        <v>theater</v>
      </c>
      <c r="R522" s="8" t="str">
        <f t="shared" si="67"/>
        <v>plays</v>
      </c>
      <c r="S522" s="12">
        <f t="shared" si="68"/>
        <v>42318.702094907407</v>
      </c>
      <c r="T522" s="12">
        <f t="shared" si="69"/>
        <v>42348.702094907407</v>
      </c>
      <c r="U522" s="13">
        <f t="shared" si="70"/>
        <v>42318.702094907407</v>
      </c>
      <c r="V522" t="str">
        <f t="shared" si="71"/>
        <v>Nov</v>
      </c>
    </row>
    <row r="523" spans="1:22"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64"/>
        <v>104.64</v>
      </c>
      <c r="P523" s="7">
        <f t="shared" si="65"/>
        <v>93.428571428571431</v>
      </c>
      <c r="Q523" t="str">
        <f t="shared" si="66"/>
        <v>theater</v>
      </c>
      <c r="R523" s="8" t="str">
        <f t="shared" si="67"/>
        <v>plays</v>
      </c>
      <c r="S523" s="12">
        <f t="shared" si="68"/>
        <v>42646.092812499999</v>
      </c>
      <c r="T523" s="12">
        <f t="shared" si="69"/>
        <v>42675.207638888889</v>
      </c>
      <c r="U523" s="13">
        <f t="shared" si="70"/>
        <v>42646.092812499999</v>
      </c>
      <c r="V523" t="str">
        <f t="shared" si="71"/>
        <v>Oct</v>
      </c>
    </row>
    <row r="524" spans="1:22"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64"/>
        <v>114.66666666666667</v>
      </c>
      <c r="P524" s="7">
        <f t="shared" si="65"/>
        <v>110.96774193548387</v>
      </c>
      <c r="Q524" t="str">
        <f t="shared" si="66"/>
        <v>theater</v>
      </c>
      <c r="R524" s="8" t="str">
        <f t="shared" si="67"/>
        <v>plays</v>
      </c>
      <c r="S524" s="12">
        <f t="shared" si="68"/>
        <v>42430.040798611109</v>
      </c>
      <c r="T524" s="12">
        <f t="shared" si="69"/>
        <v>42449.999131944445</v>
      </c>
      <c r="U524" s="13">
        <f t="shared" si="70"/>
        <v>42430.040798611109</v>
      </c>
      <c r="V524" t="str">
        <f t="shared" si="71"/>
        <v>Mar</v>
      </c>
    </row>
    <row r="525" spans="1:22"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64"/>
        <v>120.6</v>
      </c>
      <c r="P525" s="7">
        <f t="shared" si="65"/>
        <v>71.785714285714292</v>
      </c>
      <c r="Q525" t="str">
        <f t="shared" si="66"/>
        <v>theater</v>
      </c>
      <c r="R525" s="8" t="str">
        <f t="shared" si="67"/>
        <v>plays</v>
      </c>
      <c r="S525" s="12">
        <f t="shared" si="68"/>
        <v>42238.13282407407</v>
      </c>
      <c r="T525" s="12">
        <f t="shared" si="69"/>
        <v>42268.13282407407</v>
      </c>
      <c r="U525" s="13">
        <f t="shared" si="70"/>
        <v>42238.13282407407</v>
      </c>
      <c r="V525" t="str">
        <f t="shared" si="71"/>
        <v>Aug</v>
      </c>
    </row>
    <row r="526" spans="1:22"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64"/>
        <v>108.67285714285715</v>
      </c>
      <c r="P526" s="7">
        <f t="shared" si="65"/>
        <v>29.258076923076924</v>
      </c>
      <c r="Q526" t="str">
        <f t="shared" si="66"/>
        <v>theater</v>
      </c>
      <c r="R526" s="8" t="str">
        <f t="shared" si="67"/>
        <v>plays</v>
      </c>
      <c r="S526" s="12">
        <f t="shared" si="68"/>
        <v>42492.717233796298</v>
      </c>
      <c r="T526" s="12">
        <f t="shared" si="69"/>
        <v>42522.717233796298</v>
      </c>
      <c r="U526" s="13">
        <f t="shared" si="70"/>
        <v>42492.717233796298</v>
      </c>
      <c r="V526" t="str">
        <f t="shared" si="71"/>
        <v>May</v>
      </c>
    </row>
    <row r="527" spans="1:22"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64"/>
        <v>100</v>
      </c>
      <c r="P527" s="7">
        <f t="shared" si="65"/>
        <v>1000</v>
      </c>
      <c r="Q527" t="str">
        <f t="shared" si="66"/>
        <v>theater</v>
      </c>
      <c r="R527" s="8" t="str">
        <f t="shared" si="67"/>
        <v>plays</v>
      </c>
      <c r="S527" s="12">
        <f t="shared" si="68"/>
        <v>41850.400937500002</v>
      </c>
      <c r="T527" s="12">
        <f t="shared" si="69"/>
        <v>41895.400937500002</v>
      </c>
      <c r="U527" s="13">
        <f t="shared" si="70"/>
        <v>41850.400937500002</v>
      </c>
      <c r="V527" t="str">
        <f t="shared" si="71"/>
        <v>Jul</v>
      </c>
    </row>
    <row r="528" spans="1:22"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64"/>
        <v>113.99999999999999</v>
      </c>
      <c r="P528" s="7">
        <f t="shared" si="65"/>
        <v>74.347826086956516</v>
      </c>
      <c r="Q528" t="str">
        <f t="shared" si="66"/>
        <v>theater</v>
      </c>
      <c r="R528" s="8" t="str">
        <f t="shared" si="67"/>
        <v>plays</v>
      </c>
      <c r="S528" s="12">
        <f t="shared" si="68"/>
        <v>42192.591944444444</v>
      </c>
      <c r="T528" s="12">
        <f t="shared" si="69"/>
        <v>42223.708333333328</v>
      </c>
      <c r="U528" s="13">
        <f t="shared" si="70"/>
        <v>42192.591944444444</v>
      </c>
      <c r="V528" t="str">
        <f t="shared" si="71"/>
        <v>Jul</v>
      </c>
    </row>
    <row r="529" spans="1:22"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64"/>
        <v>100.85</v>
      </c>
      <c r="P529" s="7">
        <f t="shared" si="65"/>
        <v>63.829113924050631</v>
      </c>
      <c r="Q529" t="str">
        <f t="shared" si="66"/>
        <v>theater</v>
      </c>
      <c r="R529" s="8" t="str">
        <f t="shared" si="67"/>
        <v>plays</v>
      </c>
      <c r="S529" s="12">
        <f t="shared" si="68"/>
        <v>42753.205625000002</v>
      </c>
      <c r="T529" s="12">
        <f t="shared" si="69"/>
        <v>42783.670138888891</v>
      </c>
      <c r="U529" s="13">
        <f t="shared" si="70"/>
        <v>42753.205625000002</v>
      </c>
      <c r="V529" t="str">
        <f t="shared" si="71"/>
        <v>Jan</v>
      </c>
    </row>
    <row r="530" spans="1:22"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64"/>
        <v>115.65217391304347</v>
      </c>
      <c r="P530" s="7">
        <f t="shared" si="65"/>
        <v>44.333333333333336</v>
      </c>
      <c r="Q530" t="str">
        <f t="shared" si="66"/>
        <v>theater</v>
      </c>
      <c r="R530" s="8" t="str">
        <f t="shared" si="67"/>
        <v>plays</v>
      </c>
      <c r="S530" s="12">
        <f t="shared" si="68"/>
        <v>42155.920219907406</v>
      </c>
      <c r="T530" s="12">
        <f t="shared" si="69"/>
        <v>42176.888888888891</v>
      </c>
      <c r="U530" s="13">
        <f t="shared" si="70"/>
        <v>42155.920219907406</v>
      </c>
      <c r="V530" t="str">
        <f t="shared" si="71"/>
        <v>May</v>
      </c>
    </row>
    <row r="531" spans="1:22"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64"/>
        <v>130.41666666666666</v>
      </c>
      <c r="P531" s="7">
        <f t="shared" si="65"/>
        <v>86.944444444444443</v>
      </c>
      <c r="Q531" t="str">
        <f t="shared" si="66"/>
        <v>theater</v>
      </c>
      <c r="R531" s="8" t="str">
        <f t="shared" si="67"/>
        <v>plays</v>
      </c>
      <c r="S531" s="12">
        <f t="shared" si="68"/>
        <v>42725.031180555554</v>
      </c>
      <c r="T531" s="12">
        <f t="shared" si="69"/>
        <v>42746.208333333328</v>
      </c>
      <c r="U531" s="13">
        <f t="shared" si="70"/>
        <v>42725.031180555554</v>
      </c>
      <c r="V531" t="str">
        <f t="shared" si="71"/>
        <v>Dec</v>
      </c>
    </row>
    <row r="532" spans="1:22"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64"/>
        <v>107.78267254038178</v>
      </c>
      <c r="P532" s="7">
        <f t="shared" si="65"/>
        <v>126.55172413793103</v>
      </c>
      <c r="Q532" t="str">
        <f t="shared" si="66"/>
        <v>theater</v>
      </c>
      <c r="R532" s="8" t="str">
        <f t="shared" si="67"/>
        <v>plays</v>
      </c>
      <c r="S532" s="12">
        <f t="shared" si="68"/>
        <v>42157.591064814813</v>
      </c>
      <c r="T532" s="12">
        <f t="shared" si="69"/>
        <v>42179.083333333328</v>
      </c>
      <c r="U532" s="13">
        <f t="shared" si="70"/>
        <v>42157.591064814813</v>
      </c>
      <c r="V532" t="str">
        <f t="shared" si="71"/>
        <v>Jun</v>
      </c>
    </row>
    <row r="533" spans="1:22"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64"/>
        <v>100</v>
      </c>
      <c r="P533" s="7">
        <f t="shared" si="65"/>
        <v>129.03225806451613</v>
      </c>
      <c r="Q533" t="str">
        <f t="shared" si="66"/>
        <v>theater</v>
      </c>
      <c r="R533" s="8" t="str">
        <f t="shared" si="67"/>
        <v>plays</v>
      </c>
      <c r="S533" s="12">
        <f t="shared" si="68"/>
        <v>42676.065150462964</v>
      </c>
      <c r="T533" s="12">
        <f t="shared" si="69"/>
        <v>42721.290972222225</v>
      </c>
      <c r="U533" s="13">
        <f t="shared" si="70"/>
        <v>42676.065150462964</v>
      </c>
      <c r="V533" t="str">
        <f t="shared" si="71"/>
        <v>Nov</v>
      </c>
    </row>
    <row r="534" spans="1:22"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64"/>
        <v>123.25</v>
      </c>
      <c r="P534" s="7">
        <f t="shared" si="65"/>
        <v>71.242774566473983</v>
      </c>
      <c r="Q534" t="str">
        <f t="shared" si="66"/>
        <v>theater</v>
      </c>
      <c r="R534" s="8" t="str">
        <f t="shared" si="67"/>
        <v>plays</v>
      </c>
      <c r="S534" s="12">
        <f t="shared" si="68"/>
        <v>42473.007037037038</v>
      </c>
      <c r="T534" s="12">
        <f t="shared" si="69"/>
        <v>42503.007037037038</v>
      </c>
      <c r="U534" s="13">
        <f t="shared" si="70"/>
        <v>42473.007037037038</v>
      </c>
      <c r="V534" t="str">
        <f t="shared" si="71"/>
        <v>Apr</v>
      </c>
    </row>
    <row r="535" spans="1:22"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64"/>
        <v>100.2</v>
      </c>
      <c r="P535" s="7">
        <f t="shared" si="65"/>
        <v>117.88235294117646</v>
      </c>
      <c r="Q535" t="str">
        <f t="shared" si="66"/>
        <v>theater</v>
      </c>
      <c r="R535" s="8" t="str">
        <f t="shared" si="67"/>
        <v>plays</v>
      </c>
      <c r="S535" s="12">
        <f t="shared" si="68"/>
        <v>42482.43478009259</v>
      </c>
      <c r="T535" s="12">
        <f t="shared" si="69"/>
        <v>42506.43478009259</v>
      </c>
      <c r="U535" s="13">
        <f t="shared" si="70"/>
        <v>42482.43478009259</v>
      </c>
      <c r="V535" t="str">
        <f t="shared" si="71"/>
        <v>Apr</v>
      </c>
    </row>
    <row r="536" spans="1:22"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64"/>
        <v>104.66666666666666</v>
      </c>
      <c r="P536" s="7">
        <f t="shared" si="65"/>
        <v>327.08333333333331</v>
      </c>
      <c r="Q536" t="str">
        <f t="shared" si="66"/>
        <v>theater</v>
      </c>
      <c r="R536" s="8" t="str">
        <f t="shared" si="67"/>
        <v>plays</v>
      </c>
      <c r="S536" s="12">
        <f t="shared" si="68"/>
        <v>42270.810995370368</v>
      </c>
      <c r="T536" s="12">
        <f t="shared" si="69"/>
        <v>42309.958333333328</v>
      </c>
      <c r="U536" s="13">
        <f t="shared" si="70"/>
        <v>42270.810995370368</v>
      </c>
      <c r="V536" t="str">
        <f t="shared" si="71"/>
        <v>Sep</v>
      </c>
    </row>
    <row r="537" spans="1:22"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64"/>
        <v>102.49999999999999</v>
      </c>
      <c r="P537" s="7">
        <f t="shared" si="65"/>
        <v>34.745762711864408</v>
      </c>
      <c r="Q537" t="str">
        <f t="shared" si="66"/>
        <v>theater</v>
      </c>
      <c r="R537" s="8" t="str">
        <f t="shared" si="67"/>
        <v>plays</v>
      </c>
      <c r="S537" s="12">
        <f t="shared" si="68"/>
        <v>42711.54519675926</v>
      </c>
      <c r="T537" s="12">
        <f t="shared" si="69"/>
        <v>42741.54519675926</v>
      </c>
      <c r="U537" s="13">
        <f t="shared" si="70"/>
        <v>42711.54519675926</v>
      </c>
      <c r="V537" t="str">
        <f t="shared" si="71"/>
        <v>Dec</v>
      </c>
    </row>
    <row r="538" spans="1:22"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64"/>
        <v>118.25757575757576</v>
      </c>
      <c r="P538" s="7">
        <f t="shared" si="65"/>
        <v>100.06410256410257</v>
      </c>
      <c r="Q538" t="str">
        <f t="shared" si="66"/>
        <v>theater</v>
      </c>
      <c r="R538" s="8" t="str">
        <f t="shared" si="67"/>
        <v>plays</v>
      </c>
      <c r="S538" s="12">
        <f t="shared" si="68"/>
        <v>42179.344988425924</v>
      </c>
      <c r="T538" s="12">
        <f t="shared" si="69"/>
        <v>42219.75</v>
      </c>
      <c r="U538" s="13">
        <f t="shared" si="70"/>
        <v>42179.344988425924</v>
      </c>
      <c r="V538" t="str">
        <f t="shared" si="71"/>
        <v>Jun</v>
      </c>
    </row>
    <row r="539" spans="1:22"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64"/>
        <v>120.5</v>
      </c>
      <c r="P539" s="7">
        <f t="shared" si="65"/>
        <v>40.847457627118644</v>
      </c>
      <c r="Q539" t="str">
        <f t="shared" si="66"/>
        <v>theater</v>
      </c>
      <c r="R539" s="8" t="str">
        <f t="shared" si="67"/>
        <v>plays</v>
      </c>
      <c r="S539" s="12">
        <f t="shared" si="68"/>
        <v>42282.768414351856</v>
      </c>
      <c r="T539" s="12">
        <f t="shared" si="69"/>
        <v>42312.810081018513</v>
      </c>
      <c r="U539" s="13">
        <f t="shared" si="70"/>
        <v>42282.768414351856</v>
      </c>
      <c r="V539" t="str">
        <f t="shared" si="71"/>
        <v>Oct</v>
      </c>
    </row>
    <row r="540" spans="1:22"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64"/>
        <v>302.42</v>
      </c>
      <c r="P540" s="7">
        <f t="shared" si="65"/>
        <v>252.01666666666668</v>
      </c>
      <c r="Q540" t="str">
        <f t="shared" si="66"/>
        <v>theater</v>
      </c>
      <c r="R540" s="8" t="str">
        <f t="shared" si="67"/>
        <v>plays</v>
      </c>
      <c r="S540" s="12">
        <f t="shared" si="68"/>
        <v>42473.794710648144</v>
      </c>
      <c r="T540" s="12">
        <f t="shared" si="69"/>
        <v>42503.794710648144</v>
      </c>
      <c r="U540" s="13">
        <f t="shared" si="70"/>
        <v>42473.794710648144</v>
      </c>
      <c r="V540" t="str">
        <f t="shared" si="71"/>
        <v>Apr</v>
      </c>
    </row>
    <row r="541" spans="1:22"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64"/>
        <v>100.64400000000001</v>
      </c>
      <c r="P541" s="7">
        <f t="shared" si="65"/>
        <v>25.161000000000001</v>
      </c>
      <c r="Q541" t="str">
        <f t="shared" si="66"/>
        <v>theater</v>
      </c>
      <c r="R541" s="8" t="str">
        <f t="shared" si="67"/>
        <v>plays</v>
      </c>
      <c r="S541" s="12">
        <f t="shared" si="68"/>
        <v>42535.049849537041</v>
      </c>
      <c r="T541" s="12">
        <f t="shared" si="69"/>
        <v>42556.049849537041</v>
      </c>
      <c r="U541" s="13">
        <f t="shared" si="70"/>
        <v>42535.049849537041</v>
      </c>
      <c r="V541" t="str">
        <f t="shared" si="71"/>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64"/>
        <v>6.6666666666666671E-3</v>
      </c>
      <c r="P542" s="7">
        <f t="shared" si="65"/>
        <v>1</v>
      </c>
      <c r="Q542" t="str">
        <f t="shared" si="66"/>
        <v>technology</v>
      </c>
      <c r="R542" s="8" t="str">
        <f t="shared" si="67"/>
        <v>web</v>
      </c>
      <c r="S542" s="12">
        <f t="shared" si="68"/>
        <v>42009.817199074074</v>
      </c>
      <c r="T542" s="12">
        <f t="shared" si="69"/>
        <v>42039.817199074074</v>
      </c>
      <c r="U542" s="13">
        <f t="shared" si="70"/>
        <v>42009.817199074074</v>
      </c>
      <c r="V542" t="str">
        <f t="shared" si="71"/>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64"/>
        <v>0.55555555555555558</v>
      </c>
      <c r="P543" s="7">
        <f t="shared" si="65"/>
        <v>25</v>
      </c>
      <c r="Q543" t="str">
        <f t="shared" si="66"/>
        <v>technology</v>
      </c>
      <c r="R543" s="8" t="str">
        <f t="shared" si="67"/>
        <v>web</v>
      </c>
      <c r="S543" s="12">
        <f t="shared" si="68"/>
        <v>42276.046689814815</v>
      </c>
      <c r="T543" s="12">
        <f t="shared" si="69"/>
        <v>42306.046689814815</v>
      </c>
      <c r="U543" s="13">
        <f t="shared" si="70"/>
        <v>42276.046689814815</v>
      </c>
      <c r="V543" t="str">
        <f t="shared" si="71"/>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64"/>
        <v>3.9999999999999996E-4</v>
      </c>
      <c r="P544" s="7">
        <f t="shared" si="65"/>
        <v>1</v>
      </c>
      <c r="Q544" t="str">
        <f t="shared" si="66"/>
        <v>technology</v>
      </c>
      <c r="R544" s="8" t="str">
        <f t="shared" si="67"/>
        <v>web</v>
      </c>
      <c r="S544" s="12">
        <f t="shared" si="68"/>
        <v>42433.737453703703</v>
      </c>
      <c r="T544" s="12">
        <f t="shared" si="69"/>
        <v>42493.695787037039</v>
      </c>
      <c r="U544" s="13">
        <f t="shared" si="70"/>
        <v>42433.737453703703</v>
      </c>
      <c r="V544" t="str">
        <f t="shared" si="71"/>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64"/>
        <v>0.31818181818181818</v>
      </c>
      <c r="P545" s="7">
        <f t="shared" si="65"/>
        <v>35</v>
      </c>
      <c r="Q545" t="str">
        <f t="shared" si="66"/>
        <v>technology</v>
      </c>
      <c r="R545" s="8" t="str">
        <f t="shared" si="67"/>
        <v>web</v>
      </c>
      <c r="S545" s="12">
        <f t="shared" si="68"/>
        <v>41914.092152777775</v>
      </c>
      <c r="T545" s="12">
        <f t="shared" si="69"/>
        <v>41944.092152777775</v>
      </c>
      <c r="U545" s="13">
        <f t="shared" si="70"/>
        <v>41914.092152777775</v>
      </c>
      <c r="V545" t="str">
        <f t="shared" si="71"/>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64"/>
        <v>1.2</v>
      </c>
      <c r="P546" s="7">
        <f t="shared" si="65"/>
        <v>3</v>
      </c>
      <c r="Q546" t="str">
        <f t="shared" si="66"/>
        <v>technology</v>
      </c>
      <c r="R546" s="8" t="str">
        <f t="shared" si="67"/>
        <v>web</v>
      </c>
      <c r="S546" s="12">
        <f t="shared" si="68"/>
        <v>42525.656944444447</v>
      </c>
      <c r="T546" s="12">
        <f t="shared" si="69"/>
        <v>42555.656944444447</v>
      </c>
      <c r="U546" s="13">
        <f t="shared" si="70"/>
        <v>42525.656944444447</v>
      </c>
      <c r="V546" t="str">
        <f t="shared" si="71"/>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64"/>
        <v>27.383999999999997</v>
      </c>
      <c r="P547" s="7">
        <f t="shared" si="65"/>
        <v>402.70588235294116</v>
      </c>
      <c r="Q547" t="str">
        <f t="shared" si="66"/>
        <v>technology</v>
      </c>
      <c r="R547" s="8" t="str">
        <f t="shared" si="67"/>
        <v>web</v>
      </c>
      <c r="S547" s="12">
        <f t="shared" si="68"/>
        <v>42283.592465277776</v>
      </c>
      <c r="T547" s="12">
        <f t="shared" si="69"/>
        <v>42323.634131944447</v>
      </c>
      <c r="U547" s="13">
        <f t="shared" si="70"/>
        <v>42283.592465277776</v>
      </c>
      <c r="V547" t="str">
        <f t="shared" si="71"/>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64"/>
        <v>8.666666666666667E-2</v>
      </c>
      <c r="P548" s="7">
        <f t="shared" si="65"/>
        <v>26</v>
      </c>
      <c r="Q548" t="str">
        <f t="shared" si="66"/>
        <v>technology</v>
      </c>
      <c r="R548" s="8" t="str">
        <f t="shared" si="67"/>
        <v>web</v>
      </c>
      <c r="S548" s="12">
        <f t="shared" si="68"/>
        <v>42249.667997685188</v>
      </c>
      <c r="T548" s="12">
        <f t="shared" si="69"/>
        <v>42294.667997685188</v>
      </c>
      <c r="U548" s="13">
        <f t="shared" si="70"/>
        <v>42249.667997685188</v>
      </c>
      <c r="V548" t="str">
        <f t="shared" si="71"/>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64"/>
        <v>0</v>
      </c>
      <c r="P549" s="7" t="e">
        <f t="shared" si="65"/>
        <v>#DIV/0!</v>
      </c>
      <c r="Q549" t="str">
        <f t="shared" si="66"/>
        <v>technology</v>
      </c>
      <c r="R549" s="8" t="str">
        <f t="shared" si="67"/>
        <v>web</v>
      </c>
      <c r="S549" s="12">
        <f t="shared" si="68"/>
        <v>42380.696342592593</v>
      </c>
      <c r="T549" s="12">
        <f t="shared" si="69"/>
        <v>42410.696342592593</v>
      </c>
      <c r="U549" s="13">
        <f t="shared" si="70"/>
        <v>42380.696342592593</v>
      </c>
      <c r="V549" t="str">
        <f t="shared" si="71"/>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64"/>
        <v>0.09</v>
      </c>
      <c r="P550" s="7">
        <f t="shared" si="65"/>
        <v>9</v>
      </c>
      <c r="Q550" t="str">
        <f t="shared" si="66"/>
        <v>technology</v>
      </c>
      <c r="R550" s="8" t="str">
        <f t="shared" si="67"/>
        <v>web</v>
      </c>
      <c r="S550" s="12">
        <f t="shared" si="68"/>
        <v>42276.903333333335</v>
      </c>
      <c r="T550" s="12">
        <f t="shared" si="69"/>
        <v>42306.903333333335</v>
      </c>
      <c r="U550" s="13">
        <f t="shared" si="70"/>
        <v>42276.903333333335</v>
      </c>
      <c r="V550" t="str">
        <f t="shared" si="71"/>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64"/>
        <v>2.7199999999999998</v>
      </c>
      <c r="P551" s="7">
        <f t="shared" si="65"/>
        <v>8.5</v>
      </c>
      <c r="Q551" t="str">
        <f t="shared" si="66"/>
        <v>technology</v>
      </c>
      <c r="R551" s="8" t="str">
        <f t="shared" si="67"/>
        <v>web</v>
      </c>
      <c r="S551" s="12">
        <f t="shared" si="68"/>
        <v>42163.636828703704</v>
      </c>
      <c r="T551" s="12">
        <f t="shared" si="69"/>
        <v>42193.636828703704</v>
      </c>
      <c r="U551" s="13">
        <f t="shared" si="70"/>
        <v>42163.636828703704</v>
      </c>
      <c r="V551" t="str">
        <f t="shared" si="71"/>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64"/>
        <v>0.70000000000000007</v>
      </c>
      <c r="P552" s="7">
        <f t="shared" si="65"/>
        <v>8.75</v>
      </c>
      <c r="Q552" t="str">
        <f t="shared" si="66"/>
        <v>technology</v>
      </c>
      <c r="R552" s="8" t="str">
        <f t="shared" si="67"/>
        <v>web</v>
      </c>
      <c r="S552" s="12">
        <f t="shared" si="68"/>
        <v>42753.678761574076</v>
      </c>
      <c r="T552" s="12">
        <f t="shared" si="69"/>
        <v>42766.208333333328</v>
      </c>
      <c r="U552" s="13">
        <f t="shared" si="70"/>
        <v>42753.678761574076</v>
      </c>
      <c r="V552" t="str">
        <f t="shared" si="71"/>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64"/>
        <v>5.0413333333333332</v>
      </c>
      <c r="P553" s="7">
        <f t="shared" si="65"/>
        <v>135.03571428571428</v>
      </c>
      <c r="Q553" t="str">
        <f t="shared" si="66"/>
        <v>technology</v>
      </c>
      <c r="R553" s="8" t="str">
        <f t="shared" si="67"/>
        <v>web</v>
      </c>
      <c r="S553" s="12">
        <f t="shared" si="68"/>
        <v>42173.275740740741</v>
      </c>
      <c r="T553" s="12">
        <f t="shared" si="69"/>
        <v>42217.745138888888</v>
      </c>
      <c r="U553" s="13">
        <f t="shared" si="70"/>
        <v>42173.275740740741</v>
      </c>
      <c r="V553" t="str">
        <f t="shared" si="71"/>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64"/>
        <v>0</v>
      </c>
      <c r="P554" s="7" t="e">
        <f t="shared" si="65"/>
        <v>#DIV/0!</v>
      </c>
      <c r="Q554" t="str">
        <f t="shared" si="66"/>
        <v>technology</v>
      </c>
      <c r="R554" s="8" t="str">
        <f t="shared" si="67"/>
        <v>web</v>
      </c>
      <c r="S554" s="12">
        <f t="shared" si="68"/>
        <v>42318.616851851853</v>
      </c>
      <c r="T554" s="12">
        <f t="shared" si="69"/>
        <v>42378.616851851853</v>
      </c>
      <c r="U554" s="13">
        <f t="shared" si="70"/>
        <v>42318.616851851853</v>
      </c>
      <c r="V554" t="str">
        <f t="shared" si="71"/>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64"/>
        <v>0.49199999999999999</v>
      </c>
      <c r="P555" s="7">
        <f t="shared" si="65"/>
        <v>20.5</v>
      </c>
      <c r="Q555" t="str">
        <f t="shared" si="66"/>
        <v>technology</v>
      </c>
      <c r="R555" s="8" t="str">
        <f t="shared" si="67"/>
        <v>web</v>
      </c>
      <c r="S555" s="12">
        <f t="shared" si="68"/>
        <v>41927.71980324074</v>
      </c>
      <c r="T555" s="12">
        <f t="shared" si="69"/>
        <v>41957.761469907404</v>
      </c>
      <c r="U555" s="13">
        <f t="shared" si="70"/>
        <v>41927.71980324074</v>
      </c>
      <c r="V555" t="str">
        <f t="shared" si="71"/>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64"/>
        <v>36.589147286821706</v>
      </c>
      <c r="P556" s="7">
        <f t="shared" si="65"/>
        <v>64.36363636363636</v>
      </c>
      <c r="Q556" t="str">
        <f t="shared" si="66"/>
        <v>technology</v>
      </c>
      <c r="R556" s="8" t="str">
        <f t="shared" si="67"/>
        <v>web</v>
      </c>
      <c r="S556" s="12">
        <f t="shared" si="68"/>
        <v>41901.684861111113</v>
      </c>
      <c r="T556" s="12">
        <f t="shared" si="69"/>
        <v>41931.684861111113</v>
      </c>
      <c r="U556" s="13">
        <f t="shared" si="70"/>
        <v>41901.684861111113</v>
      </c>
      <c r="V556" t="str">
        <f t="shared" si="71"/>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64"/>
        <v>0</v>
      </c>
      <c r="P557" s="7" t="e">
        <f t="shared" si="65"/>
        <v>#DIV/0!</v>
      </c>
      <c r="Q557" t="str">
        <f t="shared" si="66"/>
        <v>technology</v>
      </c>
      <c r="R557" s="8" t="str">
        <f t="shared" si="67"/>
        <v>web</v>
      </c>
      <c r="S557" s="12">
        <f t="shared" si="68"/>
        <v>42503.353506944448</v>
      </c>
      <c r="T557" s="12">
        <f t="shared" si="69"/>
        <v>42533.353506944448</v>
      </c>
      <c r="U557" s="13">
        <f t="shared" si="70"/>
        <v>42503.353506944448</v>
      </c>
      <c r="V557" t="str">
        <f t="shared" si="71"/>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64"/>
        <v>2.5</v>
      </c>
      <c r="P558" s="7">
        <f t="shared" si="65"/>
        <v>200</v>
      </c>
      <c r="Q558" t="str">
        <f t="shared" si="66"/>
        <v>technology</v>
      </c>
      <c r="R558" s="8" t="str">
        <f t="shared" si="67"/>
        <v>web</v>
      </c>
      <c r="S558" s="12">
        <f t="shared" si="68"/>
        <v>42345.860150462962</v>
      </c>
      <c r="T558" s="12">
        <f t="shared" si="69"/>
        <v>42375.860150462962</v>
      </c>
      <c r="U558" s="13">
        <f t="shared" si="70"/>
        <v>42345.860150462962</v>
      </c>
      <c r="V558" t="str">
        <f t="shared" si="71"/>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64"/>
        <v>0.91066666666666674</v>
      </c>
      <c r="P559" s="7">
        <f t="shared" si="65"/>
        <v>68.3</v>
      </c>
      <c r="Q559" t="str">
        <f t="shared" si="66"/>
        <v>technology</v>
      </c>
      <c r="R559" s="8" t="str">
        <f t="shared" si="67"/>
        <v>web</v>
      </c>
      <c r="S559" s="12">
        <f t="shared" si="68"/>
        <v>42676.942164351851</v>
      </c>
      <c r="T559" s="12">
        <f t="shared" si="69"/>
        <v>42706.983831018515</v>
      </c>
      <c r="U559" s="13">
        <f t="shared" si="70"/>
        <v>42676.942164351851</v>
      </c>
      <c r="V559" t="str">
        <f t="shared" si="71"/>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64"/>
        <v>0</v>
      </c>
      <c r="P560" s="7" t="e">
        <f t="shared" si="65"/>
        <v>#DIV/0!</v>
      </c>
      <c r="Q560" t="str">
        <f t="shared" si="66"/>
        <v>technology</v>
      </c>
      <c r="R560" s="8" t="str">
        <f t="shared" si="67"/>
        <v>web</v>
      </c>
      <c r="S560" s="12">
        <f t="shared" si="68"/>
        <v>42057.883159722223</v>
      </c>
      <c r="T560" s="12">
        <f t="shared" si="69"/>
        <v>42087.841493055559</v>
      </c>
      <c r="U560" s="13">
        <f t="shared" si="70"/>
        <v>42057.883159722223</v>
      </c>
      <c r="V560" t="str">
        <f t="shared" si="71"/>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64"/>
        <v>2.0833333333333336E-2</v>
      </c>
      <c r="P561" s="7">
        <f t="shared" si="65"/>
        <v>50</v>
      </c>
      <c r="Q561" t="str">
        <f t="shared" si="66"/>
        <v>technology</v>
      </c>
      <c r="R561" s="8" t="str">
        <f t="shared" si="67"/>
        <v>web</v>
      </c>
      <c r="S561" s="12">
        <f t="shared" si="68"/>
        <v>42321.283101851848</v>
      </c>
      <c r="T561" s="12">
        <f t="shared" si="69"/>
        <v>42351.283101851848</v>
      </c>
      <c r="U561" s="13">
        <f t="shared" si="70"/>
        <v>42321.283101851848</v>
      </c>
      <c r="V561" t="str">
        <f t="shared" si="71"/>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64"/>
        <v>1.2E-2</v>
      </c>
      <c r="P562" s="7">
        <f t="shared" si="65"/>
        <v>4</v>
      </c>
      <c r="Q562" t="str">
        <f t="shared" si="66"/>
        <v>technology</v>
      </c>
      <c r="R562" s="8" t="str">
        <f t="shared" si="67"/>
        <v>web</v>
      </c>
      <c r="S562" s="12">
        <f t="shared" si="68"/>
        <v>41960.771354166667</v>
      </c>
      <c r="T562" s="12">
        <f t="shared" si="69"/>
        <v>41990.771354166667</v>
      </c>
      <c r="U562" s="13">
        <f t="shared" si="70"/>
        <v>41960.771354166667</v>
      </c>
      <c r="V562" t="str">
        <f t="shared" si="71"/>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64"/>
        <v>0.36666666666666664</v>
      </c>
      <c r="P563" s="7">
        <f t="shared" si="65"/>
        <v>27.5</v>
      </c>
      <c r="Q563" t="str">
        <f t="shared" si="66"/>
        <v>technology</v>
      </c>
      <c r="R563" s="8" t="str">
        <f t="shared" si="67"/>
        <v>web</v>
      </c>
      <c r="S563" s="12">
        <f t="shared" si="68"/>
        <v>42268.658715277779</v>
      </c>
      <c r="T563" s="12">
        <f t="shared" si="69"/>
        <v>42303.658715277779</v>
      </c>
      <c r="U563" s="13">
        <f t="shared" si="70"/>
        <v>42268.658715277779</v>
      </c>
      <c r="V563" t="str">
        <f t="shared" si="71"/>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64"/>
        <v>0</v>
      </c>
      <c r="P564" s="7" t="e">
        <f t="shared" si="65"/>
        <v>#DIV/0!</v>
      </c>
      <c r="Q564" t="str">
        <f t="shared" si="66"/>
        <v>technology</v>
      </c>
      <c r="R564" s="8" t="str">
        <f t="shared" si="67"/>
        <v>web</v>
      </c>
      <c r="S564" s="12">
        <f t="shared" si="68"/>
        <v>42692.389062499999</v>
      </c>
      <c r="T564" s="12">
        <f t="shared" si="69"/>
        <v>42722.389062499999</v>
      </c>
      <c r="U564" s="13">
        <f t="shared" si="70"/>
        <v>42692.389062499999</v>
      </c>
      <c r="V564" t="str">
        <f t="shared" si="71"/>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64"/>
        <v>9.0666666666666659E-2</v>
      </c>
      <c r="P565" s="7">
        <f t="shared" si="65"/>
        <v>34</v>
      </c>
      <c r="Q565" t="str">
        <f t="shared" si="66"/>
        <v>technology</v>
      </c>
      <c r="R565" s="8" t="str">
        <f t="shared" si="67"/>
        <v>web</v>
      </c>
      <c r="S565" s="12">
        <f t="shared" si="68"/>
        <v>42022.069988425923</v>
      </c>
      <c r="T565" s="12">
        <f t="shared" si="69"/>
        <v>42052.069988425923</v>
      </c>
      <c r="U565" s="13">
        <f t="shared" si="70"/>
        <v>42022.069988425923</v>
      </c>
      <c r="V565" t="str">
        <f t="shared" si="71"/>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64"/>
        <v>5.5555555555555558E-3</v>
      </c>
      <c r="P566" s="7">
        <f t="shared" si="65"/>
        <v>1</v>
      </c>
      <c r="Q566" t="str">
        <f t="shared" si="66"/>
        <v>technology</v>
      </c>
      <c r="R566" s="8" t="str">
        <f t="shared" si="67"/>
        <v>web</v>
      </c>
      <c r="S566" s="12">
        <f t="shared" si="68"/>
        <v>42411.942997685182</v>
      </c>
      <c r="T566" s="12">
        <f t="shared" si="69"/>
        <v>42441.942997685182</v>
      </c>
      <c r="U566" s="13">
        <f t="shared" si="70"/>
        <v>42411.942997685182</v>
      </c>
      <c r="V566" t="str">
        <f t="shared" si="71"/>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64"/>
        <v>0</v>
      </c>
      <c r="P567" s="7" t="e">
        <f t="shared" si="65"/>
        <v>#DIV/0!</v>
      </c>
      <c r="Q567" t="str">
        <f t="shared" si="66"/>
        <v>technology</v>
      </c>
      <c r="R567" s="8" t="str">
        <f t="shared" si="67"/>
        <v>web</v>
      </c>
      <c r="S567" s="12">
        <f t="shared" si="68"/>
        <v>42165.78528935185</v>
      </c>
      <c r="T567" s="12">
        <f t="shared" si="69"/>
        <v>42195.78528935185</v>
      </c>
      <c r="U567" s="13">
        <f t="shared" si="70"/>
        <v>42165.78528935185</v>
      </c>
      <c r="V567" t="str">
        <f t="shared" si="71"/>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64"/>
        <v>0.02</v>
      </c>
      <c r="P568" s="7">
        <f t="shared" si="65"/>
        <v>1</v>
      </c>
      <c r="Q568" t="str">
        <f t="shared" si="66"/>
        <v>technology</v>
      </c>
      <c r="R568" s="8" t="str">
        <f t="shared" si="67"/>
        <v>web</v>
      </c>
      <c r="S568" s="12">
        <f t="shared" si="68"/>
        <v>42535.68440972222</v>
      </c>
      <c r="T568" s="12">
        <f t="shared" si="69"/>
        <v>42565.68440972222</v>
      </c>
      <c r="U568" s="13">
        <f t="shared" si="70"/>
        <v>42535.68440972222</v>
      </c>
      <c r="V568" t="str">
        <f t="shared" si="71"/>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64"/>
        <v>0</v>
      </c>
      <c r="P569" s="7" t="e">
        <f t="shared" si="65"/>
        <v>#DIV/0!</v>
      </c>
      <c r="Q569" t="str">
        <f t="shared" si="66"/>
        <v>technology</v>
      </c>
      <c r="R569" s="8" t="str">
        <f t="shared" si="67"/>
        <v>web</v>
      </c>
      <c r="S569" s="12">
        <f t="shared" si="68"/>
        <v>41975.842523148152</v>
      </c>
      <c r="T569" s="12">
        <f t="shared" si="69"/>
        <v>42005.842523148152</v>
      </c>
      <c r="U569" s="13">
        <f t="shared" si="70"/>
        <v>41975.842523148152</v>
      </c>
      <c r="V569" t="str">
        <f t="shared" si="71"/>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64"/>
        <v>1</v>
      </c>
      <c r="P570" s="7">
        <f t="shared" si="65"/>
        <v>49</v>
      </c>
      <c r="Q570" t="str">
        <f t="shared" si="66"/>
        <v>technology</v>
      </c>
      <c r="R570" s="8" t="str">
        <f t="shared" si="67"/>
        <v>web</v>
      </c>
      <c r="S570" s="12">
        <f t="shared" si="68"/>
        <v>42348.9215625</v>
      </c>
      <c r="T570" s="12">
        <f t="shared" si="69"/>
        <v>42385.458333333328</v>
      </c>
      <c r="U570" s="13">
        <f t="shared" si="70"/>
        <v>42348.9215625</v>
      </c>
      <c r="V570" t="str">
        <f t="shared" si="71"/>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64"/>
        <v>0.8</v>
      </c>
      <c r="P571" s="7">
        <f t="shared" si="65"/>
        <v>20</v>
      </c>
      <c r="Q571" t="str">
        <f t="shared" si="66"/>
        <v>technology</v>
      </c>
      <c r="R571" s="8" t="str">
        <f t="shared" si="67"/>
        <v>web</v>
      </c>
      <c r="S571" s="12">
        <f t="shared" si="68"/>
        <v>42340.847361111111</v>
      </c>
      <c r="T571" s="12">
        <f t="shared" si="69"/>
        <v>42370.847361111111</v>
      </c>
      <c r="U571" s="13">
        <f t="shared" si="70"/>
        <v>42340.847361111111</v>
      </c>
      <c r="V571" t="str">
        <f t="shared" si="71"/>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64"/>
        <v>0.16705882352941176</v>
      </c>
      <c r="P572" s="7">
        <f t="shared" si="65"/>
        <v>142</v>
      </c>
      <c r="Q572" t="str">
        <f t="shared" si="66"/>
        <v>technology</v>
      </c>
      <c r="R572" s="8" t="str">
        <f t="shared" si="67"/>
        <v>web</v>
      </c>
      <c r="S572" s="12">
        <f t="shared" si="68"/>
        <v>42388.798252314809</v>
      </c>
      <c r="T572" s="12">
        <f t="shared" si="69"/>
        <v>42418.798252314809</v>
      </c>
      <c r="U572" s="13">
        <f t="shared" si="70"/>
        <v>42388.798252314809</v>
      </c>
      <c r="V572" t="str">
        <f t="shared" si="71"/>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64"/>
        <v>0.42399999999999999</v>
      </c>
      <c r="P573" s="7">
        <f t="shared" si="65"/>
        <v>53</v>
      </c>
      <c r="Q573" t="str">
        <f t="shared" si="66"/>
        <v>technology</v>
      </c>
      <c r="R573" s="8" t="str">
        <f t="shared" si="67"/>
        <v>web</v>
      </c>
      <c r="S573" s="12">
        <f t="shared" si="68"/>
        <v>42192.816238425927</v>
      </c>
      <c r="T573" s="12">
        <f t="shared" si="69"/>
        <v>42212.165972222225</v>
      </c>
      <c r="U573" s="13">
        <f t="shared" si="70"/>
        <v>42192.816238425927</v>
      </c>
      <c r="V573" t="str">
        <f t="shared" si="71"/>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64"/>
        <v>0</v>
      </c>
      <c r="P574" s="7" t="e">
        <f t="shared" si="65"/>
        <v>#DIV/0!</v>
      </c>
      <c r="Q574" t="str">
        <f t="shared" si="66"/>
        <v>technology</v>
      </c>
      <c r="R574" s="8" t="str">
        <f t="shared" si="67"/>
        <v>web</v>
      </c>
      <c r="S574" s="12">
        <f t="shared" si="68"/>
        <v>42282.716296296298</v>
      </c>
      <c r="T574" s="12">
        <f t="shared" si="69"/>
        <v>42312.757962962962</v>
      </c>
      <c r="U574" s="13">
        <f t="shared" si="70"/>
        <v>42282.716296296298</v>
      </c>
      <c r="V574" t="str">
        <f t="shared" si="71"/>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64"/>
        <v>0.38925389253892539</v>
      </c>
      <c r="P575" s="7">
        <f t="shared" si="65"/>
        <v>38.444444444444443</v>
      </c>
      <c r="Q575" t="str">
        <f t="shared" si="66"/>
        <v>technology</v>
      </c>
      <c r="R575" s="8" t="str">
        <f t="shared" si="67"/>
        <v>web</v>
      </c>
      <c r="S575" s="12">
        <f t="shared" si="68"/>
        <v>41963.050127314811</v>
      </c>
      <c r="T575" s="12">
        <f t="shared" si="69"/>
        <v>42022.05</v>
      </c>
      <c r="U575" s="13">
        <f t="shared" si="70"/>
        <v>41963.050127314811</v>
      </c>
      <c r="V575" t="str">
        <f t="shared" si="71"/>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64"/>
        <v>0.7155635062611807</v>
      </c>
      <c r="P576" s="7">
        <f t="shared" si="65"/>
        <v>20</v>
      </c>
      <c r="Q576" t="str">
        <f t="shared" si="66"/>
        <v>technology</v>
      </c>
      <c r="R576" s="8" t="str">
        <f t="shared" si="67"/>
        <v>web</v>
      </c>
      <c r="S576" s="12">
        <f t="shared" si="68"/>
        <v>42632.443368055552</v>
      </c>
      <c r="T576" s="12">
        <f t="shared" si="69"/>
        <v>42662.443368055552</v>
      </c>
      <c r="U576" s="13">
        <f t="shared" si="70"/>
        <v>42632.443368055552</v>
      </c>
      <c r="V576" t="str">
        <f t="shared" si="71"/>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64"/>
        <v>0.43166666666666664</v>
      </c>
      <c r="P577" s="7">
        <f t="shared" si="65"/>
        <v>64.75</v>
      </c>
      <c r="Q577" t="str">
        <f t="shared" si="66"/>
        <v>technology</v>
      </c>
      <c r="R577" s="8" t="str">
        <f t="shared" si="67"/>
        <v>web</v>
      </c>
      <c r="S577" s="12">
        <f t="shared" si="68"/>
        <v>42138.692627314813</v>
      </c>
      <c r="T577" s="12">
        <f t="shared" si="69"/>
        <v>42168.692627314813</v>
      </c>
      <c r="U577" s="13">
        <f t="shared" si="70"/>
        <v>42138.692627314813</v>
      </c>
      <c r="V577" t="str">
        <f t="shared" si="71"/>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64"/>
        <v>1.25E-3</v>
      </c>
      <c r="P578" s="7">
        <f t="shared" si="65"/>
        <v>1</v>
      </c>
      <c r="Q578" t="str">
        <f t="shared" si="66"/>
        <v>technology</v>
      </c>
      <c r="R578" s="8" t="str">
        <f t="shared" si="67"/>
        <v>web</v>
      </c>
      <c r="S578" s="12">
        <f t="shared" si="68"/>
        <v>42031.471666666665</v>
      </c>
      <c r="T578" s="12">
        <f t="shared" si="69"/>
        <v>42091.43</v>
      </c>
      <c r="U578" s="13">
        <f t="shared" si="70"/>
        <v>42031.471666666665</v>
      </c>
      <c r="V578" t="str">
        <f t="shared" si="71"/>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72">E579/D579*100</f>
        <v>0.2</v>
      </c>
      <c r="P579" s="7">
        <f t="shared" ref="P579:P642" si="73">E579/L579</f>
        <v>10</v>
      </c>
      <c r="Q579" t="str">
        <f t="shared" ref="Q579:Q642" si="74">LEFT(N579, SEARCH("/",N579,1)-1)</f>
        <v>technology</v>
      </c>
      <c r="R579" s="8" t="str">
        <f t="shared" ref="R579:R642" si="75">RIGHT(N579,LEN(N579)-SEARCH("/",N579))</f>
        <v>web</v>
      </c>
      <c r="S579" s="12">
        <f t="shared" ref="S579:S642" si="76">(J579/86400)+DATE(1970,1,1)</f>
        <v>42450.589143518519</v>
      </c>
      <c r="T579" s="12">
        <f t="shared" ref="T579:T642" si="77">(I579/86400)+DATE(1970,1,1)</f>
        <v>42510.589143518519</v>
      </c>
      <c r="U579" s="13">
        <f t="shared" ref="U579:U642" si="78">S579</f>
        <v>42450.589143518519</v>
      </c>
      <c r="V579" t="str">
        <f t="shared" si="71"/>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72"/>
        <v>1.12E-2</v>
      </c>
      <c r="P580" s="7">
        <f t="shared" si="73"/>
        <v>2</v>
      </c>
      <c r="Q580" t="str">
        <f t="shared" si="74"/>
        <v>technology</v>
      </c>
      <c r="R580" s="8" t="str">
        <f t="shared" si="75"/>
        <v>web</v>
      </c>
      <c r="S580" s="12">
        <f t="shared" si="76"/>
        <v>42230.578622685185</v>
      </c>
      <c r="T580" s="12">
        <f t="shared" si="77"/>
        <v>42254.578622685185</v>
      </c>
      <c r="U580" s="13">
        <f t="shared" si="78"/>
        <v>42230.578622685185</v>
      </c>
      <c r="V580" t="str">
        <f t="shared" ref="V580:V643" si="79">TEXT(S580,"mmm")</f>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72"/>
        <v>1.4583333333333333</v>
      </c>
      <c r="P581" s="7">
        <f t="shared" si="73"/>
        <v>35</v>
      </c>
      <c r="Q581" t="str">
        <f t="shared" si="74"/>
        <v>technology</v>
      </c>
      <c r="R581" s="8" t="str">
        <f t="shared" si="75"/>
        <v>web</v>
      </c>
      <c r="S581" s="12">
        <f t="shared" si="76"/>
        <v>41968.852118055554</v>
      </c>
      <c r="T581" s="12">
        <f t="shared" si="77"/>
        <v>41998.852118055554</v>
      </c>
      <c r="U581" s="13">
        <f t="shared" si="78"/>
        <v>41968.852118055554</v>
      </c>
      <c r="V581" t="str">
        <f t="shared" si="7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72"/>
        <v>3.3333333333333333E-2</v>
      </c>
      <c r="P582" s="7">
        <f t="shared" si="73"/>
        <v>1</v>
      </c>
      <c r="Q582" t="str">
        <f t="shared" si="74"/>
        <v>technology</v>
      </c>
      <c r="R582" s="8" t="str">
        <f t="shared" si="75"/>
        <v>web</v>
      </c>
      <c r="S582" s="12">
        <f t="shared" si="76"/>
        <v>42605.908182870371</v>
      </c>
      <c r="T582" s="12">
        <f t="shared" si="77"/>
        <v>42635.908182870371</v>
      </c>
      <c r="U582" s="13">
        <f t="shared" si="78"/>
        <v>42605.908182870371</v>
      </c>
      <c r="V582" t="str">
        <f t="shared" si="7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72"/>
        <v>0</v>
      </c>
      <c r="P583" s="7" t="e">
        <f t="shared" si="73"/>
        <v>#DIV/0!</v>
      </c>
      <c r="Q583" t="str">
        <f t="shared" si="74"/>
        <v>technology</v>
      </c>
      <c r="R583" s="8" t="str">
        <f t="shared" si="75"/>
        <v>web</v>
      </c>
      <c r="S583" s="12">
        <f t="shared" si="76"/>
        <v>42188.012777777782</v>
      </c>
      <c r="T583" s="12">
        <f t="shared" si="77"/>
        <v>42218.012777777782</v>
      </c>
      <c r="U583" s="13">
        <f t="shared" si="78"/>
        <v>42188.012777777782</v>
      </c>
      <c r="V583" t="str">
        <f t="shared" si="7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72"/>
        <v>0</v>
      </c>
      <c r="P584" s="7" t="e">
        <f t="shared" si="73"/>
        <v>#DIV/0!</v>
      </c>
      <c r="Q584" t="str">
        <f t="shared" si="74"/>
        <v>technology</v>
      </c>
      <c r="R584" s="8" t="str">
        <f t="shared" si="75"/>
        <v>web</v>
      </c>
      <c r="S584" s="12">
        <f t="shared" si="76"/>
        <v>42055.739803240736</v>
      </c>
      <c r="T584" s="12">
        <f t="shared" si="77"/>
        <v>42078.75</v>
      </c>
      <c r="U584" s="13">
        <f t="shared" si="78"/>
        <v>42055.739803240736</v>
      </c>
      <c r="V584" t="str">
        <f t="shared" si="7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72"/>
        <v>1.1111111111111112E-2</v>
      </c>
      <c r="P585" s="7">
        <f t="shared" si="73"/>
        <v>1</v>
      </c>
      <c r="Q585" t="str">
        <f t="shared" si="74"/>
        <v>technology</v>
      </c>
      <c r="R585" s="8" t="str">
        <f t="shared" si="75"/>
        <v>web</v>
      </c>
      <c r="S585" s="12">
        <f t="shared" si="76"/>
        <v>42052.93850694444</v>
      </c>
      <c r="T585" s="12">
        <f t="shared" si="77"/>
        <v>42082.896840277783</v>
      </c>
      <c r="U585" s="13">
        <f t="shared" si="78"/>
        <v>42052.93850694444</v>
      </c>
      <c r="V585" t="str">
        <f t="shared" si="7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72"/>
        <v>1</v>
      </c>
      <c r="P586" s="7">
        <f t="shared" si="73"/>
        <v>5</v>
      </c>
      <c r="Q586" t="str">
        <f t="shared" si="74"/>
        <v>technology</v>
      </c>
      <c r="R586" s="8" t="str">
        <f t="shared" si="75"/>
        <v>web</v>
      </c>
      <c r="S586" s="12">
        <f t="shared" si="76"/>
        <v>42049.716620370367</v>
      </c>
      <c r="T586" s="12">
        <f t="shared" si="77"/>
        <v>42079.674953703703</v>
      </c>
      <c r="U586" s="13">
        <f t="shared" si="78"/>
        <v>42049.716620370367</v>
      </c>
      <c r="V586" t="str">
        <f t="shared" si="7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72"/>
        <v>0</v>
      </c>
      <c r="P587" s="7" t="e">
        <f t="shared" si="73"/>
        <v>#DIV/0!</v>
      </c>
      <c r="Q587" t="str">
        <f t="shared" si="74"/>
        <v>technology</v>
      </c>
      <c r="R587" s="8" t="str">
        <f t="shared" si="75"/>
        <v>web</v>
      </c>
      <c r="S587" s="12">
        <f t="shared" si="76"/>
        <v>42283.3909375</v>
      </c>
      <c r="T587" s="12">
        <f t="shared" si="77"/>
        <v>42339</v>
      </c>
      <c r="U587" s="13">
        <f t="shared" si="78"/>
        <v>42283.3909375</v>
      </c>
      <c r="V587" t="str">
        <f t="shared" si="7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72"/>
        <v>0.55999999999999994</v>
      </c>
      <c r="P588" s="7">
        <f t="shared" si="73"/>
        <v>14</v>
      </c>
      <c r="Q588" t="str">
        <f t="shared" si="74"/>
        <v>technology</v>
      </c>
      <c r="R588" s="8" t="str">
        <f t="shared" si="75"/>
        <v>web</v>
      </c>
      <c r="S588" s="12">
        <f t="shared" si="76"/>
        <v>42020.854247685187</v>
      </c>
      <c r="T588" s="12">
        <f t="shared" si="77"/>
        <v>42050.854247685187</v>
      </c>
      <c r="U588" s="13">
        <f t="shared" si="78"/>
        <v>42020.854247685187</v>
      </c>
      <c r="V588" t="str">
        <f t="shared" si="7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72"/>
        <v>9.0833333333333339</v>
      </c>
      <c r="P589" s="7">
        <f t="shared" si="73"/>
        <v>389.28571428571428</v>
      </c>
      <c r="Q589" t="str">
        <f t="shared" si="74"/>
        <v>technology</v>
      </c>
      <c r="R589" s="8" t="str">
        <f t="shared" si="75"/>
        <v>web</v>
      </c>
      <c r="S589" s="12">
        <f t="shared" si="76"/>
        <v>42080.757326388892</v>
      </c>
      <c r="T589" s="12">
        <f t="shared" si="77"/>
        <v>42110.757326388892</v>
      </c>
      <c r="U589" s="13">
        <f t="shared" si="78"/>
        <v>42080.757326388892</v>
      </c>
      <c r="V589" t="str">
        <f t="shared" si="7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72"/>
        <v>3.3444444444444441</v>
      </c>
      <c r="P590" s="7">
        <f t="shared" si="73"/>
        <v>150.5</v>
      </c>
      <c r="Q590" t="str">
        <f t="shared" si="74"/>
        <v>technology</v>
      </c>
      <c r="R590" s="8" t="str">
        <f t="shared" si="75"/>
        <v>web</v>
      </c>
      <c r="S590" s="12">
        <f t="shared" si="76"/>
        <v>42631.769513888888</v>
      </c>
      <c r="T590" s="12">
        <f t="shared" si="77"/>
        <v>42691.811180555553</v>
      </c>
      <c r="U590" s="13">
        <f t="shared" si="78"/>
        <v>42631.769513888888</v>
      </c>
      <c r="V590" t="str">
        <f t="shared" si="7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72"/>
        <v>1.3333333333333334E-2</v>
      </c>
      <c r="P591" s="7">
        <f t="shared" si="73"/>
        <v>1</v>
      </c>
      <c r="Q591" t="str">
        <f t="shared" si="74"/>
        <v>technology</v>
      </c>
      <c r="R591" s="8" t="str">
        <f t="shared" si="75"/>
        <v>web</v>
      </c>
      <c r="S591" s="12">
        <f t="shared" si="76"/>
        <v>42178.614571759259</v>
      </c>
      <c r="T591" s="12">
        <f t="shared" si="77"/>
        <v>42193.614571759259</v>
      </c>
      <c r="U591" s="13">
        <f t="shared" si="78"/>
        <v>42178.614571759259</v>
      </c>
      <c r="V591" t="str">
        <f t="shared" si="7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72"/>
        <v>4.46</v>
      </c>
      <c r="P592" s="7">
        <f t="shared" si="73"/>
        <v>24.777777777777779</v>
      </c>
      <c r="Q592" t="str">
        <f t="shared" si="74"/>
        <v>technology</v>
      </c>
      <c r="R592" s="8" t="str">
        <f t="shared" si="75"/>
        <v>web</v>
      </c>
      <c r="S592" s="12">
        <f t="shared" si="76"/>
        <v>42377.554756944446</v>
      </c>
      <c r="T592" s="12">
        <f t="shared" si="77"/>
        <v>42408.542361111111</v>
      </c>
      <c r="U592" s="13">
        <f t="shared" si="78"/>
        <v>42377.554756944446</v>
      </c>
      <c r="V592" t="str">
        <f t="shared" si="7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72"/>
        <v>6.0999999999999999E-2</v>
      </c>
      <c r="P593" s="7">
        <f t="shared" si="73"/>
        <v>30.5</v>
      </c>
      <c r="Q593" t="str">
        <f t="shared" si="74"/>
        <v>technology</v>
      </c>
      <c r="R593" s="8" t="str">
        <f t="shared" si="75"/>
        <v>web</v>
      </c>
      <c r="S593" s="12">
        <f t="shared" si="76"/>
        <v>42177.543171296296</v>
      </c>
      <c r="T593" s="12">
        <f t="shared" si="77"/>
        <v>42207.543171296296</v>
      </c>
      <c r="U593" s="13">
        <f t="shared" si="78"/>
        <v>42177.543171296296</v>
      </c>
      <c r="V593" t="str">
        <f t="shared" si="7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72"/>
        <v>3.3333333333333335</v>
      </c>
      <c r="P594" s="7">
        <f t="shared" si="73"/>
        <v>250</v>
      </c>
      <c r="Q594" t="str">
        <f t="shared" si="74"/>
        <v>technology</v>
      </c>
      <c r="R594" s="8" t="str">
        <f t="shared" si="75"/>
        <v>web</v>
      </c>
      <c r="S594" s="12">
        <f t="shared" si="76"/>
        <v>41946.232175925928</v>
      </c>
      <c r="T594" s="12">
        <f t="shared" si="77"/>
        <v>41976.232175925921</v>
      </c>
      <c r="U594" s="13">
        <f t="shared" si="78"/>
        <v>41946.232175925928</v>
      </c>
      <c r="V594" t="str">
        <f t="shared" si="7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72"/>
        <v>23</v>
      </c>
      <c r="P595" s="7">
        <f t="shared" si="73"/>
        <v>16.428571428571427</v>
      </c>
      <c r="Q595" t="str">
        <f t="shared" si="74"/>
        <v>technology</v>
      </c>
      <c r="R595" s="8" t="str">
        <f t="shared" si="75"/>
        <v>web</v>
      </c>
      <c r="S595" s="12">
        <f t="shared" si="76"/>
        <v>42070.677604166667</v>
      </c>
      <c r="T595" s="12">
        <f t="shared" si="77"/>
        <v>42100.635937500003</v>
      </c>
      <c r="U595" s="13">
        <f t="shared" si="78"/>
        <v>42070.677604166667</v>
      </c>
      <c r="V595" t="str">
        <f t="shared" si="7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72"/>
        <v>0.104</v>
      </c>
      <c r="P596" s="7">
        <f t="shared" si="73"/>
        <v>13</v>
      </c>
      <c r="Q596" t="str">
        <f t="shared" si="74"/>
        <v>technology</v>
      </c>
      <c r="R596" s="8" t="str">
        <f t="shared" si="75"/>
        <v>web</v>
      </c>
      <c r="S596" s="12">
        <f t="shared" si="76"/>
        <v>42446.780162037037</v>
      </c>
      <c r="T596" s="12">
        <f t="shared" si="77"/>
        <v>42476.780162037037</v>
      </c>
      <c r="U596" s="13">
        <f t="shared" si="78"/>
        <v>42446.780162037037</v>
      </c>
      <c r="V596" t="str">
        <f t="shared" si="7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72"/>
        <v>0.42599999999999999</v>
      </c>
      <c r="P597" s="7">
        <f t="shared" si="73"/>
        <v>53.25</v>
      </c>
      <c r="Q597" t="str">
        <f t="shared" si="74"/>
        <v>technology</v>
      </c>
      <c r="R597" s="8" t="str">
        <f t="shared" si="75"/>
        <v>web</v>
      </c>
      <c r="S597" s="12">
        <f t="shared" si="76"/>
        <v>42083.069884259261</v>
      </c>
      <c r="T597" s="12">
        <f t="shared" si="77"/>
        <v>42128.069884259261</v>
      </c>
      <c r="U597" s="13">
        <f t="shared" si="78"/>
        <v>42083.069884259261</v>
      </c>
      <c r="V597" t="str">
        <f t="shared" si="7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72"/>
        <v>0.03</v>
      </c>
      <c r="P598" s="7">
        <f t="shared" si="73"/>
        <v>3</v>
      </c>
      <c r="Q598" t="str">
        <f t="shared" si="74"/>
        <v>technology</v>
      </c>
      <c r="R598" s="8" t="str">
        <f t="shared" si="75"/>
        <v>web</v>
      </c>
      <c r="S598" s="12">
        <f t="shared" si="76"/>
        <v>42646.896898148145</v>
      </c>
      <c r="T598" s="12">
        <f t="shared" si="77"/>
        <v>42676.896898148145</v>
      </c>
      <c r="U598" s="13">
        <f t="shared" si="78"/>
        <v>42646.896898148145</v>
      </c>
      <c r="V598" t="str">
        <f t="shared" si="7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72"/>
        <v>0.26666666666666666</v>
      </c>
      <c r="P599" s="7">
        <f t="shared" si="73"/>
        <v>10</v>
      </c>
      <c r="Q599" t="str">
        <f t="shared" si="74"/>
        <v>technology</v>
      </c>
      <c r="R599" s="8" t="str">
        <f t="shared" si="75"/>
        <v>web</v>
      </c>
      <c r="S599" s="12">
        <f t="shared" si="76"/>
        <v>42545.705266203702</v>
      </c>
      <c r="T599" s="12">
        <f t="shared" si="77"/>
        <v>42582.666666666672</v>
      </c>
      <c r="U599" s="13">
        <f t="shared" si="78"/>
        <v>42545.705266203702</v>
      </c>
      <c r="V599" t="str">
        <f t="shared" si="7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72"/>
        <v>34</v>
      </c>
      <c r="P600" s="7">
        <f t="shared" si="73"/>
        <v>121.42857142857143</v>
      </c>
      <c r="Q600" t="str">
        <f t="shared" si="74"/>
        <v>technology</v>
      </c>
      <c r="R600" s="8" t="str">
        <f t="shared" si="75"/>
        <v>web</v>
      </c>
      <c r="S600" s="12">
        <f t="shared" si="76"/>
        <v>41948.00209490741</v>
      </c>
      <c r="T600" s="12">
        <f t="shared" si="77"/>
        <v>41978.00209490741</v>
      </c>
      <c r="U600" s="13">
        <f t="shared" si="78"/>
        <v>41948.00209490741</v>
      </c>
      <c r="V600" t="str">
        <f t="shared" si="7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72"/>
        <v>6.2E-2</v>
      </c>
      <c r="P601" s="7">
        <f t="shared" si="73"/>
        <v>15.5</v>
      </c>
      <c r="Q601" t="str">
        <f t="shared" si="74"/>
        <v>technology</v>
      </c>
      <c r="R601" s="8" t="str">
        <f t="shared" si="75"/>
        <v>web</v>
      </c>
      <c r="S601" s="12">
        <f t="shared" si="76"/>
        <v>42047.812523148154</v>
      </c>
      <c r="T601" s="12">
        <f t="shared" si="77"/>
        <v>42071.636111111111</v>
      </c>
      <c r="U601" s="13">
        <f t="shared" si="78"/>
        <v>42047.812523148154</v>
      </c>
      <c r="V601" t="str">
        <f t="shared" si="79"/>
        <v>Feb</v>
      </c>
    </row>
    <row r="602" spans="1:22"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72"/>
        <v>2</v>
      </c>
      <c r="P602" s="7">
        <f t="shared" si="73"/>
        <v>100</v>
      </c>
      <c r="Q602" t="str">
        <f t="shared" si="74"/>
        <v>technology</v>
      </c>
      <c r="R602" s="8" t="str">
        <f t="shared" si="75"/>
        <v>web</v>
      </c>
      <c r="S602" s="12">
        <f t="shared" si="76"/>
        <v>42073.798171296294</v>
      </c>
      <c r="T602" s="12">
        <f t="shared" si="77"/>
        <v>42133.798171296294</v>
      </c>
      <c r="U602" s="13">
        <f t="shared" si="78"/>
        <v>42073.798171296294</v>
      </c>
      <c r="V602" t="str">
        <f t="shared" si="79"/>
        <v>Mar</v>
      </c>
    </row>
    <row r="603" spans="1:22"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72"/>
        <v>1.4000000000000001</v>
      </c>
      <c r="P603" s="7">
        <f t="shared" si="73"/>
        <v>23.333333333333332</v>
      </c>
      <c r="Q603" t="str">
        <f t="shared" si="74"/>
        <v>technology</v>
      </c>
      <c r="R603" s="8" t="str">
        <f t="shared" si="75"/>
        <v>web</v>
      </c>
      <c r="S603" s="12">
        <f t="shared" si="76"/>
        <v>41969.858090277776</v>
      </c>
      <c r="T603" s="12">
        <f t="shared" si="77"/>
        <v>41999.858090277776</v>
      </c>
      <c r="U603" s="13">
        <f t="shared" si="78"/>
        <v>41969.858090277776</v>
      </c>
      <c r="V603" t="str">
        <f t="shared" si="79"/>
        <v>Nov</v>
      </c>
    </row>
    <row r="604" spans="1:22"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72"/>
        <v>0</v>
      </c>
      <c r="P604" s="7" t="e">
        <f t="shared" si="73"/>
        <v>#DIV/0!</v>
      </c>
      <c r="Q604" t="str">
        <f t="shared" si="74"/>
        <v>technology</v>
      </c>
      <c r="R604" s="8" t="str">
        <f t="shared" si="75"/>
        <v>web</v>
      </c>
      <c r="S604" s="12">
        <f t="shared" si="76"/>
        <v>42143.79415509259</v>
      </c>
      <c r="T604" s="12">
        <f t="shared" si="77"/>
        <v>42173.79415509259</v>
      </c>
      <c r="U604" s="13">
        <f t="shared" si="78"/>
        <v>42143.79415509259</v>
      </c>
      <c r="V604" t="str">
        <f t="shared" si="79"/>
        <v>May</v>
      </c>
    </row>
    <row r="605" spans="1:22"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72"/>
        <v>3.9334666666666664</v>
      </c>
      <c r="P605" s="7">
        <f t="shared" si="73"/>
        <v>45.386153846153846</v>
      </c>
      <c r="Q605" t="str">
        <f t="shared" si="74"/>
        <v>technology</v>
      </c>
      <c r="R605" s="8" t="str">
        <f t="shared" si="75"/>
        <v>web</v>
      </c>
      <c r="S605" s="12">
        <f t="shared" si="76"/>
        <v>41835.639155092591</v>
      </c>
      <c r="T605" s="12">
        <f t="shared" si="77"/>
        <v>41865.639155092591</v>
      </c>
      <c r="U605" s="13">
        <f t="shared" si="78"/>
        <v>41835.639155092591</v>
      </c>
      <c r="V605" t="str">
        <f t="shared" si="79"/>
        <v>Jul</v>
      </c>
    </row>
    <row r="606" spans="1:22"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72"/>
        <v>0</v>
      </c>
      <c r="P606" s="7" t="e">
        <f t="shared" si="73"/>
        <v>#DIV/0!</v>
      </c>
      <c r="Q606" t="str">
        <f t="shared" si="74"/>
        <v>technology</v>
      </c>
      <c r="R606" s="8" t="str">
        <f t="shared" si="75"/>
        <v>web</v>
      </c>
      <c r="S606" s="12">
        <f t="shared" si="76"/>
        <v>41849.035370370373</v>
      </c>
      <c r="T606" s="12">
        <f t="shared" si="77"/>
        <v>41879.035370370373</v>
      </c>
      <c r="U606" s="13">
        <f t="shared" si="78"/>
        <v>41849.035370370373</v>
      </c>
      <c r="V606" t="str">
        <f t="shared" si="79"/>
        <v>Jul</v>
      </c>
    </row>
    <row r="607" spans="1:22"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72"/>
        <v>2.62</v>
      </c>
      <c r="P607" s="7">
        <f t="shared" si="73"/>
        <v>16.375</v>
      </c>
      <c r="Q607" t="str">
        <f t="shared" si="74"/>
        <v>technology</v>
      </c>
      <c r="R607" s="8" t="str">
        <f t="shared" si="75"/>
        <v>web</v>
      </c>
      <c r="S607" s="12">
        <f t="shared" si="76"/>
        <v>42194.357731481483</v>
      </c>
      <c r="T607" s="12">
        <f t="shared" si="77"/>
        <v>42239.357731481483</v>
      </c>
      <c r="U607" s="13">
        <f t="shared" si="78"/>
        <v>42194.357731481483</v>
      </c>
      <c r="V607" t="str">
        <f t="shared" si="79"/>
        <v>Jul</v>
      </c>
    </row>
    <row r="608" spans="1:22"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72"/>
        <v>0.2</v>
      </c>
      <c r="P608" s="7">
        <f t="shared" si="73"/>
        <v>10</v>
      </c>
      <c r="Q608" t="str">
        <f t="shared" si="74"/>
        <v>technology</v>
      </c>
      <c r="R608" s="8" t="str">
        <f t="shared" si="75"/>
        <v>web</v>
      </c>
      <c r="S608" s="12">
        <f t="shared" si="76"/>
        <v>42102.650567129633</v>
      </c>
      <c r="T608" s="12">
        <f t="shared" si="77"/>
        <v>42148.625</v>
      </c>
      <c r="U608" s="13">
        <f t="shared" si="78"/>
        <v>42102.650567129633</v>
      </c>
      <c r="V608" t="str">
        <f t="shared" si="79"/>
        <v>Apr</v>
      </c>
    </row>
    <row r="609" spans="1:22"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72"/>
        <v>0</v>
      </c>
      <c r="P609" s="7" t="e">
        <f t="shared" si="73"/>
        <v>#DIV/0!</v>
      </c>
      <c r="Q609" t="str">
        <f t="shared" si="74"/>
        <v>technology</v>
      </c>
      <c r="R609" s="8" t="str">
        <f t="shared" si="75"/>
        <v>web</v>
      </c>
      <c r="S609" s="12">
        <f t="shared" si="76"/>
        <v>42300.825648148151</v>
      </c>
      <c r="T609" s="12">
        <f t="shared" si="77"/>
        <v>42330.867314814815</v>
      </c>
      <c r="U609" s="13">
        <f t="shared" si="78"/>
        <v>42300.825648148151</v>
      </c>
      <c r="V609" t="str">
        <f t="shared" si="79"/>
        <v>Oct</v>
      </c>
    </row>
    <row r="610" spans="1:22"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72"/>
        <v>0.97400000000000009</v>
      </c>
      <c r="P610" s="7">
        <f t="shared" si="73"/>
        <v>292.2</v>
      </c>
      <c r="Q610" t="str">
        <f t="shared" si="74"/>
        <v>technology</v>
      </c>
      <c r="R610" s="8" t="str">
        <f t="shared" si="75"/>
        <v>web</v>
      </c>
      <c r="S610" s="12">
        <f t="shared" si="76"/>
        <v>42140.921064814815</v>
      </c>
      <c r="T610" s="12">
        <f t="shared" si="77"/>
        <v>42170.921064814815</v>
      </c>
      <c r="U610" s="13">
        <f t="shared" si="78"/>
        <v>42140.921064814815</v>
      </c>
      <c r="V610" t="str">
        <f t="shared" si="79"/>
        <v>May</v>
      </c>
    </row>
    <row r="611" spans="1:22"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72"/>
        <v>0.64102564102564097</v>
      </c>
      <c r="P611" s="7">
        <f t="shared" si="73"/>
        <v>5</v>
      </c>
      <c r="Q611" t="str">
        <f t="shared" si="74"/>
        <v>technology</v>
      </c>
      <c r="R611" s="8" t="str">
        <f t="shared" si="75"/>
        <v>web</v>
      </c>
      <c r="S611" s="12">
        <f t="shared" si="76"/>
        <v>42307.034074074079</v>
      </c>
      <c r="T611" s="12">
        <f t="shared" si="77"/>
        <v>42337.075740740736</v>
      </c>
      <c r="U611" s="13">
        <f t="shared" si="78"/>
        <v>42307.034074074079</v>
      </c>
      <c r="V611" t="str">
        <f t="shared" si="79"/>
        <v>Oct</v>
      </c>
    </row>
    <row r="612" spans="1:22"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72"/>
        <v>0</v>
      </c>
      <c r="P612" s="7" t="e">
        <f t="shared" si="73"/>
        <v>#DIV/0!</v>
      </c>
      <c r="Q612" t="str">
        <f t="shared" si="74"/>
        <v>technology</v>
      </c>
      <c r="R612" s="8" t="str">
        <f t="shared" si="75"/>
        <v>web</v>
      </c>
      <c r="S612" s="12">
        <f t="shared" si="76"/>
        <v>42086.83085648148</v>
      </c>
      <c r="T612" s="12">
        <f t="shared" si="77"/>
        <v>42116.83085648148</v>
      </c>
      <c r="U612" s="13">
        <f t="shared" si="78"/>
        <v>42086.83085648148</v>
      </c>
      <c r="V612" t="str">
        <f t="shared" si="79"/>
        <v>Mar</v>
      </c>
    </row>
    <row r="613" spans="1:22"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72"/>
        <v>0</v>
      </c>
      <c r="P613" s="7" t="e">
        <f t="shared" si="73"/>
        <v>#DIV/0!</v>
      </c>
      <c r="Q613" t="str">
        <f t="shared" si="74"/>
        <v>technology</v>
      </c>
      <c r="R613" s="8" t="str">
        <f t="shared" si="75"/>
        <v>web</v>
      </c>
      <c r="S613" s="12">
        <f t="shared" si="76"/>
        <v>42328.560613425929</v>
      </c>
      <c r="T613" s="12">
        <f t="shared" si="77"/>
        <v>42388.560613425929</v>
      </c>
      <c r="U613" s="13">
        <f t="shared" si="78"/>
        <v>42328.560613425929</v>
      </c>
      <c r="V613" t="str">
        <f t="shared" si="79"/>
        <v>Nov</v>
      </c>
    </row>
    <row r="614" spans="1:22"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72"/>
        <v>0</v>
      </c>
      <c r="P614" s="7" t="e">
        <f t="shared" si="73"/>
        <v>#DIV/0!</v>
      </c>
      <c r="Q614" t="str">
        <f t="shared" si="74"/>
        <v>technology</v>
      </c>
      <c r="R614" s="8" t="str">
        <f t="shared" si="75"/>
        <v>web</v>
      </c>
      <c r="S614" s="12">
        <f t="shared" si="76"/>
        <v>42585.031782407408</v>
      </c>
      <c r="T614" s="12">
        <f t="shared" si="77"/>
        <v>42615.031782407408</v>
      </c>
      <c r="U614" s="13">
        <f t="shared" si="78"/>
        <v>42585.031782407408</v>
      </c>
      <c r="V614" t="str">
        <f t="shared" si="79"/>
        <v>Aug</v>
      </c>
    </row>
    <row r="615" spans="1:22"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72"/>
        <v>21.363333333333333</v>
      </c>
      <c r="P615" s="7">
        <f t="shared" si="73"/>
        <v>105.93388429752066</v>
      </c>
      <c r="Q615" t="str">
        <f t="shared" si="74"/>
        <v>technology</v>
      </c>
      <c r="R615" s="8" t="str">
        <f t="shared" si="75"/>
        <v>web</v>
      </c>
      <c r="S615" s="12">
        <f t="shared" si="76"/>
        <v>42247.496759259258</v>
      </c>
      <c r="T615" s="12">
        <f t="shared" si="77"/>
        <v>42278.207638888889</v>
      </c>
      <c r="U615" s="13">
        <f t="shared" si="78"/>
        <v>42247.496759259258</v>
      </c>
      <c r="V615" t="str">
        <f t="shared" si="79"/>
        <v>Aug</v>
      </c>
    </row>
    <row r="616" spans="1:22"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72"/>
        <v>0</v>
      </c>
      <c r="P616" s="7" t="e">
        <f t="shared" si="73"/>
        <v>#DIV/0!</v>
      </c>
      <c r="Q616" t="str">
        <f t="shared" si="74"/>
        <v>technology</v>
      </c>
      <c r="R616" s="8" t="str">
        <f t="shared" si="75"/>
        <v>web</v>
      </c>
      <c r="S616" s="12">
        <f t="shared" si="76"/>
        <v>42515.061805555553</v>
      </c>
      <c r="T616" s="12">
        <f t="shared" si="77"/>
        <v>42545.061805555553</v>
      </c>
      <c r="U616" s="13">
        <f t="shared" si="78"/>
        <v>42515.061805555553</v>
      </c>
      <c r="V616" t="str">
        <f t="shared" si="79"/>
        <v>May</v>
      </c>
    </row>
    <row r="617" spans="1:22"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72"/>
        <v>0</v>
      </c>
      <c r="P617" s="7" t="e">
        <f t="shared" si="73"/>
        <v>#DIV/0!</v>
      </c>
      <c r="Q617" t="str">
        <f t="shared" si="74"/>
        <v>technology</v>
      </c>
      <c r="R617" s="8" t="str">
        <f t="shared" si="75"/>
        <v>web</v>
      </c>
      <c r="S617" s="12">
        <f t="shared" si="76"/>
        <v>42242.122210648144</v>
      </c>
      <c r="T617" s="12">
        <f t="shared" si="77"/>
        <v>42272.122210648144</v>
      </c>
      <c r="U617" s="13">
        <f t="shared" si="78"/>
        <v>42242.122210648144</v>
      </c>
      <c r="V617" t="str">
        <f t="shared" si="79"/>
        <v>Aug</v>
      </c>
    </row>
    <row r="618" spans="1:22"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72"/>
        <v>0</v>
      </c>
      <c r="P618" s="7" t="e">
        <f t="shared" si="73"/>
        <v>#DIV/0!</v>
      </c>
      <c r="Q618" t="str">
        <f t="shared" si="74"/>
        <v>technology</v>
      </c>
      <c r="R618" s="8" t="str">
        <f t="shared" si="75"/>
        <v>web</v>
      </c>
      <c r="S618" s="12">
        <f t="shared" si="76"/>
        <v>42761.376238425924</v>
      </c>
      <c r="T618" s="12">
        <f t="shared" si="77"/>
        <v>42791.376238425924</v>
      </c>
      <c r="U618" s="13">
        <f t="shared" si="78"/>
        <v>42761.376238425924</v>
      </c>
      <c r="V618" t="str">
        <f t="shared" si="79"/>
        <v>Jan</v>
      </c>
    </row>
    <row r="619" spans="1:22"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72"/>
        <v>3</v>
      </c>
      <c r="P619" s="7">
        <f t="shared" si="73"/>
        <v>20</v>
      </c>
      <c r="Q619" t="str">
        <f t="shared" si="74"/>
        <v>technology</v>
      </c>
      <c r="R619" s="8" t="str">
        <f t="shared" si="75"/>
        <v>web</v>
      </c>
      <c r="S619" s="12">
        <f t="shared" si="76"/>
        <v>42087.343090277776</v>
      </c>
      <c r="T619" s="12">
        <f t="shared" si="77"/>
        <v>42132.343090277776</v>
      </c>
      <c r="U619" s="13">
        <f t="shared" si="78"/>
        <v>42087.343090277776</v>
      </c>
      <c r="V619" t="str">
        <f t="shared" si="79"/>
        <v>Mar</v>
      </c>
    </row>
    <row r="620" spans="1:22"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72"/>
        <v>0</v>
      </c>
      <c r="P620" s="7" t="e">
        <f t="shared" si="73"/>
        <v>#DIV/0!</v>
      </c>
      <c r="Q620" t="str">
        <f t="shared" si="74"/>
        <v>technology</v>
      </c>
      <c r="R620" s="8" t="str">
        <f t="shared" si="75"/>
        <v>web</v>
      </c>
      <c r="S620" s="12">
        <f t="shared" si="76"/>
        <v>42317.810219907406</v>
      </c>
      <c r="T620" s="12">
        <f t="shared" si="77"/>
        <v>42347.810219907406</v>
      </c>
      <c r="U620" s="13">
        <f t="shared" si="78"/>
        <v>42317.810219907406</v>
      </c>
      <c r="V620" t="str">
        <f t="shared" si="79"/>
        <v>Nov</v>
      </c>
    </row>
    <row r="621" spans="1:22"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72"/>
        <v>3.9999999999999996E-5</v>
      </c>
      <c r="P621" s="7">
        <f t="shared" si="73"/>
        <v>1</v>
      </c>
      <c r="Q621" t="str">
        <f t="shared" si="74"/>
        <v>technology</v>
      </c>
      <c r="R621" s="8" t="str">
        <f t="shared" si="75"/>
        <v>web</v>
      </c>
      <c r="S621" s="12">
        <f t="shared" si="76"/>
        <v>41908.650347222225</v>
      </c>
      <c r="T621" s="12">
        <f t="shared" si="77"/>
        <v>41968.692013888889</v>
      </c>
      <c r="U621" s="13">
        <f t="shared" si="78"/>
        <v>41908.650347222225</v>
      </c>
      <c r="V621" t="str">
        <f t="shared" si="79"/>
        <v>Sep</v>
      </c>
    </row>
    <row r="622" spans="1:22"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72"/>
        <v>1</v>
      </c>
      <c r="P622" s="7">
        <f t="shared" si="73"/>
        <v>300</v>
      </c>
      <c r="Q622" t="str">
        <f t="shared" si="74"/>
        <v>technology</v>
      </c>
      <c r="R622" s="8" t="str">
        <f t="shared" si="75"/>
        <v>web</v>
      </c>
      <c r="S622" s="12">
        <f t="shared" si="76"/>
        <v>41831.716874999998</v>
      </c>
      <c r="T622" s="12">
        <f t="shared" si="77"/>
        <v>41876.716874999998</v>
      </c>
      <c r="U622" s="13">
        <f t="shared" si="78"/>
        <v>41831.716874999998</v>
      </c>
      <c r="V622" t="str">
        <f t="shared" si="79"/>
        <v>Jul</v>
      </c>
    </row>
    <row r="623" spans="1:22"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72"/>
        <v>1.044</v>
      </c>
      <c r="P623" s="7">
        <f t="shared" si="73"/>
        <v>87</v>
      </c>
      <c r="Q623" t="str">
        <f t="shared" si="74"/>
        <v>technology</v>
      </c>
      <c r="R623" s="8" t="str">
        <f t="shared" si="75"/>
        <v>web</v>
      </c>
      <c r="S623" s="12">
        <f t="shared" si="76"/>
        <v>42528.987696759257</v>
      </c>
      <c r="T623" s="12">
        <f t="shared" si="77"/>
        <v>42558.987696759257</v>
      </c>
      <c r="U623" s="13">
        <f t="shared" si="78"/>
        <v>42528.987696759257</v>
      </c>
      <c r="V623" t="str">
        <f t="shared" si="79"/>
        <v>Jun</v>
      </c>
    </row>
    <row r="624" spans="1:22"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72"/>
        <v>5.6833333333333336</v>
      </c>
      <c r="P624" s="7">
        <f t="shared" si="73"/>
        <v>37.888888888888886</v>
      </c>
      <c r="Q624" t="str">
        <f t="shared" si="74"/>
        <v>technology</v>
      </c>
      <c r="R624" s="8" t="str">
        <f t="shared" si="75"/>
        <v>web</v>
      </c>
      <c r="S624" s="12">
        <f t="shared" si="76"/>
        <v>42532.774745370371</v>
      </c>
      <c r="T624" s="12">
        <f t="shared" si="77"/>
        <v>42552.774745370371</v>
      </c>
      <c r="U624" s="13">
        <f t="shared" si="78"/>
        <v>42532.774745370371</v>
      </c>
      <c r="V624" t="str">
        <f t="shared" si="79"/>
        <v>Jun</v>
      </c>
    </row>
    <row r="625" spans="1:22"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72"/>
        <v>0</v>
      </c>
      <c r="P625" s="7" t="e">
        <f t="shared" si="73"/>
        <v>#DIV/0!</v>
      </c>
      <c r="Q625" t="str">
        <f t="shared" si="74"/>
        <v>technology</v>
      </c>
      <c r="R625" s="8" t="str">
        <f t="shared" si="75"/>
        <v>web</v>
      </c>
      <c r="S625" s="12">
        <f t="shared" si="76"/>
        <v>42122.009224537032</v>
      </c>
      <c r="T625" s="12">
        <f t="shared" si="77"/>
        <v>42152.009224537032</v>
      </c>
      <c r="U625" s="13">
        <f t="shared" si="78"/>
        <v>42122.009224537032</v>
      </c>
      <c r="V625" t="str">
        <f t="shared" si="79"/>
        <v>Apr</v>
      </c>
    </row>
    <row r="626" spans="1:22"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72"/>
        <v>0</v>
      </c>
      <c r="P626" s="7" t="e">
        <f t="shared" si="73"/>
        <v>#DIV/0!</v>
      </c>
      <c r="Q626" t="str">
        <f t="shared" si="74"/>
        <v>technology</v>
      </c>
      <c r="R626" s="8" t="str">
        <f t="shared" si="75"/>
        <v>web</v>
      </c>
      <c r="S626" s="12">
        <f t="shared" si="76"/>
        <v>42108.988900462966</v>
      </c>
      <c r="T626" s="12">
        <f t="shared" si="77"/>
        <v>42138.988900462966</v>
      </c>
      <c r="U626" s="13">
        <f t="shared" si="78"/>
        <v>42108.988900462966</v>
      </c>
      <c r="V626" t="str">
        <f t="shared" si="79"/>
        <v>Apr</v>
      </c>
    </row>
    <row r="627" spans="1:22"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72"/>
        <v>0</v>
      </c>
      <c r="P627" s="7" t="e">
        <f t="shared" si="73"/>
        <v>#DIV/0!</v>
      </c>
      <c r="Q627" t="str">
        <f t="shared" si="74"/>
        <v>technology</v>
      </c>
      <c r="R627" s="8" t="str">
        <f t="shared" si="75"/>
        <v>web</v>
      </c>
      <c r="S627" s="12">
        <f t="shared" si="76"/>
        <v>42790.895567129628</v>
      </c>
      <c r="T627" s="12">
        <f t="shared" si="77"/>
        <v>42820.853900462964</v>
      </c>
      <c r="U627" s="13">
        <f t="shared" si="78"/>
        <v>42790.895567129628</v>
      </c>
      <c r="V627" t="str">
        <f t="shared" si="79"/>
        <v>Feb</v>
      </c>
    </row>
    <row r="628" spans="1:22"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72"/>
        <v>17.380000000000003</v>
      </c>
      <c r="P628" s="7">
        <f t="shared" si="73"/>
        <v>111.41025641025641</v>
      </c>
      <c r="Q628" t="str">
        <f t="shared" si="74"/>
        <v>technology</v>
      </c>
      <c r="R628" s="8" t="str">
        <f t="shared" si="75"/>
        <v>web</v>
      </c>
      <c r="S628" s="12">
        <f t="shared" si="76"/>
        <v>42198.559479166666</v>
      </c>
      <c r="T628" s="12">
        <f t="shared" si="77"/>
        <v>42231.556944444441</v>
      </c>
      <c r="U628" s="13">
        <f t="shared" si="78"/>
        <v>42198.559479166666</v>
      </c>
      <c r="V628" t="str">
        <f t="shared" si="79"/>
        <v>Jul</v>
      </c>
    </row>
    <row r="629" spans="1:22"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72"/>
        <v>0.02</v>
      </c>
      <c r="P629" s="7">
        <f t="shared" si="73"/>
        <v>90</v>
      </c>
      <c r="Q629" t="str">
        <f t="shared" si="74"/>
        <v>technology</v>
      </c>
      <c r="R629" s="8" t="str">
        <f t="shared" si="75"/>
        <v>web</v>
      </c>
      <c r="S629" s="12">
        <f t="shared" si="76"/>
        <v>42384.306840277779</v>
      </c>
      <c r="T629" s="12">
        <f t="shared" si="77"/>
        <v>42443.958333333328</v>
      </c>
      <c r="U629" s="13">
        <f t="shared" si="78"/>
        <v>42384.306840277779</v>
      </c>
      <c r="V629" t="str">
        <f t="shared" si="79"/>
        <v>Jan</v>
      </c>
    </row>
    <row r="630" spans="1:22"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72"/>
        <v>0</v>
      </c>
      <c r="P630" s="7" t="e">
        <f t="shared" si="73"/>
        <v>#DIV/0!</v>
      </c>
      <c r="Q630" t="str">
        <f t="shared" si="74"/>
        <v>technology</v>
      </c>
      <c r="R630" s="8" t="str">
        <f t="shared" si="75"/>
        <v>web</v>
      </c>
      <c r="S630" s="12">
        <f t="shared" si="76"/>
        <v>41803.692789351851</v>
      </c>
      <c r="T630" s="12">
        <f t="shared" si="77"/>
        <v>41833.692789351851</v>
      </c>
      <c r="U630" s="13">
        <f t="shared" si="78"/>
        <v>41803.692789351851</v>
      </c>
      <c r="V630" t="str">
        <f t="shared" si="79"/>
        <v>Jun</v>
      </c>
    </row>
    <row r="631" spans="1:22"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72"/>
        <v>0.17500000000000002</v>
      </c>
      <c r="P631" s="7">
        <f t="shared" si="73"/>
        <v>116.66666666666667</v>
      </c>
      <c r="Q631" t="str">
        <f t="shared" si="74"/>
        <v>technology</v>
      </c>
      <c r="R631" s="8" t="str">
        <f t="shared" si="75"/>
        <v>web</v>
      </c>
      <c r="S631" s="12">
        <f t="shared" si="76"/>
        <v>42474.637824074074</v>
      </c>
      <c r="T631" s="12">
        <f t="shared" si="77"/>
        <v>42504.637824074074</v>
      </c>
      <c r="U631" s="13">
        <f t="shared" si="78"/>
        <v>42474.637824074074</v>
      </c>
      <c r="V631" t="str">
        <f t="shared" si="79"/>
        <v>Apr</v>
      </c>
    </row>
    <row r="632" spans="1:22"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72"/>
        <v>8.3340278356529712E-2</v>
      </c>
      <c r="P632" s="7">
        <f t="shared" si="73"/>
        <v>10</v>
      </c>
      <c r="Q632" t="str">
        <f t="shared" si="74"/>
        <v>technology</v>
      </c>
      <c r="R632" s="8" t="str">
        <f t="shared" si="75"/>
        <v>web</v>
      </c>
      <c r="S632" s="12">
        <f t="shared" si="76"/>
        <v>42223.619456018518</v>
      </c>
      <c r="T632" s="12">
        <f t="shared" si="77"/>
        <v>42253.215277777781</v>
      </c>
      <c r="U632" s="13">
        <f t="shared" si="78"/>
        <v>42223.619456018518</v>
      </c>
      <c r="V632" t="str">
        <f t="shared" si="79"/>
        <v>Aug</v>
      </c>
    </row>
    <row r="633" spans="1:22"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72"/>
        <v>1.38</v>
      </c>
      <c r="P633" s="7">
        <f t="shared" si="73"/>
        <v>76.666666666666671</v>
      </c>
      <c r="Q633" t="str">
        <f t="shared" si="74"/>
        <v>technology</v>
      </c>
      <c r="R633" s="8" t="str">
        <f t="shared" si="75"/>
        <v>web</v>
      </c>
      <c r="S633" s="12">
        <f t="shared" si="76"/>
        <v>42489.772326388891</v>
      </c>
      <c r="T633" s="12">
        <f t="shared" si="77"/>
        <v>42518.772326388891</v>
      </c>
      <c r="U633" s="13">
        <f t="shared" si="78"/>
        <v>42489.772326388891</v>
      </c>
      <c r="V633" t="str">
        <f t="shared" si="79"/>
        <v>Apr</v>
      </c>
    </row>
    <row r="634" spans="1:22"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72"/>
        <v>0</v>
      </c>
      <c r="P634" s="7" t="e">
        <f t="shared" si="73"/>
        <v>#DIV/0!</v>
      </c>
      <c r="Q634" t="str">
        <f t="shared" si="74"/>
        <v>technology</v>
      </c>
      <c r="R634" s="8" t="str">
        <f t="shared" si="75"/>
        <v>web</v>
      </c>
      <c r="S634" s="12">
        <f t="shared" si="76"/>
        <v>42303.659317129626</v>
      </c>
      <c r="T634" s="12">
        <f t="shared" si="77"/>
        <v>42333.700983796298</v>
      </c>
      <c r="U634" s="13">
        <f t="shared" si="78"/>
        <v>42303.659317129626</v>
      </c>
      <c r="V634" t="str">
        <f t="shared" si="79"/>
        <v>Oct</v>
      </c>
    </row>
    <row r="635" spans="1:22"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72"/>
        <v>12.45</v>
      </c>
      <c r="P635" s="7">
        <f t="shared" si="73"/>
        <v>49.8</v>
      </c>
      <c r="Q635" t="str">
        <f t="shared" si="74"/>
        <v>technology</v>
      </c>
      <c r="R635" s="8" t="str">
        <f t="shared" si="75"/>
        <v>web</v>
      </c>
      <c r="S635" s="12">
        <f t="shared" si="76"/>
        <v>42507.299328703702</v>
      </c>
      <c r="T635" s="12">
        <f t="shared" si="77"/>
        <v>42538.958333333328</v>
      </c>
      <c r="U635" s="13">
        <f t="shared" si="78"/>
        <v>42507.299328703702</v>
      </c>
      <c r="V635" t="str">
        <f t="shared" si="79"/>
        <v>May</v>
      </c>
    </row>
    <row r="636" spans="1:22"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72"/>
        <v>0.02</v>
      </c>
      <c r="P636" s="7">
        <f t="shared" si="73"/>
        <v>1</v>
      </c>
      <c r="Q636" t="str">
        <f t="shared" si="74"/>
        <v>technology</v>
      </c>
      <c r="R636" s="8" t="str">
        <f t="shared" si="75"/>
        <v>web</v>
      </c>
      <c r="S636" s="12">
        <f t="shared" si="76"/>
        <v>42031.928576388891</v>
      </c>
      <c r="T636" s="12">
        <f t="shared" si="77"/>
        <v>42061.928576388891</v>
      </c>
      <c r="U636" s="13">
        <f t="shared" si="78"/>
        <v>42031.928576388891</v>
      </c>
      <c r="V636" t="str">
        <f t="shared" si="79"/>
        <v>Jan</v>
      </c>
    </row>
    <row r="637" spans="1:22"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72"/>
        <v>8.0000000000000002E-3</v>
      </c>
      <c r="P637" s="7">
        <f t="shared" si="73"/>
        <v>2</v>
      </c>
      <c r="Q637" t="str">
        <f t="shared" si="74"/>
        <v>technology</v>
      </c>
      <c r="R637" s="8" t="str">
        <f t="shared" si="75"/>
        <v>web</v>
      </c>
      <c r="S637" s="12">
        <f t="shared" si="76"/>
        <v>42076.092152777783</v>
      </c>
      <c r="T637" s="12">
        <f t="shared" si="77"/>
        <v>42106.092152777783</v>
      </c>
      <c r="U637" s="13">
        <f t="shared" si="78"/>
        <v>42076.092152777783</v>
      </c>
      <c r="V637" t="str">
        <f t="shared" si="79"/>
        <v>Mar</v>
      </c>
    </row>
    <row r="638" spans="1:22"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72"/>
        <v>0.2</v>
      </c>
      <c r="P638" s="7">
        <f t="shared" si="73"/>
        <v>4</v>
      </c>
      <c r="Q638" t="str">
        <f t="shared" si="74"/>
        <v>technology</v>
      </c>
      <c r="R638" s="8" t="str">
        <f t="shared" si="75"/>
        <v>web</v>
      </c>
      <c r="S638" s="12">
        <f t="shared" si="76"/>
        <v>42131.455439814818</v>
      </c>
      <c r="T638" s="12">
        <f t="shared" si="77"/>
        <v>42161.44930555555</v>
      </c>
      <c r="U638" s="13">
        <f t="shared" si="78"/>
        <v>42131.455439814818</v>
      </c>
      <c r="V638" t="str">
        <f t="shared" si="79"/>
        <v>May</v>
      </c>
    </row>
    <row r="639" spans="1:22"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72"/>
        <v>0</v>
      </c>
      <c r="P639" s="7" t="e">
        <f t="shared" si="73"/>
        <v>#DIV/0!</v>
      </c>
      <c r="Q639" t="str">
        <f t="shared" si="74"/>
        <v>technology</v>
      </c>
      <c r="R639" s="8" t="str">
        <f t="shared" si="75"/>
        <v>web</v>
      </c>
      <c r="S639" s="12">
        <f t="shared" si="76"/>
        <v>42762.962013888886</v>
      </c>
      <c r="T639" s="12">
        <f t="shared" si="77"/>
        <v>42791.961111111115</v>
      </c>
      <c r="U639" s="13">
        <f t="shared" si="78"/>
        <v>42762.962013888886</v>
      </c>
      <c r="V639" t="str">
        <f t="shared" si="79"/>
        <v>Jan</v>
      </c>
    </row>
    <row r="640" spans="1:22"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72"/>
        <v>9.0000000000000011E-3</v>
      </c>
      <c r="P640" s="7">
        <f t="shared" si="73"/>
        <v>3</v>
      </c>
      <c r="Q640" t="str">
        <f t="shared" si="74"/>
        <v>technology</v>
      </c>
      <c r="R640" s="8" t="str">
        <f t="shared" si="75"/>
        <v>web</v>
      </c>
      <c r="S640" s="12">
        <f t="shared" si="76"/>
        <v>42759.593310185184</v>
      </c>
      <c r="T640" s="12">
        <f t="shared" si="77"/>
        <v>42819.55164351852</v>
      </c>
      <c r="U640" s="13">
        <f t="shared" si="78"/>
        <v>42759.593310185184</v>
      </c>
      <c r="V640" t="str">
        <f t="shared" si="79"/>
        <v>Jan</v>
      </c>
    </row>
    <row r="641" spans="1:22"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72"/>
        <v>9.9999999999999991E-5</v>
      </c>
      <c r="P641" s="7">
        <f t="shared" si="73"/>
        <v>1</v>
      </c>
      <c r="Q641" t="str">
        <f t="shared" si="74"/>
        <v>technology</v>
      </c>
      <c r="R641" s="8" t="str">
        <f t="shared" si="75"/>
        <v>web</v>
      </c>
      <c r="S641" s="12">
        <f t="shared" si="76"/>
        <v>41865.583275462966</v>
      </c>
      <c r="T641" s="12">
        <f t="shared" si="77"/>
        <v>41925.583275462966</v>
      </c>
      <c r="U641" s="13">
        <f t="shared" si="78"/>
        <v>41865.583275462966</v>
      </c>
      <c r="V641" t="str">
        <f t="shared" si="79"/>
        <v>Aug</v>
      </c>
    </row>
    <row r="642" spans="1:22"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72"/>
        <v>144.28571428571428</v>
      </c>
      <c r="P642" s="7">
        <f t="shared" si="73"/>
        <v>50.5</v>
      </c>
      <c r="Q642" t="str">
        <f t="shared" si="74"/>
        <v>technology</v>
      </c>
      <c r="R642" s="8" t="str">
        <f t="shared" si="75"/>
        <v>wearables</v>
      </c>
      <c r="S642" s="12">
        <f t="shared" si="76"/>
        <v>42683.420312499999</v>
      </c>
      <c r="T642" s="12">
        <f t="shared" si="77"/>
        <v>42698.958333333328</v>
      </c>
      <c r="U642" s="13">
        <f t="shared" si="78"/>
        <v>42683.420312499999</v>
      </c>
      <c r="V642" t="str">
        <f t="shared" si="79"/>
        <v>Nov</v>
      </c>
    </row>
    <row r="643" spans="1:22"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80">E643/D643*100</f>
        <v>119.16249999999999</v>
      </c>
      <c r="P643" s="7">
        <f t="shared" ref="P643:P706" si="81">E643/L643</f>
        <v>151.31746031746033</v>
      </c>
      <c r="Q643" t="str">
        <f t="shared" ref="Q643:Q706" si="82">LEFT(N643, SEARCH("/",N643,1)-1)</f>
        <v>technology</v>
      </c>
      <c r="R643" s="8" t="str">
        <f t="shared" ref="R643:R706" si="83">RIGHT(N643,LEN(N643)-SEARCH("/",N643))</f>
        <v>wearables</v>
      </c>
      <c r="S643" s="12">
        <f t="shared" ref="S643:S706" si="84">(J643/86400)+DATE(1970,1,1)</f>
        <v>42199.57</v>
      </c>
      <c r="T643" s="12">
        <f t="shared" ref="T643:T706" si="85">(I643/86400)+DATE(1970,1,1)</f>
        <v>42229.57</v>
      </c>
      <c r="U643" s="13">
        <f t="shared" ref="U643:U706" si="86">S643</f>
        <v>42199.57</v>
      </c>
      <c r="V643" t="str">
        <f t="shared" si="79"/>
        <v>Jul</v>
      </c>
    </row>
    <row r="644" spans="1:22"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80"/>
        <v>1460.4850000000001</v>
      </c>
      <c r="P644" s="7">
        <f t="shared" si="81"/>
        <v>134.3592456301748</v>
      </c>
      <c r="Q644" t="str">
        <f t="shared" si="82"/>
        <v>technology</v>
      </c>
      <c r="R644" s="8" t="str">
        <f t="shared" si="83"/>
        <v>wearables</v>
      </c>
      <c r="S644" s="12">
        <f t="shared" si="84"/>
        <v>42199.651319444441</v>
      </c>
      <c r="T644" s="12">
        <f t="shared" si="85"/>
        <v>42235.651319444441</v>
      </c>
      <c r="U644" s="13">
        <f t="shared" si="86"/>
        <v>42199.651319444441</v>
      </c>
      <c r="V644" t="str">
        <f t="shared" ref="V644:V707" si="87">TEXT(S644,"mmm")</f>
        <v>Jul</v>
      </c>
    </row>
    <row r="645" spans="1:22"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80"/>
        <v>105.80799999999999</v>
      </c>
      <c r="P645" s="7">
        <f t="shared" si="81"/>
        <v>174.02631578947367</v>
      </c>
      <c r="Q645" t="str">
        <f t="shared" si="82"/>
        <v>technology</v>
      </c>
      <c r="R645" s="8" t="str">
        <f t="shared" si="83"/>
        <v>wearables</v>
      </c>
      <c r="S645" s="12">
        <f t="shared" si="84"/>
        <v>42100.642071759255</v>
      </c>
      <c r="T645" s="12">
        <f t="shared" si="85"/>
        <v>42155.642071759255</v>
      </c>
      <c r="U645" s="13">
        <f t="shared" si="86"/>
        <v>42100.642071759255</v>
      </c>
      <c r="V645" t="str">
        <f t="shared" si="87"/>
        <v>Apr</v>
      </c>
    </row>
    <row r="646" spans="1:22"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80"/>
        <v>300.11791999999997</v>
      </c>
      <c r="P646" s="7">
        <f t="shared" si="81"/>
        <v>73.486268364348675</v>
      </c>
      <c r="Q646" t="str">
        <f t="shared" si="82"/>
        <v>technology</v>
      </c>
      <c r="R646" s="8" t="str">
        <f t="shared" si="83"/>
        <v>wearables</v>
      </c>
      <c r="S646" s="12">
        <f t="shared" si="84"/>
        <v>41898.665960648148</v>
      </c>
      <c r="T646" s="12">
        <f t="shared" si="85"/>
        <v>41941.041666666664</v>
      </c>
      <c r="U646" s="13">
        <f t="shared" si="86"/>
        <v>41898.665960648148</v>
      </c>
      <c r="V646" t="str">
        <f t="shared" si="87"/>
        <v>Sep</v>
      </c>
    </row>
    <row r="647" spans="1:22"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80"/>
        <v>278.7</v>
      </c>
      <c r="P647" s="7">
        <f t="shared" si="81"/>
        <v>23.518987341772153</v>
      </c>
      <c r="Q647" t="str">
        <f t="shared" si="82"/>
        <v>technology</v>
      </c>
      <c r="R647" s="8" t="str">
        <f t="shared" si="83"/>
        <v>wearables</v>
      </c>
      <c r="S647" s="12">
        <f t="shared" si="84"/>
        <v>42564.026319444441</v>
      </c>
      <c r="T647" s="12">
        <f t="shared" si="85"/>
        <v>42594.026319444441</v>
      </c>
      <c r="U647" s="13">
        <f t="shared" si="86"/>
        <v>42564.026319444441</v>
      </c>
      <c r="V647" t="str">
        <f t="shared" si="87"/>
        <v>Jul</v>
      </c>
    </row>
    <row r="648" spans="1:22"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80"/>
        <v>131.87625</v>
      </c>
      <c r="P648" s="7">
        <f t="shared" si="81"/>
        <v>39.074444444444445</v>
      </c>
      <c r="Q648" t="str">
        <f t="shared" si="82"/>
        <v>technology</v>
      </c>
      <c r="R648" s="8" t="str">
        <f t="shared" si="83"/>
        <v>wearables</v>
      </c>
      <c r="S648" s="12">
        <f t="shared" si="84"/>
        <v>41832.852627314816</v>
      </c>
      <c r="T648" s="12">
        <f t="shared" si="85"/>
        <v>41862.852627314816</v>
      </c>
      <c r="U648" s="13">
        <f t="shared" si="86"/>
        <v>41832.852627314816</v>
      </c>
      <c r="V648" t="str">
        <f t="shared" si="87"/>
        <v>Jul</v>
      </c>
    </row>
    <row r="649" spans="1:22"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80"/>
        <v>107.05</v>
      </c>
      <c r="P649" s="7">
        <f t="shared" si="81"/>
        <v>125.94117647058823</v>
      </c>
      <c r="Q649" t="str">
        <f t="shared" si="82"/>
        <v>technology</v>
      </c>
      <c r="R649" s="8" t="str">
        <f t="shared" si="83"/>
        <v>wearables</v>
      </c>
      <c r="S649" s="12">
        <f t="shared" si="84"/>
        <v>42416.767928240741</v>
      </c>
      <c r="T649" s="12">
        <f t="shared" si="85"/>
        <v>42446.726261574076</v>
      </c>
      <c r="U649" s="13">
        <f t="shared" si="86"/>
        <v>42416.767928240741</v>
      </c>
      <c r="V649" t="str">
        <f t="shared" si="87"/>
        <v>Feb</v>
      </c>
    </row>
    <row r="650" spans="1:22"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80"/>
        <v>126.82285714285715</v>
      </c>
      <c r="P650" s="7">
        <f t="shared" si="81"/>
        <v>1644</v>
      </c>
      <c r="Q650" t="str">
        <f t="shared" si="82"/>
        <v>technology</v>
      </c>
      <c r="R650" s="8" t="str">
        <f t="shared" si="83"/>
        <v>wearables</v>
      </c>
      <c r="S650" s="12">
        <f t="shared" si="84"/>
        <v>41891.693379629629</v>
      </c>
      <c r="T650" s="12">
        <f t="shared" si="85"/>
        <v>41926.693379629629</v>
      </c>
      <c r="U650" s="13">
        <f t="shared" si="86"/>
        <v>41891.693379629629</v>
      </c>
      <c r="V650" t="str">
        <f t="shared" si="87"/>
        <v>Sep</v>
      </c>
    </row>
    <row r="651" spans="1:22"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80"/>
        <v>139.96</v>
      </c>
      <c r="P651" s="7">
        <f t="shared" si="81"/>
        <v>42.670731707317074</v>
      </c>
      <c r="Q651" t="str">
        <f t="shared" si="82"/>
        <v>technology</v>
      </c>
      <c r="R651" s="8" t="str">
        <f t="shared" si="83"/>
        <v>wearables</v>
      </c>
      <c r="S651" s="12">
        <f t="shared" si="84"/>
        <v>41877.912187499998</v>
      </c>
      <c r="T651" s="12">
        <f t="shared" si="85"/>
        <v>41898.912187499998</v>
      </c>
      <c r="U651" s="13">
        <f t="shared" si="86"/>
        <v>41877.912187499998</v>
      </c>
      <c r="V651" t="str">
        <f t="shared" si="87"/>
        <v>Aug</v>
      </c>
    </row>
    <row r="652" spans="1:22"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80"/>
        <v>112.4</v>
      </c>
      <c r="P652" s="7">
        <f t="shared" si="81"/>
        <v>35.125</v>
      </c>
      <c r="Q652" t="str">
        <f t="shared" si="82"/>
        <v>technology</v>
      </c>
      <c r="R652" s="8" t="str">
        <f t="shared" si="83"/>
        <v>wearables</v>
      </c>
      <c r="S652" s="12">
        <f t="shared" si="84"/>
        <v>41932.036851851852</v>
      </c>
      <c r="T652" s="12">
        <f t="shared" si="85"/>
        <v>41992.078518518523</v>
      </c>
      <c r="U652" s="13">
        <f t="shared" si="86"/>
        <v>41932.036851851852</v>
      </c>
      <c r="V652" t="str">
        <f t="shared" si="87"/>
        <v>Oct</v>
      </c>
    </row>
    <row r="653" spans="1:22"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80"/>
        <v>100.52799999999999</v>
      </c>
      <c r="P653" s="7">
        <f t="shared" si="81"/>
        <v>239.35238095238094</v>
      </c>
      <c r="Q653" t="str">
        <f t="shared" si="82"/>
        <v>technology</v>
      </c>
      <c r="R653" s="8" t="str">
        <f t="shared" si="83"/>
        <v>wearables</v>
      </c>
      <c r="S653" s="12">
        <f t="shared" si="84"/>
        <v>41956.017488425925</v>
      </c>
      <c r="T653" s="12">
        <f t="shared" si="85"/>
        <v>41986.017488425925</v>
      </c>
      <c r="U653" s="13">
        <f t="shared" si="86"/>
        <v>41956.017488425925</v>
      </c>
      <c r="V653" t="str">
        <f t="shared" si="87"/>
        <v>Nov</v>
      </c>
    </row>
    <row r="654" spans="1:22"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80"/>
        <v>100.46666666666665</v>
      </c>
      <c r="P654" s="7">
        <f t="shared" si="81"/>
        <v>107.64285714285714</v>
      </c>
      <c r="Q654" t="str">
        <f t="shared" si="82"/>
        <v>technology</v>
      </c>
      <c r="R654" s="8" t="str">
        <f t="shared" si="83"/>
        <v>wearables</v>
      </c>
      <c r="S654" s="12">
        <f t="shared" si="84"/>
        <v>42675.690393518518</v>
      </c>
      <c r="T654" s="12">
        <f t="shared" si="85"/>
        <v>42705.732060185182</v>
      </c>
      <c r="U654" s="13">
        <f t="shared" si="86"/>
        <v>42675.690393518518</v>
      </c>
      <c r="V654" t="str">
        <f t="shared" si="87"/>
        <v>Nov</v>
      </c>
    </row>
    <row r="655" spans="1:22"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80"/>
        <v>141.446</v>
      </c>
      <c r="P655" s="7">
        <f t="shared" si="81"/>
        <v>95.830623306233065</v>
      </c>
      <c r="Q655" t="str">
        <f t="shared" si="82"/>
        <v>technology</v>
      </c>
      <c r="R655" s="8" t="str">
        <f t="shared" si="83"/>
        <v>wearables</v>
      </c>
      <c r="S655" s="12">
        <f t="shared" si="84"/>
        <v>42199.618518518517</v>
      </c>
      <c r="T655" s="12">
        <f t="shared" si="85"/>
        <v>42236.618518518517</v>
      </c>
      <c r="U655" s="13">
        <f t="shared" si="86"/>
        <v>42199.618518518517</v>
      </c>
      <c r="V655" t="str">
        <f t="shared" si="87"/>
        <v>Jul</v>
      </c>
    </row>
    <row r="656" spans="1:22"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80"/>
        <v>267.29166666666669</v>
      </c>
      <c r="P656" s="7">
        <f t="shared" si="81"/>
        <v>31.663376110562684</v>
      </c>
      <c r="Q656" t="str">
        <f t="shared" si="82"/>
        <v>technology</v>
      </c>
      <c r="R656" s="8" t="str">
        <f t="shared" si="83"/>
        <v>wearables</v>
      </c>
      <c r="S656" s="12">
        <f t="shared" si="84"/>
        <v>42163.957326388889</v>
      </c>
      <c r="T656" s="12">
        <f t="shared" si="85"/>
        <v>42193.957326388889</v>
      </c>
      <c r="U656" s="13">
        <f t="shared" si="86"/>
        <v>42163.957326388889</v>
      </c>
      <c r="V656" t="str">
        <f t="shared" si="87"/>
        <v>Jun</v>
      </c>
    </row>
    <row r="657" spans="1:22"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80"/>
        <v>146.88749999999999</v>
      </c>
      <c r="P657" s="7">
        <f t="shared" si="81"/>
        <v>42.886861313868614</v>
      </c>
      <c r="Q657" t="str">
        <f t="shared" si="82"/>
        <v>technology</v>
      </c>
      <c r="R657" s="8" t="str">
        <f t="shared" si="83"/>
        <v>wearables</v>
      </c>
      <c r="S657" s="12">
        <f t="shared" si="84"/>
        <v>42045.957314814819</v>
      </c>
      <c r="T657" s="12">
        <f t="shared" si="85"/>
        <v>42075.915648148148</v>
      </c>
      <c r="U657" s="13">
        <f t="shared" si="86"/>
        <v>42045.957314814819</v>
      </c>
      <c r="V657" t="str">
        <f t="shared" si="87"/>
        <v>Feb</v>
      </c>
    </row>
    <row r="658" spans="1:22"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80"/>
        <v>213.56</v>
      </c>
      <c r="P658" s="7">
        <f t="shared" si="81"/>
        <v>122.73563218390805</v>
      </c>
      <c r="Q658" t="str">
        <f t="shared" si="82"/>
        <v>technology</v>
      </c>
      <c r="R658" s="8" t="str">
        <f t="shared" si="83"/>
        <v>wearables</v>
      </c>
      <c r="S658" s="12">
        <f t="shared" si="84"/>
        <v>42417.804618055554</v>
      </c>
      <c r="T658" s="12">
        <f t="shared" si="85"/>
        <v>42477.76295138889</v>
      </c>
      <c r="U658" s="13">
        <f t="shared" si="86"/>
        <v>42417.804618055554</v>
      </c>
      <c r="V658" t="str">
        <f t="shared" si="87"/>
        <v>Feb</v>
      </c>
    </row>
    <row r="659" spans="1:22"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80"/>
        <v>125.69999999999999</v>
      </c>
      <c r="P659" s="7">
        <f t="shared" si="81"/>
        <v>190.45454545454547</v>
      </c>
      <c r="Q659" t="str">
        <f t="shared" si="82"/>
        <v>technology</v>
      </c>
      <c r="R659" s="8" t="str">
        <f t="shared" si="83"/>
        <v>wearables</v>
      </c>
      <c r="S659" s="12">
        <f t="shared" si="84"/>
        <v>42331.84574074074</v>
      </c>
      <c r="T659" s="12">
        <f t="shared" si="85"/>
        <v>42361.84574074074</v>
      </c>
      <c r="U659" s="13">
        <f t="shared" si="86"/>
        <v>42331.84574074074</v>
      </c>
      <c r="V659" t="str">
        <f t="shared" si="87"/>
        <v>Nov</v>
      </c>
    </row>
    <row r="660" spans="1:22"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80"/>
        <v>104.46206037108834</v>
      </c>
      <c r="P660" s="7">
        <f t="shared" si="81"/>
        <v>109.33695652173913</v>
      </c>
      <c r="Q660" t="str">
        <f t="shared" si="82"/>
        <v>technology</v>
      </c>
      <c r="R660" s="8" t="str">
        <f t="shared" si="83"/>
        <v>wearables</v>
      </c>
      <c r="S660" s="12">
        <f t="shared" si="84"/>
        <v>42179.160752314812</v>
      </c>
      <c r="T660" s="12">
        <f t="shared" si="85"/>
        <v>42211.75</v>
      </c>
      <c r="U660" s="13">
        <f t="shared" si="86"/>
        <v>42179.160752314812</v>
      </c>
      <c r="V660" t="str">
        <f t="shared" si="87"/>
        <v>Jun</v>
      </c>
    </row>
    <row r="661" spans="1:22"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80"/>
        <v>100.56666666666668</v>
      </c>
      <c r="P661" s="7">
        <f t="shared" si="81"/>
        <v>143.66666666666666</v>
      </c>
      <c r="Q661" t="str">
        <f t="shared" si="82"/>
        <v>technology</v>
      </c>
      <c r="R661" s="8" t="str">
        <f t="shared" si="83"/>
        <v>wearables</v>
      </c>
      <c r="S661" s="12">
        <f t="shared" si="84"/>
        <v>42209.593692129631</v>
      </c>
      <c r="T661" s="12">
        <f t="shared" si="85"/>
        <v>42239.593692129631</v>
      </c>
      <c r="U661" s="13">
        <f t="shared" si="86"/>
        <v>42209.593692129631</v>
      </c>
      <c r="V661" t="str">
        <f t="shared" si="87"/>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80"/>
        <v>3.0579999999999998</v>
      </c>
      <c r="P662" s="7">
        <f t="shared" si="81"/>
        <v>84.944444444444443</v>
      </c>
      <c r="Q662" t="str">
        <f t="shared" si="82"/>
        <v>technology</v>
      </c>
      <c r="R662" s="8" t="str">
        <f t="shared" si="83"/>
        <v>wearables</v>
      </c>
      <c r="S662" s="12">
        <f t="shared" si="84"/>
        <v>41922.741655092592</v>
      </c>
      <c r="T662" s="12">
        <f t="shared" si="85"/>
        <v>41952.783321759256</v>
      </c>
      <c r="U662" s="13">
        <f t="shared" si="86"/>
        <v>41922.741655092592</v>
      </c>
      <c r="V662" t="str">
        <f t="shared" si="87"/>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80"/>
        <v>0.95</v>
      </c>
      <c r="P663" s="7">
        <f t="shared" si="81"/>
        <v>10.555555555555555</v>
      </c>
      <c r="Q663" t="str">
        <f t="shared" si="82"/>
        <v>technology</v>
      </c>
      <c r="R663" s="8" t="str">
        <f t="shared" si="83"/>
        <v>wearables</v>
      </c>
      <c r="S663" s="12">
        <f t="shared" si="84"/>
        <v>42636.645358796297</v>
      </c>
      <c r="T663" s="12">
        <f t="shared" si="85"/>
        <v>42666.645358796297</v>
      </c>
      <c r="U663" s="13">
        <f t="shared" si="86"/>
        <v>42636.645358796297</v>
      </c>
      <c r="V663" t="str">
        <f t="shared" si="87"/>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80"/>
        <v>0.4</v>
      </c>
      <c r="P664" s="7">
        <f t="shared" si="81"/>
        <v>39</v>
      </c>
      <c r="Q664" t="str">
        <f t="shared" si="82"/>
        <v>technology</v>
      </c>
      <c r="R664" s="8" t="str">
        <f t="shared" si="83"/>
        <v>wearables</v>
      </c>
      <c r="S664" s="12">
        <f t="shared" si="84"/>
        <v>41990.438043981485</v>
      </c>
      <c r="T664" s="12">
        <f t="shared" si="85"/>
        <v>42020.438043981485</v>
      </c>
      <c r="U664" s="13">
        <f t="shared" si="86"/>
        <v>41990.438043981485</v>
      </c>
      <c r="V664" t="str">
        <f t="shared" si="87"/>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80"/>
        <v>0.35000000000000003</v>
      </c>
      <c r="P665" s="7">
        <f t="shared" si="81"/>
        <v>100</v>
      </c>
      <c r="Q665" t="str">
        <f t="shared" si="82"/>
        <v>technology</v>
      </c>
      <c r="R665" s="8" t="str">
        <f t="shared" si="83"/>
        <v>wearables</v>
      </c>
      <c r="S665" s="12">
        <f t="shared" si="84"/>
        <v>42173.843240740738</v>
      </c>
      <c r="T665" s="12">
        <f t="shared" si="85"/>
        <v>42203.843240740738</v>
      </c>
      <c r="U665" s="13">
        <f t="shared" si="86"/>
        <v>42173.843240740738</v>
      </c>
      <c r="V665" t="str">
        <f t="shared" si="87"/>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80"/>
        <v>7.5333333333333332</v>
      </c>
      <c r="P666" s="7">
        <f t="shared" si="81"/>
        <v>31.172413793103448</v>
      </c>
      <c r="Q666" t="str">
        <f t="shared" si="82"/>
        <v>technology</v>
      </c>
      <c r="R666" s="8" t="str">
        <f t="shared" si="83"/>
        <v>wearables</v>
      </c>
      <c r="S666" s="12">
        <f t="shared" si="84"/>
        <v>42077.666377314818</v>
      </c>
      <c r="T666" s="12">
        <f t="shared" si="85"/>
        <v>42107.666377314818</v>
      </c>
      <c r="U666" s="13">
        <f t="shared" si="86"/>
        <v>42077.666377314818</v>
      </c>
      <c r="V666" t="str">
        <f t="shared" si="87"/>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80"/>
        <v>18.64</v>
      </c>
      <c r="P667" s="7">
        <f t="shared" si="81"/>
        <v>155.33333333333334</v>
      </c>
      <c r="Q667" t="str">
        <f t="shared" si="82"/>
        <v>technology</v>
      </c>
      <c r="R667" s="8" t="str">
        <f t="shared" si="83"/>
        <v>wearables</v>
      </c>
      <c r="S667" s="12">
        <f t="shared" si="84"/>
        <v>42688.711354166662</v>
      </c>
      <c r="T667" s="12">
        <f t="shared" si="85"/>
        <v>42748.711354166662</v>
      </c>
      <c r="U667" s="13">
        <f t="shared" si="86"/>
        <v>42688.711354166662</v>
      </c>
      <c r="V667" t="str">
        <f t="shared" si="87"/>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80"/>
        <v>4.0000000000000001E-3</v>
      </c>
      <c r="P668" s="7">
        <f t="shared" si="81"/>
        <v>2</v>
      </c>
      <c r="Q668" t="str">
        <f t="shared" si="82"/>
        <v>technology</v>
      </c>
      <c r="R668" s="8" t="str">
        <f t="shared" si="83"/>
        <v>wearables</v>
      </c>
      <c r="S668" s="12">
        <f t="shared" si="84"/>
        <v>41838.832152777773</v>
      </c>
      <c r="T668" s="12">
        <f t="shared" si="85"/>
        <v>41868.832152777773</v>
      </c>
      <c r="U668" s="13">
        <f t="shared" si="86"/>
        <v>41838.832152777773</v>
      </c>
      <c r="V668" t="str">
        <f t="shared" si="87"/>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80"/>
        <v>10.02</v>
      </c>
      <c r="P669" s="7">
        <f t="shared" si="81"/>
        <v>178.92857142857142</v>
      </c>
      <c r="Q669" t="str">
        <f t="shared" si="82"/>
        <v>technology</v>
      </c>
      <c r="R669" s="8" t="str">
        <f t="shared" si="83"/>
        <v>wearables</v>
      </c>
      <c r="S669" s="12">
        <f t="shared" si="84"/>
        <v>42632.373414351852</v>
      </c>
      <c r="T669" s="12">
        <f t="shared" si="85"/>
        <v>42672.373414351852</v>
      </c>
      <c r="U669" s="13">
        <f t="shared" si="86"/>
        <v>42632.373414351852</v>
      </c>
      <c r="V669" t="str">
        <f t="shared" si="87"/>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80"/>
        <v>4.5600000000000005</v>
      </c>
      <c r="P670" s="7">
        <f t="shared" si="81"/>
        <v>27.36</v>
      </c>
      <c r="Q670" t="str">
        <f t="shared" si="82"/>
        <v>technology</v>
      </c>
      <c r="R670" s="8" t="str">
        <f t="shared" si="83"/>
        <v>wearables</v>
      </c>
      <c r="S670" s="12">
        <f t="shared" si="84"/>
        <v>42090.831273148149</v>
      </c>
      <c r="T670" s="12">
        <f t="shared" si="85"/>
        <v>42135.831273148149</v>
      </c>
      <c r="U670" s="13">
        <f t="shared" si="86"/>
        <v>42090.831273148149</v>
      </c>
      <c r="V670" t="str">
        <f t="shared" si="87"/>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80"/>
        <v>21.5075</v>
      </c>
      <c r="P671" s="7">
        <f t="shared" si="81"/>
        <v>1536.25</v>
      </c>
      <c r="Q671" t="str">
        <f t="shared" si="82"/>
        <v>technology</v>
      </c>
      <c r="R671" s="8" t="str">
        <f t="shared" si="83"/>
        <v>wearables</v>
      </c>
      <c r="S671" s="12">
        <f t="shared" si="84"/>
        <v>42527.625671296293</v>
      </c>
      <c r="T671" s="12">
        <f t="shared" si="85"/>
        <v>42557.625671296293</v>
      </c>
      <c r="U671" s="13">
        <f t="shared" si="86"/>
        <v>42527.625671296293</v>
      </c>
      <c r="V671" t="str">
        <f t="shared" si="87"/>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80"/>
        <v>29.276666666666667</v>
      </c>
      <c r="P672" s="7">
        <f t="shared" si="81"/>
        <v>84.99677419354839</v>
      </c>
      <c r="Q672" t="str">
        <f t="shared" si="82"/>
        <v>technology</v>
      </c>
      <c r="R672" s="8" t="str">
        <f t="shared" si="83"/>
        <v>wearables</v>
      </c>
      <c r="S672" s="12">
        <f t="shared" si="84"/>
        <v>42506.709722222222</v>
      </c>
      <c r="T672" s="12">
        <f t="shared" si="85"/>
        <v>42540.340277777781</v>
      </c>
      <c r="U672" s="13">
        <f t="shared" si="86"/>
        <v>42506.709722222222</v>
      </c>
      <c r="V672" t="str">
        <f t="shared" si="87"/>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80"/>
        <v>39.426666666666662</v>
      </c>
      <c r="P673" s="7">
        <f t="shared" si="81"/>
        <v>788.5333333333333</v>
      </c>
      <c r="Q673" t="str">
        <f t="shared" si="82"/>
        <v>technology</v>
      </c>
      <c r="R673" s="8" t="str">
        <f t="shared" si="83"/>
        <v>wearables</v>
      </c>
      <c r="S673" s="12">
        <f t="shared" si="84"/>
        <v>41984.692731481482</v>
      </c>
      <c r="T673" s="12">
        <f t="shared" si="85"/>
        <v>42018.166666666672</v>
      </c>
      <c r="U673" s="13">
        <f t="shared" si="86"/>
        <v>41984.692731481482</v>
      </c>
      <c r="V673" t="str">
        <f t="shared" si="87"/>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80"/>
        <v>21.628</v>
      </c>
      <c r="P674" s="7">
        <f t="shared" si="81"/>
        <v>50.29767441860465</v>
      </c>
      <c r="Q674" t="str">
        <f t="shared" si="82"/>
        <v>technology</v>
      </c>
      <c r="R674" s="8" t="str">
        <f t="shared" si="83"/>
        <v>wearables</v>
      </c>
      <c r="S674" s="12">
        <f t="shared" si="84"/>
        <v>41974.219490740739</v>
      </c>
      <c r="T674" s="12">
        <f t="shared" si="85"/>
        <v>42005.207638888889</v>
      </c>
      <c r="U674" s="13">
        <f t="shared" si="86"/>
        <v>41974.219490740739</v>
      </c>
      <c r="V674" t="str">
        <f t="shared" si="87"/>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80"/>
        <v>0.20500000000000002</v>
      </c>
      <c r="P675" s="7">
        <f t="shared" si="81"/>
        <v>68.333333333333329</v>
      </c>
      <c r="Q675" t="str">
        <f t="shared" si="82"/>
        <v>technology</v>
      </c>
      <c r="R675" s="8" t="str">
        <f t="shared" si="83"/>
        <v>wearables</v>
      </c>
      <c r="S675" s="12">
        <f t="shared" si="84"/>
        <v>41838.840474537035</v>
      </c>
      <c r="T675" s="12">
        <f t="shared" si="85"/>
        <v>41883.840474537035</v>
      </c>
      <c r="U675" s="13">
        <f t="shared" si="86"/>
        <v>41838.840474537035</v>
      </c>
      <c r="V675" t="str">
        <f t="shared" si="87"/>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80"/>
        <v>0.03</v>
      </c>
      <c r="P676" s="7">
        <f t="shared" si="81"/>
        <v>7.5</v>
      </c>
      <c r="Q676" t="str">
        <f t="shared" si="82"/>
        <v>technology</v>
      </c>
      <c r="R676" s="8" t="str">
        <f t="shared" si="83"/>
        <v>wearables</v>
      </c>
      <c r="S676" s="12">
        <f t="shared" si="84"/>
        <v>41803.116053240738</v>
      </c>
      <c r="T676" s="12">
        <f t="shared" si="85"/>
        <v>41863.116053240738</v>
      </c>
      <c r="U676" s="13">
        <f t="shared" si="86"/>
        <v>41803.116053240738</v>
      </c>
      <c r="V676" t="str">
        <f t="shared" si="87"/>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80"/>
        <v>14.85</v>
      </c>
      <c r="P677" s="7">
        <f t="shared" si="81"/>
        <v>34.269230769230766</v>
      </c>
      <c r="Q677" t="str">
        <f t="shared" si="82"/>
        <v>technology</v>
      </c>
      <c r="R677" s="8" t="str">
        <f t="shared" si="83"/>
        <v>wearables</v>
      </c>
      <c r="S677" s="12">
        <f t="shared" si="84"/>
        <v>41975.930601851855</v>
      </c>
      <c r="T677" s="12">
        <f t="shared" si="85"/>
        <v>42005.290972222225</v>
      </c>
      <c r="U677" s="13">
        <f t="shared" si="86"/>
        <v>41975.930601851855</v>
      </c>
      <c r="V677" t="str">
        <f t="shared" si="87"/>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80"/>
        <v>1.4710000000000001</v>
      </c>
      <c r="P678" s="7">
        <f t="shared" si="81"/>
        <v>61.291666666666664</v>
      </c>
      <c r="Q678" t="str">
        <f t="shared" si="82"/>
        <v>technology</v>
      </c>
      <c r="R678" s="8" t="str">
        <f t="shared" si="83"/>
        <v>wearables</v>
      </c>
      <c r="S678" s="12">
        <f t="shared" si="84"/>
        <v>42012.76829861111</v>
      </c>
      <c r="T678" s="12">
        <f t="shared" si="85"/>
        <v>42042.76829861111</v>
      </c>
      <c r="U678" s="13">
        <f t="shared" si="86"/>
        <v>42012.76829861111</v>
      </c>
      <c r="V678" t="str">
        <f t="shared" si="87"/>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80"/>
        <v>25.584</v>
      </c>
      <c r="P679" s="7">
        <f t="shared" si="81"/>
        <v>133.25</v>
      </c>
      <c r="Q679" t="str">
        <f t="shared" si="82"/>
        <v>technology</v>
      </c>
      <c r="R679" s="8" t="str">
        <f t="shared" si="83"/>
        <v>wearables</v>
      </c>
      <c r="S679" s="12">
        <f t="shared" si="84"/>
        <v>42504.403877314813</v>
      </c>
      <c r="T679" s="12">
        <f t="shared" si="85"/>
        <v>42549.403877314813</v>
      </c>
      <c r="U679" s="13">
        <f t="shared" si="86"/>
        <v>42504.403877314813</v>
      </c>
      <c r="V679" t="str">
        <f t="shared" si="87"/>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80"/>
        <v>3.8206896551724134</v>
      </c>
      <c r="P680" s="7">
        <f t="shared" si="81"/>
        <v>65.17647058823529</v>
      </c>
      <c r="Q680" t="str">
        <f t="shared" si="82"/>
        <v>technology</v>
      </c>
      <c r="R680" s="8" t="str">
        <f t="shared" si="83"/>
        <v>wearables</v>
      </c>
      <c r="S680" s="12">
        <f t="shared" si="84"/>
        <v>42481.376597222217</v>
      </c>
      <c r="T680" s="12">
        <f t="shared" si="85"/>
        <v>42511.376597222217</v>
      </c>
      <c r="U680" s="13">
        <f t="shared" si="86"/>
        <v>42481.376597222217</v>
      </c>
      <c r="V680" t="str">
        <f t="shared" si="87"/>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80"/>
        <v>15.485964912280703</v>
      </c>
      <c r="P681" s="7">
        <f t="shared" si="81"/>
        <v>93.90425531914893</v>
      </c>
      <c r="Q681" t="str">
        <f t="shared" si="82"/>
        <v>technology</v>
      </c>
      <c r="R681" s="8" t="str">
        <f t="shared" si="83"/>
        <v>wearables</v>
      </c>
      <c r="S681" s="12">
        <f t="shared" si="84"/>
        <v>42556.695706018523</v>
      </c>
      <c r="T681" s="12">
        <f t="shared" si="85"/>
        <v>42616.695706018523</v>
      </c>
      <c r="U681" s="13">
        <f t="shared" si="86"/>
        <v>42556.695706018523</v>
      </c>
      <c r="V681" t="str">
        <f t="shared" si="87"/>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80"/>
        <v>25.912000000000003</v>
      </c>
      <c r="P682" s="7">
        <f t="shared" si="81"/>
        <v>150.65116279069767</v>
      </c>
      <c r="Q682" t="str">
        <f t="shared" si="82"/>
        <v>technology</v>
      </c>
      <c r="R682" s="8" t="str">
        <f t="shared" si="83"/>
        <v>wearables</v>
      </c>
      <c r="S682" s="12">
        <f t="shared" si="84"/>
        <v>41864.501516203702</v>
      </c>
      <c r="T682" s="12">
        <f t="shared" si="85"/>
        <v>41899.501516203702</v>
      </c>
      <c r="U682" s="13">
        <f t="shared" si="86"/>
        <v>41864.501516203702</v>
      </c>
      <c r="V682" t="str">
        <f t="shared" si="87"/>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80"/>
        <v>0.04</v>
      </c>
      <c r="P683" s="7">
        <f t="shared" si="81"/>
        <v>1</v>
      </c>
      <c r="Q683" t="str">
        <f t="shared" si="82"/>
        <v>technology</v>
      </c>
      <c r="R683" s="8" t="str">
        <f t="shared" si="83"/>
        <v>wearables</v>
      </c>
      <c r="S683" s="12">
        <f t="shared" si="84"/>
        <v>42639.805601851855</v>
      </c>
      <c r="T683" s="12">
        <f t="shared" si="85"/>
        <v>42669.805601851855</v>
      </c>
      <c r="U683" s="13">
        <f t="shared" si="86"/>
        <v>42639.805601851855</v>
      </c>
      <c r="V683" t="str">
        <f t="shared" si="87"/>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80"/>
        <v>0.106</v>
      </c>
      <c r="P684" s="7">
        <f t="shared" si="81"/>
        <v>13.25</v>
      </c>
      <c r="Q684" t="str">
        <f t="shared" si="82"/>
        <v>technology</v>
      </c>
      <c r="R684" s="8" t="str">
        <f t="shared" si="83"/>
        <v>wearables</v>
      </c>
      <c r="S684" s="12">
        <f t="shared" si="84"/>
        <v>42778.765300925923</v>
      </c>
      <c r="T684" s="12">
        <f t="shared" si="85"/>
        <v>42808.723634259259</v>
      </c>
      <c r="U684" s="13">
        <f t="shared" si="86"/>
        <v>42778.765300925923</v>
      </c>
      <c r="V684" t="str">
        <f t="shared" si="87"/>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80"/>
        <v>0.85142857142857142</v>
      </c>
      <c r="P685" s="7">
        <f t="shared" si="81"/>
        <v>99.333333333333329</v>
      </c>
      <c r="Q685" t="str">
        <f t="shared" si="82"/>
        <v>technology</v>
      </c>
      <c r="R685" s="8" t="str">
        <f t="shared" si="83"/>
        <v>wearables</v>
      </c>
      <c r="S685" s="12">
        <f t="shared" si="84"/>
        <v>42634.900046296301</v>
      </c>
      <c r="T685" s="12">
        <f t="shared" si="85"/>
        <v>42674.900046296301</v>
      </c>
      <c r="U685" s="13">
        <f t="shared" si="86"/>
        <v>42634.900046296301</v>
      </c>
      <c r="V685" t="str">
        <f t="shared" si="87"/>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80"/>
        <v>7.4837500000000006</v>
      </c>
      <c r="P686" s="7">
        <f t="shared" si="81"/>
        <v>177.39259259259259</v>
      </c>
      <c r="Q686" t="str">
        <f t="shared" si="82"/>
        <v>technology</v>
      </c>
      <c r="R686" s="8" t="str">
        <f t="shared" si="83"/>
        <v>wearables</v>
      </c>
      <c r="S686" s="12">
        <f t="shared" si="84"/>
        <v>41809.473275462966</v>
      </c>
      <c r="T686" s="12">
        <f t="shared" si="85"/>
        <v>41845.125</v>
      </c>
      <c r="U686" s="13">
        <f t="shared" si="86"/>
        <v>41809.473275462966</v>
      </c>
      <c r="V686" t="str">
        <f t="shared" si="87"/>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80"/>
        <v>27.650000000000002</v>
      </c>
      <c r="P687" s="7">
        <f t="shared" si="81"/>
        <v>55.3</v>
      </c>
      <c r="Q687" t="str">
        <f t="shared" si="82"/>
        <v>technology</v>
      </c>
      <c r="R687" s="8" t="str">
        <f t="shared" si="83"/>
        <v>wearables</v>
      </c>
      <c r="S687" s="12">
        <f t="shared" si="84"/>
        <v>41971.866574074069</v>
      </c>
      <c r="T687" s="12">
        <f t="shared" si="85"/>
        <v>42016.866574074069</v>
      </c>
      <c r="U687" s="13">
        <f t="shared" si="86"/>
        <v>41971.866574074069</v>
      </c>
      <c r="V687" t="str">
        <f t="shared" si="87"/>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80"/>
        <v>0</v>
      </c>
      <c r="P688" s="7" t="e">
        <f t="shared" si="81"/>
        <v>#DIV/0!</v>
      </c>
      <c r="Q688" t="str">
        <f t="shared" si="82"/>
        <v>technology</v>
      </c>
      <c r="R688" s="8" t="str">
        <f t="shared" si="83"/>
        <v>wearables</v>
      </c>
      <c r="S688" s="12">
        <f t="shared" si="84"/>
        <v>42189.673263888893</v>
      </c>
      <c r="T688" s="12">
        <f t="shared" si="85"/>
        <v>42219.673263888893</v>
      </c>
      <c r="U688" s="13">
        <f t="shared" si="86"/>
        <v>42189.673263888893</v>
      </c>
      <c r="V688" t="str">
        <f t="shared" si="87"/>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80"/>
        <v>3.55</v>
      </c>
      <c r="P689" s="7">
        <f t="shared" si="81"/>
        <v>591.66666666666663</v>
      </c>
      <c r="Q689" t="str">
        <f t="shared" si="82"/>
        <v>technology</v>
      </c>
      <c r="R689" s="8" t="str">
        <f t="shared" si="83"/>
        <v>wearables</v>
      </c>
      <c r="S689" s="12">
        <f t="shared" si="84"/>
        <v>42711.750613425931</v>
      </c>
      <c r="T689" s="12">
        <f t="shared" si="85"/>
        <v>42771.750613425931</v>
      </c>
      <c r="U689" s="13">
        <f t="shared" si="86"/>
        <v>42711.750613425931</v>
      </c>
      <c r="V689" t="str">
        <f t="shared" si="87"/>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80"/>
        <v>72.989999999999995</v>
      </c>
      <c r="P690" s="7">
        <f t="shared" si="81"/>
        <v>405.5</v>
      </c>
      <c r="Q690" t="str">
        <f t="shared" si="82"/>
        <v>technology</v>
      </c>
      <c r="R690" s="8" t="str">
        <f t="shared" si="83"/>
        <v>wearables</v>
      </c>
      <c r="S690" s="12">
        <f t="shared" si="84"/>
        <v>42262.104780092588</v>
      </c>
      <c r="T690" s="12">
        <f t="shared" si="85"/>
        <v>42292.104780092588</v>
      </c>
      <c r="U690" s="13">
        <f t="shared" si="86"/>
        <v>42262.104780092588</v>
      </c>
      <c r="V690" t="str">
        <f t="shared" si="87"/>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80"/>
        <v>57.648750000000007</v>
      </c>
      <c r="P691" s="7">
        <f t="shared" si="81"/>
        <v>343.14732142857144</v>
      </c>
      <c r="Q691" t="str">
        <f t="shared" si="82"/>
        <v>technology</v>
      </c>
      <c r="R691" s="8" t="str">
        <f t="shared" si="83"/>
        <v>wearables</v>
      </c>
      <c r="S691" s="12">
        <f t="shared" si="84"/>
        <v>42675.66778935185</v>
      </c>
      <c r="T691" s="12">
        <f t="shared" si="85"/>
        <v>42712.207638888889</v>
      </c>
      <c r="U691" s="13">
        <f t="shared" si="86"/>
        <v>42675.66778935185</v>
      </c>
      <c r="V691" t="str">
        <f t="shared" si="87"/>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80"/>
        <v>12.34</v>
      </c>
      <c r="P692" s="7">
        <f t="shared" si="81"/>
        <v>72.588235294117652</v>
      </c>
      <c r="Q692" t="str">
        <f t="shared" si="82"/>
        <v>technology</v>
      </c>
      <c r="R692" s="8" t="str">
        <f t="shared" si="83"/>
        <v>wearables</v>
      </c>
      <c r="S692" s="12">
        <f t="shared" si="84"/>
        <v>42579.634733796294</v>
      </c>
      <c r="T692" s="12">
        <f t="shared" si="85"/>
        <v>42622.25</v>
      </c>
      <c r="U692" s="13">
        <f t="shared" si="86"/>
        <v>42579.634733796294</v>
      </c>
      <c r="V692" t="str">
        <f t="shared" si="87"/>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80"/>
        <v>0.52</v>
      </c>
      <c r="P693" s="7">
        <f t="shared" si="81"/>
        <v>26</v>
      </c>
      <c r="Q693" t="str">
        <f t="shared" si="82"/>
        <v>technology</v>
      </c>
      <c r="R693" s="8" t="str">
        <f t="shared" si="83"/>
        <v>wearables</v>
      </c>
      <c r="S693" s="12">
        <f t="shared" si="84"/>
        <v>42158.028310185182</v>
      </c>
      <c r="T693" s="12">
        <f t="shared" si="85"/>
        <v>42186.028310185182</v>
      </c>
      <c r="U693" s="13">
        <f t="shared" si="86"/>
        <v>42158.028310185182</v>
      </c>
      <c r="V693" t="str">
        <f t="shared" si="87"/>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80"/>
        <v>6.5299999999999994</v>
      </c>
      <c r="P694" s="7">
        <f t="shared" si="81"/>
        <v>6.4975124378109452</v>
      </c>
      <c r="Q694" t="str">
        <f t="shared" si="82"/>
        <v>technology</v>
      </c>
      <c r="R694" s="8" t="str">
        <f t="shared" si="83"/>
        <v>wearables</v>
      </c>
      <c r="S694" s="12">
        <f t="shared" si="84"/>
        <v>42696.37572916667</v>
      </c>
      <c r="T694" s="12">
        <f t="shared" si="85"/>
        <v>42726.37572916667</v>
      </c>
      <c r="U694" s="13">
        <f t="shared" si="86"/>
        <v>42696.37572916667</v>
      </c>
      <c r="V694" t="str">
        <f t="shared" si="87"/>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80"/>
        <v>35.338000000000001</v>
      </c>
      <c r="P695" s="7">
        <f t="shared" si="81"/>
        <v>119.38513513513513</v>
      </c>
      <c r="Q695" t="str">
        <f t="shared" si="82"/>
        <v>technology</v>
      </c>
      <c r="R695" s="8" t="str">
        <f t="shared" si="83"/>
        <v>wearables</v>
      </c>
      <c r="S695" s="12">
        <f t="shared" si="84"/>
        <v>42094.808182870373</v>
      </c>
      <c r="T695" s="12">
        <f t="shared" si="85"/>
        <v>42124.808182870373</v>
      </c>
      <c r="U695" s="13">
        <f t="shared" si="86"/>
        <v>42094.808182870373</v>
      </c>
      <c r="V695" t="str">
        <f t="shared" si="87"/>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80"/>
        <v>0.39333333333333331</v>
      </c>
      <c r="P696" s="7">
        <f t="shared" si="81"/>
        <v>84.285714285714292</v>
      </c>
      <c r="Q696" t="str">
        <f t="shared" si="82"/>
        <v>technology</v>
      </c>
      <c r="R696" s="8" t="str">
        <f t="shared" si="83"/>
        <v>wearables</v>
      </c>
      <c r="S696" s="12">
        <f t="shared" si="84"/>
        <v>42737.663877314815</v>
      </c>
      <c r="T696" s="12">
        <f t="shared" si="85"/>
        <v>42767.663877314815</v>
      </c>
      <c r="U696" s="13">
        <f t="shared" si="86"/>
        <v>42737.663877314815</v>
      </c>
      <c r="V696" t="str">
        <f t="shared" si="87"/>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80"/>
        <v>1.06</v>
      </c>
      <c r="P697" s="7">
        <f t="shared" si="81"/>
        <v>90.857142857142861</v>
      </c>
      <c r="Q697" t="str">
        <f t="shared" si="82"/>
        <v>technology</v>
      </c>
      <c r="R697" s="8" t="str">
        <f t="shared" si="83"/>
        <v>wearables</v>
      </c>
      <c r="S697" s="12">
        <f t="shared" si="84"/>
        <v>41913.521064814813</v>
      </c>
      <c r="T697" s="12">
        <f t="shared" si="85"/>
        <v>41943.521064814813</v>
      </c>
      <c r="U697" s="13">
        <f t="shared" si="86"/>
        <v>41913.521064814813</v>
      </c>
      <c r="V697" t="str">
        <f t="shared" si="87"/>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80"/>
        <v>5.7142857142857147E-4</v>
      </c>
      <c r="P698" s="7">
        <f t="shared" si="81"/>
        <v>1</v>
      </c>
      <c r="Q698" t="str">
        <f t="shared" si="82"/>
        <v>technology</v>
      </c>
      <c r="R698" s="8" t="str">
        <f t="shared" si="83"/>
        <v>wearables</v>
      </c>
      <c r="S698" s="12">
        <f t="shared" si="84"/>
        <v>41815.927106481482</v>
      </c>
      <c r="T698" s="12">
        <f t="shared" si="85"/>
        <v>41845.927106481482</v>
      </c>
      <c r="U698" s="13">
        <f t="shared" si="86"/>
        <v>41815.927106481482</v>
      </c>
      <c r="V698" t="str">
        <f t="shared" si="87"/>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80"/>
        <v>46.379999999999995</v>
      </c>
      <c r="P699" s="7">
        <f t="shared" si="81"/>
        <v>20.342105263157894</v>
      </c>
      <c r="Q699" t="str">
        <f t="shared" si="82"/>
        <v>technology</v>
      </c>
      <c r="R699" s="8" t="str">
        <f t="shared" si="83"/>
        <v>wearables</v>
      </c>
      <c r="S699" s="12">
        <f t="shared" si="84"/>
        <v>42388.523020833338</v>
      </c>
      <c r="T699" s="12">
        <f t="shared" si="85"/>
        <v>42403.523020833338</v>
      </c>
      <c r="U699" s="13">
        <f t="shared" si="86"/>
        <v>42388.523020833338</v>
      </c>
      <c r="V699" t="str">
        <f t="shared" si="87"/>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80"/>
        <v>15.39</v>
      </c>
      <c r="P700" s="7">
        <f t="shared" si="81"/>
        <v>530.68965517241384</v>
      </c>
      <c r="Q700" t="str">
        <f t="shared" si="82"/>
        <v>technology</v>
      </c>
      <c r="R700" s="8" t="str">
        <f t="shared" si="83"/>
        <v>wearables</v>
      </c>
      <c r="S700" s="12">
        <f t="shared" si="84"/>
        <v>41866.931076388893</v>
      </c>
      <c r="T700" s="12">
        <f t="shared" si="85"/>
        <v>41900.083333333336</v>
      </c>
      <c r="U700" s="13">
        <f t="shared" si="86"/>
        <v>41866.931076388893</v>
      </c>
      <c r="V700" t="str">
        <f t="shared" si="87"/>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80"/>
        <v>82.422107692307705</v>
      </c>
      <c r="P701" s="7">
        <f t="shared" si="81"/>
        <v>120.39184269662923</v>
      </c>
      <c r="Q701" t="str">
        <f t="shared" si="82"/>
        <v>technology</v>
      </c>
      <c r="R701" s="8" t="str">
        <f t="shared" si="83"/>
        <v>wearables</v>
      </c>
      <c r="S701" s="12">
        <f t="shared" si="84"/>
        <v>41563.485509259262</v>
      </c>
      <c r="T701" s="12">
        <f t="shared" si="85"/>
        <v>41600.666666666664</v>
      </c>
      <c r="U701" s="13">
        <f t="shared" si="86"/>
        <v>41563.485509259262</v>
      </c>
      <c r="V701" t="str">
        <f t="shared" si="87"/>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80"/>
        <v>2.6866666666666665</v>
      </c>
      <c r="P702" s="7">
        <f t="shared" si="81"/>
        <v>13</v>
      </c>
      <c r="Q702" t="str">
        <f t="shared" si="82"/>
        <v>technology</v>
      </c>
      <c r="R702" s="8" t="str">
        <f t="shared" si="83"/>
        <v>wearables</v>
      </c>
      <c r="S702" s="12">
        <f t="shared" si="84"/>
        <v>42715.688437500001</v>
      </c>
      <c r="T702" s="12">
        <f t="shared" si="85"/>
        <v>42745.688437500001</v>
      </c>
      <c r="U702" s="13">
        <f t="shared" si="86"/>
        <v>42715.688437500001</v>
      </c>
      <c r="V702" t="str">
        <f t="shared" si="87"/>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80"/>
        <v>26.6</v>
      </c>
      <c r="P703" s="7">
        <f t="shared" si="81"/>
        <v>291.33333333333331</v>
      </c>
      <c r="Q703" t="str">
        <f t="shared" si="82"/>
        <v>technology</v>
      </c>
      <c r="R703" s="8" t="str">
        <f t="shared" si="83"/>
        <v>wearables</v>
      </c>
      <c r="S703" s="12">
        <f t="shared" si="84"/>
        <v>41813.662962962961</v>
      </c>
      <c r="T703" s="12">
        <f t="shared" si="85"/>
        <v>41843.662962962961</v>
      </c>
      <c r="U703" s="13">
        <f t="shared" si="86"/>
        <v>41813.662962962961</v>
      </c>
      <c r="V703" t="str">
        <f t="shared" si="87"/>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80"/>
        <v>30.813400000000001</v>
      </c>
      <c r="P704" s="7">
        <f t="shared" si="81"/>
        <v>124.9191891891892</v>
      </c>
      <c r="Q704" t="str">
        <f t="shared" si="82"/>
        <v>technology</v>
      </c>
      <c r="R704" s="8" t="str">
        <f t="shared" si="83"/>
        <v>wearables</v>
      </c>
      <c r="S704" s="12">
        <f t="shared" si="84"/>
        <v>42668.726701388892</v>
      </c>
      <c r="T704" s="12">
        <f t="shared" si="85"/>
        <v>42698.768368055556</v>
      </c>
      <c r="U704" s="13">
        <f t="shared" si="86"/>
        <v>42668.726701388892</v>
      </c>
      <c r="V704" t="str">
        <f t="shared" si="87"/>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80"/>
        <v>5.58</v>
      </c>
      <c r="P705" s="7">
        <f t="shared" si="81"/>
        <v>119.57142857142857</v>
      </c>
      <c r="Q705" t="str">
        <f t="shared" si="82"/>
        <v>technology</v>
      </c>
      <c r="R705" s="8" t="str">
        <f t="shared" si="83"/>
        <v>wearables</v>
      </c>
      <c r="S705" s="12">
        <f t="shared" si="84"/>
        <v>42711.950798611113</v>
      </c>
      <c r="T705" s="12">
        <f t="shared" si="85"/>
        <v>42766.98055555555</v>
      </c>
      <c r="U705" s="13">
        <f t="shared" si="86"/>
        <v>42711.950798611113</v>
      </c>
      <c r="V705" t="str">
        <f t="shared" si="87"/>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80"/>
        <v>0.87454545454545463</v>
      </c>
      <c r="P706" s="7">
        <f t="shared" si="81"/>
        <v>120.25</v>
      </c>
      <c r="Q706" t="str">
        <f t="shared" si="82"/>
        <v>technology</v>
      </c>
      <c r="R706" s="8" t="str">
        <f t="shared" si="83"/>
        <v>wearables</v>
      </c>
      <c r="S706" s="12">
        <f t="shared" si="84"/>
        <v>42726.192916666667</v>
      </c>
      <c r="T706" s="12">
        <f t="shared" si="85"/>
        <v>42786.192916666667</v>
      </c>
      <c r="U706" s="13">
        <f t="shared" si="86"/>
        <v>42726.192916666667</v>
      </c>
      <c r="V706" t="str">
        <f t="shared" si="87"/>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88">E707/D707*100</f>
        <v>0.97699999999999987</v>
      </c>
      <c r="P707" s="7">
        <f t="shared" ref="P707:P770" si="89">E707/L707</f>
        <v>195.4</v>
      </c>
      <c r="Q707" t="str">
        <f t="shared" ref="Q707:Q770" si="90">LEFT(N707, SEARCH("/",N707,1)-1)</f>
        <v>technology</v>
      </c>
      <c r="R707" s="8" t="str">
        <f t="shared" ref="R707:R770" si="91">RIGHT(N707,LEN(N707)-SEARCH("/",N707))</f>
        <v>wearables</v>
      </c>
      <c r="S707" s="12">
        <f t="shared" ref="S707:S770" si="92">(J707/86400)+DATE(1970,1,1)</f>
        <v>42726.491643518515</v>
      </c>
      <c r="T707" s="12">
        <f t="shared" ref="T707:T770" si="93">(I707/86400)+DATE(1970,1,1)</f>
        <v>42756.491643518515</v>
      </c>
      <c r="U707" s="13">
        <f t="shared" ref="U707:U770" si="94">S707</f>
        <v>42726.491643518515</v>
      </c>
      <c r="V707" t="str">
        <f t="shared" si="87"/>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88"/>
        <v>0</v>
      </c>
      <c r="P708" s="7" t="e">
        <f t="shared" si="89"/>
        <v>#DIV/0!</v>
      </c>
      <c r="Q708" t="str">
        <f t="shared" si="90"/>
        <v>technology</v>
      </c>
      <c r="R708" s="8" t="str">
        <f t="shared" si="91"/>
        <v>wearables</v>
      </c>
      <c r="S708" s="12">
        <f t="shared" si="92"/>
        <v>42676.995173611111</v>
      </c>
      <c r="T708" s="12">
        <f t="shared" si="93"/>
        <v>42718.777083333334</v>
      </c>
      <c r="U708" s="13">
        <f t="shared" si="94"/>
        <v>42676.995173611111</v>
      </c>
      <c r="V708" t="str">
        <f t="shared" ref="V708:V771" si="95">TEXT(S708,"mmm")</f>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88"/>
        <v>78.927352941176466</v>
      </c>
      <c r="P709" s="7">
        <f t="shared" si="89"/>
        <v>117.69868421052631</v>
      </c>
      <c r="Q709" t="str">
        <f t="shared" si="90"/>
        <v>technology</v>
      </c>
      <c r="R709" s="8" t="str">
        <f t="shared" si="91"/>
        <v>wearables</v>
      </c>
      <c r="S709" s="12">
        <f t="shared" si="92"/>
        <v>42696.663506944446</v>
      </c>
      <c r="T709" s="12">
        <f t="shared" si="93"/>
        <v>42736.663506944446</v>
      </c>
      <c r="U709" s="13">
        <f t="shared" si="94"/>
        <v>42696.663506944446</v>
      </c>
      <c r="V709" t="str">
        <f t="shared" si="95"/>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88"/>
        <v>22.092500000000001</v>
      </c>
      <c r="P710" s="7">
        <f t="shared" si="89"/>
        <v>23.948509485094849</v>
      </c>
      <c r="Q710" t="str">
        <f t="shared" si="90"/>
        <v>technology</v>
      </c>
      <c r="R710" s="8" t="str">
        <f t="shared" si="91"/>
        <v>wearables</v>
      </c>
      <c r="S710" s="12">
        <f t="shared" si="92"/>
        <v>41835.581018518518</v>
      </c>
      <c r="T710" s="12">
        <f t="shared" si="93"/>
        <v>41895.581018518518</v>
      </c>
      <c r="U710" s="13">
        <f t="shared" si="94"/>
        <v>41835.581018518518</v>
      </c>
      <c r="V710" t="str">
        <f t="shared" si="95"/>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88"/>
        <v>0.40666666666666662</v>
      </c>
      <c r="P711" s="7">
        <f t="shared" si="89"/>
        <v>30.5</v>
      </c>
      <c r="Q711" t="str">
        <f t="shared" si="90"/>
        <v>technology</v>
      </c>
      <c r="R711" s="8" t="str">
        <f t="shared" si="91"/>
        <v>wearables</v>
      </c>
      <c r="S711" s="12">
        <f t="shared" si="92"/>
        <v>41948.041192129633</v>
      </c>
      <c r="T711" s="12">
        <f t="shared" si="93"/>
        <v>41978.041192129633</v>
      </c>
      <c r="U711" s="13">
        <f t="shared" si="94"/>
        <v>41948.041192129633</v>
      </c>
      <c r="V711" t="str">
        <f t="shared" si="95"/>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88"/>
        <v>0</v>
      </c>
      <c r="P712" s="7" t="e">
        <f t="shared" si="89"/>
        <v>#DIV/0!</v>
      </c>
      <c r="Q712" t="str">
        <f t="shared" si="90"/>
        <v>technology</v>
      </c>
      <c r="R712" s="8" t="str">
        <f t="shared" si="91"/>
        <v>wearables</v>
      </c>
      <c r="S712" s="12">
        <f t="shared" si="92"/>
        <v>41837.984976851854</v>
      </c>
      <c r="T712" s="12">
        <f t="shared" si="93"/>
        <v>41871.030555555553</v>
      </c>
      <c r="U712" s="13">
        <f t="shared" si="94"/>
        <v>41837.984976851854</v>
      </c>
      <c r="V712" t="str">
        <f t="shared" si="95"/>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88"/>
        <v>33.790999999999997</v>
      </c>
      <c r="P713" s="7">
        <f t="shared" si="89"/>
        <v>99.973372781065095</v>
      </c>
      <c r="Q713" t="str">
        <f t="shared" si="90"/>
        <v>technology</v>
      </c>
      <c r="R713" s="8" t="str">
        <f t="shared" si="91"/>
        <v>wearables</v>
      </c>
      <c r="S713" s="12">
        <f t="shared" si="92"/>
        <v>42678.459120370375</v>
      </c>
      <c r="T713" s="12">
        <f t="shared" si="93"/>
        <v>42718.500787037032</v>
      </c>
      <c r="U713" s="13">
        <f t="shared" si="94"/>
        <v>42678.459120370375</v>
      </c>
      <c r="V713" t="str">
        <f t="shared" si="95"/>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88"/>
        <v>0.21649484536082475</v>
      </c>
      <c r="P714" s="7">
        <f t="shared" si="89"/>
        <v>26.25</v>
      </c>
      <c r="Q714" t="str">
        <f t="shared" si="90"/>
        <v>technology</v>
      </c>
      <c r="R714" s="8" t="str">
        <f t="shared" si="91"/>
        <v>wearables</v>
      </c>
      <c r="S714" s="12">
        <f t="shared" si="92"/>
        <v>42384.680925925924</v>
      </c>
      <c r="T714" s="12">
        <f t="shared" si="93"/>
        <v>42414.680925925924</v>
      </c>
      <c r="U714" s="13">
        <f t="shared" si="94"/>
        <v>42384.680925925924</v>
      </c>
      <c r="V714" t="str">
        <f t="shared" si="95"/>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88"/>
        <v>0.79600000000000004</v>
      </c>
      <c r="P715" s="7">
        <f t="shared" si="89"/>
        <v>199</v>
      </c>
      <c r="Q715" t="str">
        <f t="shared" si="90"/>
        <v>technology</v>
      </c>
      <c r="R715" s="8" t="str">
        <f t="shared" si="91"/>
        <v>wearables</v>
      </c>
      <c r="S715" s="12">
        <f t="shared" si="92"/>
        <v>42496.529305555552</v>
      </c>
      <c r="T715" s="12">
        <f t="shared" si="93"/>
        <v>42526.529305555552</v>
      </c>
      <c r="U715" s="13">
        <f t="shared" si="94"/>
        <v>42496.529305555552</v>
      </c>
      <c r="V715" t="str">
        <f t="shared" si="95"/>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88"/>
        <v>14.993333333333334</v>
      </c>
      <c r="P716" s="7">
        <f t="shared" si="89"/>
        <v>80.321428571428569</v>
      </c>
      <c r="Q716" t="str">
        <f t="shared" si="90"/>
        <v>technology</v>
      </c>
      <c r="R716" s="8" t="str">
        <f t="shared" si="91"/>
        <v>wearables</v>
      </c>
      <c r="S716" s="12">
        <f t="shared" si="92"/>
        <v>42734.787986111114</v>
      </c>
      <c r="T716" s="12">
        <f t="shared" si="93"/>
        <v>42794.787986111114</v>
      </c>
      <c r="U716" s="13">
        <f t="shared" si="94"/>
        <v>42734.787986111114</v>
      </c>
      <c r="V716" t="str">
        <f t="shared" si="95"/>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88"/>
        <v>5.0509090909090908</v>
      </c>
      <c r="P717" s="7">
        <f t="shared" si="89"/>
        <v>115.75</v>
      </c>
      <c r="Q717" t="str">
        <f t="shared" si="90"/>
        <v>technology</v>
      </c>
      <c r="R717" s="8" t="str">
        <f t="shared" si="91"/>
        <v>wearables</v>
      </c>
      <c r="S717" s="12">
        <f t="shared" si="92"/>
        <v>42273.090740740736</v>
      </c>
      <c r="T717" s="12">
        <f t="shared" si="93"/>
        <v>42313.132407407407</v>
      </c>
      <c r="U717" s="13">
        <f t="shared" si="94"/>
        <v>42273.090740740736</v>
      </c>
      <c r="V717" t="str">
        <f t="shared" si="95"/>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88"/>
        <v>10.214285714285715</v>
      </c>
      <c r="P718" s="7">
        <f t="shared" si="89"/>
        <v>44.6875</v>
      </c>
      <c r="Q718" t="str">
        <f t="shared" si="90"/>
        <v>technology</v>
      </c>
      <c r="R718" s="8" t="str">
        <f t="shared" si="91"/>
        <v>wearables</v>
      </c>
      <c r="S718" s="12">
        <f t="shared" si="92"/>
        <v>41940.658645833333</v>
      </c>
      <c r="T718" s="12">
        <f t="shared" si="93"/>
        <v>41974</v>
      </c>
      <c r="U718" s="13">
        <f t="shared" si="94"/>
        <v>41940.658645833333</v>
      </c>
      <c r="V718" t="str">
        <f t="shared" si="95"/>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88"/>
        <v>0.30499999999999999</v>
      </c>
      <c r="P719" s="7">
        <f t="shared" si="89"/>
        <v>76.25</v>
      </c>
      <c r="Q719" t="str">
        <f t="shared" si="90"/>
        <v>technology</v>
      </c>
      <c r="R719" s="8" t="str">
        <f t="shared" si="91"/>
        <v>wearables</v>
      </c>
      <c r="S719" s="12">
        <f t="shared" si="92"/>
        <v>41857.854189814811</v>
      </c>
      <c r="T719" s="12">
        <f t="shared" si="93"/>
        <v>41887.854189814811</v>
      </c>
      <c r="U719" s="13">
        <f t="shared" si="94"/>
        <v>41857.854189814811</v>
      </c>
      <c r="V719" t="str">
        <f t="shared" si="95"/>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88"/>
        <v>0.75</v>
      </c>
      <c r="P720" s="7">
        <f t="shared" si="89"/>
        <v>22.5</v>
      </c>
      <c r="Q720" t="str">
        <f t="shared" si="90"/>
        <v>technology</v>
      </c>
      <c r="R720" s="8" t="str">
        <f t="shared" si="91"/>
        <v>wearables</v>
      </c>
      <c r="S720" s="12">
        <f t="shared" si="92"/>
        <v>42752.845451388886</v>
      </c>
      <c r="T720" s="12">
        <f t="shared" si="93"/>
        <v>42784.249305555553</v>
      </c>
      <c r="U720" s="13">
        <f t="shared" si="94"/>
        <v>42752.845451388886</v>
      </c>
      <c r="V720" t="str">
        <f t="shared" si="95"/>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88"/>
        <v>1.2933333333333332</v>
      </c>
      <c r="P721" s="7">
        <f t="shared" si="89"/>
        <v>19.399999999999999</v>
      </c>
      <c r="Q721" t="str">
        <f t="shared" si="90"/>
        <v>technology</v>
      </c>
      <c r="R721" s="8" t="str">
        <f t="shared" si="91"/>
        <v>wearables</v>
      </c>
      <c r="S721" s="12">
        <f t="shared" si="92"/>
        <v>42409.040231481486</v>
      </c>
      <c r="T721" s="12">
        <f t="shared" si="93"/>
        <v>42423.040231481486</v>
      </c>
      <c r="U721" s="13">
        <f t="shared" si="94"/>
        <v>42409.040231481486</v>
      </c>
      <c r="V721" t="str">
        <f t="shared" si="95"/>
        <v>Feb</v>
      </c>
    </row>
    <row r="722" spans="1:22"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88"/>
        <v>143.94736842105263</v>
      </c>
      <c r="P722" s="7">
        <f t="shared" si="89"/>
        <v>66.707317073170728</v>
      </c>
      <c r="Q722" t="str">
        <f t="shared" si="90"/>
        <v>publishing</v>
      </c>
      <c r="R722" s="8" t="str">
        <f t="shared" si="91"/>
        <v>nonfiction</v>
      </c>
      <c r="S722" s="12">
        <f t="shared" si="92"/>
        <v>40909.649201388893</v>
      </c>
      <c r="T722" s="12">
        <f t="shared" si="93"/>
        <v>40937.649201388893</v>
      </c>
      <c r="U722" s="13">
        <f t="shared" si="94"/>
        <v>40909.649201388893</v>
      </c>
      <c r="V722" t="str">
        <f t="shared" si="95"/>
        <v>Jan</v>
      </c>
    </row>
    <row r="723" spans="1:22"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88"/>
        <v>122.10975609756099</v>
      </c>
      <c r="P723" s="7">
        <f t="shared" si="89"/>
        <v>84.142857142857139</v>
      </c>
      <c r="Q723" t="str">
        <f t="shared" si="90"/>
        <v>publishing</v>
      </c>
      <c r="R723" s="8" t="str">
        <f t="shared" si="91"/>
        <v>nonfiction</v>
      </c>
      <c r="S723" s="12">
        <f t="shared" si="92"/>
        <v>41807.571840277778</v>
      </c>
      <c r="T723" s="12">
        <f t="shared" si="93"/>
        <v>41852.571840277778</v>
      </c>
      <c r="U723" s="13">
        <f t="shared" si="94"/>
        <v>41807.571840277778</v>
      </c>
      <c r="V723" t="str">
        <f t="shared" si="95"/>
        <v>Jun</v>
      </c>
    </row>
    <row r="724" spans="1:22"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88"/>
        <v>132.024</v>
      </c>
      <c r="P724" s="7">
        <f t="shared" si="89"/>
        <v>215.72549019607843</v>
      </c>
      <c r="Q724" t="str">
        <f t="shared" si="90"/>
        <v>publishing</v>
      </c>
      <c r="R724" s="8" t="str">
        <f t="shared" si="91"/>
        <v>nonfiction</v>
      </c>
      <c r="S724" s="12">
        <f t="shared" si="92"/>
        <v>40977.805300925924</v>
      </c>
      <c r="T724" s="12">
        <f t="shared" si="93"/>
        <v>41007.76363425926</v>
      </c>
      <c r="U724" s="13">
        <f t="shared" si="94"/>
        <v>40977.805300925924</v>
      </c>
      <c r="V724" t="str">
        <f t="shared" si="95"/>
        <v>Mar</v>
      </c>
    </row>
    <row r="725" spans="1:22"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88"/>
        <v>109.38000000000001</v>
      </c>
      <c r="P725" s="7">
        <f t="shared" si="89"/>
        <v>54.69</v>
      </c>
      <c r="Q725" t="str">
        <f t="shared" si="90"/>
        <v>publishing</v>
      </c>
      <c r="R725" s="8" t="str">
        <f t="shared" si="91"/>
        <v>nonfiction</v>
      </c>
      <c r="S725" s="12">
        <f t="shared" si="92"/>
        <v>42184.81653935185</v>
      </c>
      <c r="T725" s="12">
        <f t="shared" si="93"/>
        <v>42215.165972222225</v>
      </c>
      <c r="U725" s="13">
        <f t="shared" si="94"/>
        <v>42184.81653935185</v>
      </c>
      <c r="V725" t="str">
        <f t="shared" si="95"/>
        <v>Jun</v>
      </c>
    </row>
    <row r="726" spans="1:22"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88"/>
        <v>105.47157142857144</v>
      </c>
      <c r="P726" s="7">
        <f t="shared" si="89"/>
        <v>51.62944055944056</v>
      </c>
      <c r="Q726" t="str">
        <f t="shared" si="90"/>
        <v>publishing</v>
      </c>
      <c r="R726" s="8" t="str">
        <f t="shared" si="91"/>
        <v>nonfiction</v>
      </c>
      <c r="S726" s="12">
        <f t="shared" si="92"/>
        <v>40694.638460648144</v>
      </c>
      <c r="T726" s="12">
        <f t="shared" si="93"/>
        <v>40724.638460648144</v>
      </c>
      <c r="U726" s="13">
        <f t="shared" si="94"/>
        <v>40694.638460648144</v>
      </c>
      <c r="V726" t="str">
        <f t="shared" si="95"/>
        <v>May</v>
      </c>
    </row>
    <row r="727" spans="1:22"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88"/>
        <v>100.35000000000001</v>
      </c>
      <c r="P727" s="7">
        <f t="shared" si="89"/>
        <v>143.35714285714286</v>
      </c>
      <c r="Q727" t="str">
        <f t="shared" si="90"/>
        <v>publishing</v>
      </c>
      <c r="R727" s="8" t="str">
        <f t="shared" si="91"/>
        <v>nonfiction</v>
      </c>
      <c r="S727" s="12">
        <f t="shared" si="92"/>
        <v>42321.626296296294</v>
      </c>
      <c r="T727" s="12">
        <f t="shared" si="93"/>
        <v>42351.626296296294</v>
      </c>
      <c r="U727" s="13">
        <f t="shared" si="94"/>
        <v>42321.626296296294</v>
      </c>
      <c r="V727" t="str">
        <f t="shared" si="95"/>
        <v>Nov</v>
      </c>
    </row>
    <row r="728" spans="1:22"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88"/>
        <v>101.4</v>
      </c>
      <c r="P728" s="7">
        <f t="shared" si="89"/>
        <v>72.428571428571431</v>
      </c>
      <c r="Q728" t="str">
        <f t="shared" si="90"/>
        <v>publishing</v>
      </c>
      <c r="R728" s="8" t="str">
        <f t="shared" si="91"/>
        <v>nonfiction</v>
      </c>
      <c r="S728" s="12">
        <f t="shared" si="92"/>
        <v>41346.042673611111</v>
      </c>
      <c r="T728" s="12">
        <f t="shared" si="93"/>
        <v>41376.042673611111</v>
      </c>
      <c r="U728" s="13">
        <f t="shared" si="94"/>
        <v>41346.042673611111</v>
      </c>
      <c r="V728" t="str">
        <f t="shared" si="95"/>
        <v>Mar</v>
      </c>
    </row>
    <row r="729" spans="1:22"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88"/>
        <v>155.51428571428571</v>
      </c>
      <c r="P729" s="7">
        <f t="shared" si="89"/>
        <v>36.530201342281877</v>
      </c>
      <c r="Q729" t="str">
        <f t="shared" si="90"/>
        <v>publishing</v>
      </c>
      <c r="R729" s="8" t="str">
        <f t="shared" si="91"/>
        <v>nonfiction</v>
      </c>
      <c r="S729" s="12">
        <f t="shared" si="92"/>
        <v>41247.020243055558</v>
      </c>
      <c r="T729" s="12">
        <f t="shared" si="93"/>
        <v>41288.888888888891</v>
      </c>
      <c r="U729" s="13">
        <f t="shared" si="94"/>
        <v>41247.020243055558</v>
      </c>
      <c r="V729" t="str">
        <f t="shared" si="95"/>
        <v>Dec</v>
      </c>
    </row>
    <row r="730" spans="1:22"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88"/>
        <v>105.566</v>
      </c>
      <c r="P730" s="7">
        <f t="shared" si="89"/>
        <v>60.903461538461535</v>
      </c>
      <c r="Q730" t="str">
        <f t="shared" si="90"/>
        <v>publishing</v>
      </c>
      <c r="R730" s="8" t="str">
        <f t="shared" si="91"/>
        <v>nonfiction</v>
      </c>
      <c r="S730" s="12">
        <f t="shared" si="92"/>
        <v>40731.837465277778</v>
      </c>
      <c r="T730" s="12">
        <f t="shared" si="93"/>
        <v>40776.837465277778</v>
      </c>
      <c r="U730" s="13">
        <f t="shared" si="94"/>
        <v>40731.837465277778</v>
      </c>
      <c r="V730" t="str">
        <f t="shared" si="95"/>
        <v>Jul</v>
      </c>
    </row>
    <row r="731" spans="1:22"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88"/>
        <v>130.65</v>
      </c>
      <c r="P731" s="7">
        <f t="shared" si="89"/>
        <v>43.55</v>
      </c>
      <c r="Q731" t="str">
        <f t="shared" si="90"/>
        <v>publishing</v>
      </c>
      <c r="R731" s="8" t="str">
        <f t="shared" si="91"/>
        <v>nonfiction</v>
      </c>
      <c r="S731" s="12">
        <f t="shared" si="92"/>
        <v>41111.185891203706</v>
      </c>
      <c r="T731" s="12">
        <f t="shared" si="93"/>
        <v>41171.185891203706</v>
      </c>
      <c r="U731" s="13">
        <f t="shared" si="94"/>
        <v>41111.185891203706</v>
      </c>
      <c r="V731" t="str">
        <f t="shared" si="95"/>
        <v>Jul</v>
      </c>
    </row>
    <row r="732" spans="1:22"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88"/>
        <v>132.19</v>
      </c>
      <c r="P732" s="7">
        <f t="shared" si="89"/>
        <v>99.766037735849054</v>
      </c>
      <c r="Q732" t="str">
        <f t="shared" si="90"/>
        <v>publishing</v>
      </c>
      <c r="R732" s="8" t="str">
        <f t="shared" si="91"/>
        <v>nonfiction</v>
      </c>
      <c r="S732" s="12">
        <f t="shared" si="92"/>
        <v>40854.745266203703</v>
      </c>
      <c r="T732" s="12">
        <f t="shared" si="93"/>
        <v>40884.745266203703</v>
      </c>
      <c r="U732" s="13">
        <f t="shared" si="94"/>
        <v>40854.745266203703</v>
      </c>
      <c r="V732" t="str">
        <f t="shared" si="95"/>
        <v>Nov</v>
      </c>
    </row>
    <row r="733" spans="1:22"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88"/>
        <v>126</v>
      </c>
      <c r="P733" s="7">
        <f t="shared" si="89"/>
        <v>88.732394366197184</v>
      </c>
      <c r="Q733" t="str">
        <f t="shared" si="90"/>
        <v>publishing</v>
      </c>
      <c r="R733" s="8" t="str">
        <f t="shared" si="91"/>
        <v>nonfiction</v>
      </c>
      <c r="S733" s="12">
        <f t="shared" si="92"/>
        <v>40879.795682870368</v>
      </c>
      <c r="T733" s="12">
        <f t="shared" si="93"/>
        <v>40930.25</v>
      </c>
      <c r="U733" s="13">
        <f t="shared" si="94"/>
        <v>40879.795682870368</v>
      </c>
      <c r="V733" t="str">
        <f t="shared" si="95"/>
        <v>Dec</v>
      </c>
    </row>
    <row r="734" spans="1:22"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88"/>
        <v>160</v>
      </c>
      <c r="P734" s="7">
        <f t="shared" si="89"/>
        <v>4.9230769230769234</v>
      </c>
      <c r="Q734" t="str">
        <f t="shared" si="90"/>
        <v>publishing</v>
      </c>
      <c r="R734" s="8" t="str">
        <f t="shared" si="91"/>
        <v>nonfiction</v>
      </c>
      <c r="S734" s="12">
        <f t="shared" si="92"/>
        <v>41486.424317129626</v>
      </c>
      <c r="T734" s="12">
        <f t="shared" si="93"/>
        <v>41546.424317129626</v>
      </c>
      <c r="U734" s="13">
        <f t="shared" si="94"/>
        <v>41486.424317129626</v>
      </c>
      <c r="V734" t="str">
        <f t="shared" si="95"/>
        <v>Jul</v>
      </c>
    </row>
    <row r="735" spans="1:22"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88"/>
        <v>120.48</v>
      </c>
      <c r="P735" s="7">
        <f t="shared" si="89"/>
        <v>17.822485207100591</v>
      </c>
      <c r="Q735" t="str">
        <f t="shared" si="90"/>
        <v>publishing</v>
      </c>
      <c r="R735" s="8" t="str">
        <f t="shared" si="91"/>
        <v>nonfiction</v>
      </c>
      <c r="S735" s="12">
        <f t="shared" si="92"/>
        <v>41598.420046296298</v>
      </c>
      <c r="T735" s="12">
        <f t="shared" si="93"/>
        <v>41628.420046296298</v>
      </c>
      <c r="U735" s="13">
        <f t="shared" si="94"/>
        <v>41598.420046296298</v>
      </c>
      <c r="V735" t="str">
        <f t="shared" si="95"/>
        <v>Nov</v>
      </c>
    </row>
    <row r="736" spans="1:22"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88"/>
        <v>125.52941176470588</v>
      </c>
      <c r="P736" s="7">
        <f t="shared" si="89"/>
        <v>187.19298245614036</v>
      </c>
      <c r="Q736" t="str">
        <f t="shared" si="90"/>
        <v>publishing</v>
      </c>
      <c r="R736" s="8" t="str">
        <f t="shared" si="91"/>
        <v>nonfiction</v>
      </c>
      <c r="S736" s="12">
        <f t="shared" si="92"/>
        <v>42102.164583333331</v>
      </c>
      <c r="T736" s="12">
        <f t="shared" si="93"/>
        <v>42133.208333333328</v>
      </c>
      <c r="U736" s="13">
        <f t="shared" si="94"/>
        <v>42102.164583333331</v>
      </c>
      <c r="V736" t="str">
        <f t="shared" si="95"/>
        <v>Apr</v>
      </c>
    </row>
    <row r="737" spans="1:22"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88"/>
        <v>114.40638297872341</v>
      </c>
      <c r="P737" s="7">
        <f t="shared" si="89"/>
        <v>234.80786026200875</v>
      </c>
      <c r="Q737" t="str">
        <f t="shared" si="90"/>
        <v>publishing</v>
      </c>
      <c r="R737" s="8" t="str">
        <f t="shared" si="91"/>
        <v>nonfiction</v>
      </c>
      <c r="S737" s="12">
        <f t="shared" si="92"/>
        <v>41946.029467592591</v>
      </c>
      <c r="T737" s="12">
        <f t="shared" si="93"/>
        <v>41977.027083333334</v>
      </c>
      <c r="U737" s="13">
        <f t="shared" si="94"/>
        <v>41946.029467592591</v>
      </c>
      <c r="V737" t="str">
        <f t="shared" si="95"/>
        <v>Nov</v>
      </c>
    </row>
    <row r="738" spans="1:22"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88"/>
        <v>315.13888888888891</v>
      </c>
      <c r="P738" s="7">
        <f t="shared" si="89"/>
        <v>105.04629629629629</v>
      </c>
      <c r="Q738" t="str">
        <f t="shared" si="90"/>
        <v>publishing</v>
      </c>
      <c r="R738" s="8" t="str">
        <f t="shared" si="91"/>
        <v>nonfiction</v>
      </c>
      <c r="S738" s="12">
        <f t="shared" si="92"/>
        <v>41579.734259259261</v>
      </c>
      <c r="T738" s="12">
        <f t="shared" si="93"/>
        <v>41599.207638888889</v>
      </c>
      <c r="U738" s="13">
        <f t="shared" si="94"/>
        <v>41579.734259259261</v>
      </c>
      <c r="V738" t="str">
        <f t="shared" si="95"/>
        <v>Nov</v>
      </c>
    </row>
    <row r="739" spans="1:22"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88"/>
        <v>122.39999999999999</v>
      </c>
      <c r="P739" s="7">
        <f t="shared" si="89"/>
        <v>56.666666666666664</v>
      </c>
      <c r="Q739" t="str">
        <f t="shared" si="90"/>
        <v>publishing</v>
      </c>
      <c r="R739" s="8" t="str">
        <f t="shared" si="91"/>
        <v>nonfiction</v>
      </c>
      <c r="S739" s="12">
        <f t="shared" si="92"/>
        <v>41667.275312500002</v>
      </c>
      <c r="T739" s="12">
        <f t="shared" si="93"/>
        <v>41684.833333333336</v>
      </c>
      <c r="U739" s="13">
        <f t="shared" si="94"/>
        <v>41667.275312500002</v>
      </c>
      <c r="V739" t="str">
        <f t="shared" si="95"/>
        <v>Jan</v>
      </c>
    </row>
    <row r="740" spans="1:22"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88"/>
        <v>106.73333333333332</v>
      </c>
      <c r="P740" s="7">
        <f t="shared" si="89"/>
        <v>39.048780487804876</v>
      </c>
      <c r="Q740" t="str">
        <f t="shared" si="90"/>
        <v>publishing</v>
      </c>
      <c r="R740" s="8" t="str">
        <f t="shared" si="91"/>
        <v>nonfiction</v>
      </c>
      <c r="S740" s="12">
        <f t="shared" si="92"/>
        <v>41943.604097222225</v>
      </c>
      <c r="T740" s="12">
        <f t="shared" si="93"/>
        <v>41974.207638888889</v>
      </c>
      <c r="U740" s="13">
        <f t="shared" si="94"/>
        <v>41943.604097222225</v>
      </c>
      <c r="V740" t="str">
        <f t="shared" si="95"/>
        <v>Oct</v>
      </c>
    </row>
    <row r="741" spans="1:22"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88"/>
        <v>158.33333333333331</v>
      </c>
      <c r="P741" s="7">
        <f t="shared" si="89"/>
        <v>68.345323741007192</v>
      </c>
      <c r="Q741" t="str">
        <f t="shared" si="90"/>
        <v>publishing</v>
      </c>
      <c r="R741" s="8" t="str">
        <f t="shared" si="91"/>
        <v>nonfiction</v>
      </c>
      <c r="S741" s="12">
        <f t="shared" si="92"/>
        <v>41829.502650462964</v>
      </c>
      <c r="T741" s="12">
        <f t="shared" si="93"/>
        <v>41862.502650462964</v>
      </c>
      <c r="U741" s="13">
        <f t="shared" si="94"/>
        <v>41829.502650462964</v>
      </c>
      <c r="V741" t="str">
        <f t="shared" si="95"/>
        <v>Jul</v>
      </c>
    </row>
    <row r="742" spans="1:22"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88"/>
        <v>107.4</v>
      </c>
      <c r="P742" s="7">
        <f t="shared" si="89"/>
        <v>169.57894736842104</v>
      </c>
      <c r="Q742" t="str">
        <f t="shared" si="90"/>
        <v>publishing</v>
      </c>
      <c r="R742" s="8" t="str">
        <f t="shared" si="91"/>
        <v>nonfiction</v>
      </c>
      <c r="S742" s="12">
        <f t="shared" si="92"/>
        <v>42162.146782407406</v>
      </c>
      <c r="T742" s="12">
        <f t="shared" si="93"/>
        <v>42176.146782407406</v>
      </c>
      <c r="U742" s="13">
        <f t="shared" si="94"/>
        <v>42162.146782407406</v>
      </c>
      <c r="V742" t="str">
        <f t="shared" si="95"/>
        <v>Jun</v>
      </c>
    </row>
    <row r="743" spans="1:22"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88"/>
        <v>102.25999999999999</v>
      </c>
      <c r="P743" s="7">
        <f t="shared" si="89"/>
        <v>141.42340425531913</v>
      </c>
      <c r="Q743" t="str">
        <f t="shared" si="90"/>
        <v>publishing</v>
      </c>
      <c r="R743" s="8" t="str">
        <f t="shared" si="91"/>
        <v>nonfiction</v>
      </c>
      <c r="S743" s="12">
        <f t="shared" si="92"/>
        <v>41401.648217592592</v>
      </c>
      <c r="T743" s="12">
        <f t="shared" si="93"/>
        <v>41436.648217592592</v>
      </c>
      <c r="U743" s="13">
        <f t="shared" si="94"/>
        <v>41401.648217592592</v>
      </c>
      <c r="V743" t="str">
        <f t="shared" si="95"/>
        <v>May</v>
      </c>
    </row>
    <row r="744" spans="1:22"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88"/>
        <v>110.71428571428572</v>
      </c>
      <c r="P744" s="7">
        <f t="shared" si="89"/>
        <v>67.391304347826093</v>
      </c>
      <c r="Q744" t="str">
        <f t="shared" si="90"/>
        <v>publishing</v>
      </c>
      <c r="R744" s="8" t="str">
        <f t="shared" si="91"/>
        <v>nonfiction</v>
      </c>
      <c r="S744" s="12">
        <f t="shared" si="92"/>
        <v>41689.917962962965</v>
      </c>
      <c r="T744" s="12">
        <f t="shared" si="93"/>
        <v>41719.876296296294</v>
      </c>
      <c r="U744" s="13">
        <f t="shared" si="94"/>
        <v>41689.917962962965</v>
      </c>
      <c r="V744" t="str">
        <f t="shared" si="95"/>
        <v>Feb</v>
      </c>
    </row>
    <row r="745" spans="1:22"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88"/>
        <v>148</v>
      </c>
      <c r="P745" s="7">
        <f t="shared" si="89"/>
        <v>54.266666666666666</v>
      </c>
      <c r="Q745" t="str">
        <f t="shared" si="90"/>
        <v>publishing</v>
      </c>
      <c r="R745" s="8" t="str">
        <f t="shared" si="91"/>
        <v>nonfiction</v>
      </c>
      <c r="S745" s="12">
        <f t="shared" si="92"/>
        <v>40990.709317129629</v>
      </c>
      <c r="T745" s="12">
        <f t="shared" si="93"/>
        <v>41015.875</v>
      </c>
      <c r="U745" s="13">
        <f t="shared" si="94"/>
        <v>40990.709317129629</v>
      </c>
      <c r="V745" t="str">
        <f t="shared" si="95"/>
        <v>Mar</v>
      </c>
    </row>
    <row r="746" spans="1:22"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88"/>
        <v>102.32000000000001</v>
      </c>
      <c r="P746" s="7">
        <f t="shared" si="89"/>
        <v>82.516129032258064</v>
      </c>
      <c r="Q746" t="str">
        <f t="shared" si="90"/>
        <v>publishing</v>
      </c>
      <c r="R746" s="8" t="str">
        <f t="shared" si="91"/>
        <v>nonfiction</v>
      </c>
      <c r="S746" s="12">
        <f t="shared" si="92"/>
        <v>41226.95721064815</v>
      </c>
      <c r="T746" s="12">
        <f t="shared" si="93"/>
        <v>41256.95721064815</v>
      </c>
      <c r="U746" s="13">
        <f t="shared" si="94"/>
        <v>41226.95721064815</v>
      </c>
      <c r="V746" t="str">
        <f t="shared" si="95"/>
        <v>Nov</v>
      </c>
    </row>
    <row r="747" spans="1:22"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88"/>
        <v>179.09909909909908</v>
      </c>
      <c r="P747" s="7">
        <f t="shared" si="89"/>
        <v>53.729729729729726</v>
      </c>
      <c r="Q747" t="str">
        <f t="shared" si="90"/>
        <v>publishing</v>
      </c>
      <c r="R747" s="8" t="str">
        <f t="shared" si="91"/>
        <v>nonfiction</v>
      </c>
      <c r="S747" s="12">
        <f t="shared" si="92"/>
        <v>41367.572280092594</v>
      </c>
      <c r="T747" s="12">
        <f t="shared" si="93"/>
        <v>41397.572280092594</v>
      </c>
      <c r="U747" s="13">
        <f t="shared" si="94"/>
        <v>41367.572280092594</v>
      </c>
      <c r="V747" t="str">
        <f t="shared" si="95"/>
        <v>Apr</v>
      </c>
    </row>
    <row r="748" spans="1:22"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88"/>
        <v>111.08135252761969</v>
      </c>
      <c r="P748" s="7">
        <f t="shared" si="89"/>
        <v>34.206185567010309</v>
      </c>
      <c r="Q748" t="str">
        <f t="shared" si="90"/>
        <v>publishing</v>
      </c>
      <c r="R748" s="8" t="str">
        <f t="shared" si="91"/>
        <v>nonfiction</v>
      </c>
      <c r="S748" s="12">
        <f t="shared" si="92"/>
        <v>41157.042928240742</v>
      </c>
      <c r="T748" s="12">
        <f t="shared" si="93"/>
        <v>41175.165972222225</v>
      </c>
      <c r="U748" s="13">
        <f t="shared" si="94"/>
        <v>41157.042928240742</v>
      </c>
      <c r="V748" t="str">
        <f t="shared" si="95"/>
        <v>Sep</v>
      </c>
    </row>
    <row r="749" spans="1:22"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88"/>
        <v>100.04285714285714</v>
      </c>
      <c r="P749" s="7">
        <f t="shared" si="89"/>
        <v>127.32727272727273</v>
      </c>
      <c r="Q749" t="str">
        <f t="shared" si="90"/>
        <v>publishing</v>
      </c>
      <c r="R749" s="8" t="str">
        <f t="shared" si="91"/>
        <v>nonfiction</v>
      </c>
      <c r="S749" s="12">
        <f t="shared" si="92"/>
        <v>41988.548831018517</v>
      </c>
      <c r="T749" s="12">
        <f t="shared" si="93"/>
        <v>42019.454166666663</v>
      </c>
      <c r="U749" s="13">
        <f t="shared" si="94"/>
        <v>41988.548831018517</v>
      </c>
      <c r="V749" t="str">
        <f t="shared" si="95"/>
        <v>Dec</v>
      </c>
    </row>
    <row r="750" spans="1:22"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88"/>
        <v>100.25</v>
      </c>
      <c r="P750" s="7">
        <f t="shared" si="89"/>
        <v>45.56818181818182</v>
      </c>
      <c r="Q750" t="str">
        <f t="shared" si="90"/>
        <v>publishing</v>
      </c>
      <c r="R750" s="8" t="str">
        <f t="shared" si="91"/>
        <v>nonfiction</v>
      </c>
      <c r="S750" s="12">
        <f t="shared" si="92"/>
        <v>41831.846828703703</v>
      </c>
      <c r="T750" s="12">
        <f t="shared" si="93"/>
        <v>41861.846828703703</v>
      </c>
      <c r="U750" s="13">
        <f t="shared" si="94"/>
        <v>41831.846828703703</v>
      </c>
      <c r="V750" t="str">
        <f t="shared" si="95"/>
        <v>Jul</v>
      </c>
    </row>
    <row r="751" spans="1:22"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88"/>
        <v>105.56</v>
      </c>
      <c r="P751" s="7">
        <f t="shared" si="89"/>
        <v>95.963636363636368</v>
      </c>
      <c r="Q751" t="str">
        <f t="shared" si="90"/>
        <v>publishing</v>
      </c>
      <c r="R751" s="8" t="str">
        <f t="shared" si="91"/>
        <v>nonfiction</v>
      </c>
      <c r="S751" s="12">
        <f t="shared" si="92"/>
        <v>42733.94131944445</v>
      </c>
      <c r="T751" s="12">
        <f t="shared" si="93"/>
        <v>42763.94131944445</v>
      </c>
      <c r="U751" s="13">
        <f t="shared" si="94"/>
        <v>42733.94131944445</v>
      </c>
      <c r="V751" t="str">
        <f t="shared" si="95"/>
        <v>Dec</v>
      </c>
    </row>
    <row r="752" spans="1:22"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88"/>
        <v>102.58775877587757</v>
      </c>
      <c r="P752" s="7">
        <f t="shared" si="89"/>
        <v>77.271186440677965</v>
      </c>
      <c r="Q752" t="str">
        <f t="shared" si="90"/>
        <v>publishing</v>
      </c>
      <c r="R752" s="8" t="str">
        <f t="shared" si="91"/>
        <v>nonfiction</v>
      </c>
      <c r="S752" s="12">
        <f t="shared" si="92"/>
        <v>41299.878148148149</v>
      </c>
      <c r="T752" s="12">
        <f t="shared" si="93"/>
        <v>41329.878148148149</v>
      </c>
      <c r="U752" s="13">
        <f t="shared" si="94"/>
        <v>41299.878148148149</v>
      </c>
      <c r="V752" t="str">
        <f t="shared" si="95"/>
        <v>Jan</v>
      </c>
    </row>
    <row r="753" spans="1:22"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88"/>
        <v>118.5</v>
      </c>
      <c r="P753" s="7">
        <f t="shared" si="89"/>
        <v>57.338709677419352</v>
      </c>
      <c r="Q753" t="str">
        <f t="shared" si="90"/>
        <v>publishing</v>
      </c>
      <c r="R753" s="8" t="str">
        <f t="shared" si="91"/>
        <v>nonfiction</v>
      </c>
      <c r="S753" s="12">
        <f t="shared" si="92"/>
        <v>40713.630497685182</v>
      </c>
      <c r="T753" s="12">
        <f t="shared" si="93"/>
        <v>40759.630497685182</v>
      </c>
      <c r="U753" s="13">
        <f t="shared" si="94"/>
        <v>40713.630497685182</v>
      </c>
      <c r="V753" t="str">
        <f t="shared" si="95"/>
        <v>Jun</v>
      </c>
    </row>
    <row r="754" spans="1:22"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88"/>
        <v>111.7</v>
      </c>
      <c r="P754" s="7">
        <f t="shared" si="89"/>
        <v>53.19047619047619</v>
      </c>
      <c r="Q754" t="str">
        <f t="shared" si="90"/>
        <v>publishing</v>
      </c>
      <c r="R754" s="8" t="str">
        <f t="shared" si="91"/>
        <v>nonfiction</v>
      </c>
      <c r="S754" s="12">
        <f t="shared" si="92"/>
        <v>42639.421493055561</v>
      </c>
      <c r="T754" s="12">
        <f t="shared" si="93"/>
        <v>42659.458333333328</v>
      </c>
      <c r="U754" s="13">
        <f t="shared" si="94"/>
        <v>42639.421493055561</v>
      </c>
      <c r="V754" t="str">
        <f t="shared" si="95"/>
        <v>Sep</v>
      </c>
    </row>
    <row r="755" spans="1:22"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88"/>
        <v>128</v>
      </c>
      <c r="P755" s="7">
        <f t="shared" si="89"/>
        <v>492.30769230769232</v>
      </c>
      <c r="Q755" t="str">
        <f t="shared" si="90"/>
        <v>publishing</v>
      </c>
      <c r="R755" s="8" t="str">
        <f t="shared" si="91"/>
        <v>nonfiction</v>
      </c>
      <c r="S755" s="12">
        <f t="shared" si="92"/>
        <v>42019.590173611112</v>
      </c>
      <c r="T755" s="12">
        <f t="shared" si="93"/>
        <v>42049.590173611112</v>
      </c>
      <c r="U755" s="13">
        <f t="shared" si="94"/>
        <v>42019.590173611112</v>
      </c>
      <c r="V755" t="str">
        <f t="shared" si="95"/>
        <v>Jan</v>
      </c>
    </row>
    <row r="756" spans="1:22"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88"/>
        <v>103.75000000000001</v>
      </c>
      <c r="P756" s="7">
        <f t="shared" si="89"/>
        <v>42.346938775510203</v>
      </c>
      <c r="Q756" t="str">
        <f t="shared" si="90"/>
        <v>publishing</v>
      </c>
      <c r="R756" s="8" t="str">
        <f t="shared" si="91"/>
        <v>nonfiction</v>
      </c>
      <c r="S756" s="12">
        <f t="shared" si="92"/>
        <v>41249.749085648145</v>
      </c>
      <c r="T756" s="12">
        <f t="shared" si="93"/>
        <v>41279.749085648145</v>
      </c>
      <c r="U756" s="13">
        <f t="shared" si="94"/>
        <v>41249.749085648145</v>
      </c>
      <c r="V756" t="str">
        <f t="shared" si="95"/>
        <v>Dec</v>
      </c>
    </row>
    <row r="757" spans="1:22"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88"/>
        <v>101.9076</v>
      </c>
      <c r="P757" s="7">
        <f t="shared" si="89"/>
        <v>37.466029411764708</v>
      </c>
      <c r="Q757" t="str">
        <f t="shared" si="90"/>
        <v>publishing</v>
      </c>
      <c r="R757" s="8" t="str">
        <f t="shared" si="91"/>
        <v>nonfiction</v>
      </c>
      <c r="S757" s="12">
        <f t="shared" si="92"/>
        <v>41383.605057870373</v>
      </c>
      <c r="T757" s="12">
        <f t="shared" si="93"/>
        <v>41414.02847222222</v>
      </c>
      <c r="U757" s="13">
        <f t="shared" si="94"/>
        <v>41383.605057870373</v>
      </c>
      <c r="V757" t="str">
        <f t="shared" si="95"/>
        <v>Apr</v>
      </c>
    </row>
    <row r="758" spans="1:22"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88"/>
        <v>117.71428571428571</v>
      </c>
      <c r="P758" s="7">
        <f t="shared" si="89"/>
        <v>37.454545454545453</v>
      </c>
      <c r="Q758" t="str">
        <f t="shared" si="90"/>
        <v>publishing</v>
      </c>
      <c r="R758" s="8" t="str">
        <f t="shared" si="91"/>
        <v>nonfiction</v>
      </c>
      <c r="S758" s="12">
        <f t="shared" si="92"/>
        <v>40590.766886574071</v>
      </c>
      <c r="T758" s="12">
        <f t="shared" si="93"/>
        <v>40651.725219907406</v>
      </c>
      <c r="U758" s="13">
        <f t="shared" si="94"/>
        <v>40590.766886574071</v>
      </c>
      <c r="V758" t="str">
        <f t="shared" si="95"/>
        <v>Feb</v>
      </c>
    </row>
    <row r="759" spans="1:22"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88"/>
        <v>238</v>
      </c>
      <c r="P759" s="7">
        <f t="shared" si="89"/>
        <v>33.055555555555557</v>
      </c>
      <c r="Q759" t="str">
        <f t="shared" si="90"/>
        <v>publishing</v>
      </c>
      <c r="R759" s="8" t="str">
        <f t="shared" si="91"/>
        <v>nonfiction</v>
      </c>
      <c r="S759" s="12">
        <f t="shared" si="92"/>
        <v>41235.054560185185</v>
      </c>
      <c r="T759" s="12">
        <f t="shared" si="93"/>
        <v>41249.054560185185</v>
      </c>
      <c r="U759" s="13">
        <f t="shared" si="94"/>
        <v>41235.054560185185</v>
      </c>
      <c r="V759" t="str">
        <f t="shared" si="95"/>
        <v>Nov</v>
      </c>
    </row>
    <row r="760" spans="1:22"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88"/>
        <v>102</v>
      </c>
      <c r="P760" s="7">
        <f t="shared" si="89"/>
        <v>134.21052631578948</v>
      </c>
      <c r="Q760" t="str">
        <f t="shared" si="90"/>
        <v>publishing</v>
      </c>
      <c r="R760" s="8" t="str">
        <f t="shared" si="91"/>
        <v>nonfiction</v>
      </c>
      <c r="S760" s="12">
        <f t="shared" si="92"/>
        <v>40429.836435185185</v>
      </c>
      <c r="T760" s="12">
        <f t="shared" si="93"/>
        <v>40459.836435185185</v>
      </c>
      <c r="U760" s="13">
        <f t="shared" si="94"/>
        <v>40429.836435185185</v>
      </c>
      <c r="V760" t="str">
        <f t="shared" si="95"/>
        <v>Sep</v>
      </c>
    </row>
    <row r="761" spans="1:22"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88"/>
        <v>101.92000000000002</v>
      </c>
      <c r="P761" s="7">
        <f t="shared" si="89"/>
        <v>51.474747474747474</v>
      </c>
      <c r="Q761" t="str">
        <f t="shared" si="90"/>
        <v>publishing</v>
      </c>
      <c r="R761" s="8" t="str">
        <f t="shared" si="91"/>
        <v>nonfiction</v>
      </c>
      <c r="S761" s="12">
        <f t="shared" si="92"/>
        <v>41789.330312500002</v>
      </c>
      <c r="T761" s="12">
        <f t="shared" si="93"/>
        <v>41829.330312500002</v>
      </c>
      <c r="U761" s="13">
        <f t="shared" si="94"/>
        <v>41789.330312500002</v>
      </c>
      <c r="V761" t="str">
        <f t="shared" si="95"/>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88"/>
        <v>0</v>
      </c>
      <c r="P762" s="7" t="e">
        <f t="shared" si="89"/>
        <v>#DIV/0!</v>
      </c>
      <c r="Q762" t="str">
        <f t="shared" si="90"/>
        <v>publishing</v>
      </c>
      <c r="R762" s="8" t="str">
        <f t="shared" si="91"/>
        <v>fiction</v>
      </c>
      <c r="S762" s="12">
        <f t="shared" si="92"/>
        <v>42670.764039351852</v>
      </c>
      <c r="T762" s="12">
        <f t="shared" si="93"/>
        <v>42700.805706018524</v>
      </c>
      <c r="U762" s="13">
        <f t="shared" si="94"/>
        <v>42670.764039351852</v>
      </c>
      <c r="V762" t="str">
        <f t="shared" si="95"/>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88"/>
        <v>4.7</v>
      </c>
      <c r="P763" s="7">
        <f t="shared" si="89"/>
        <v>39.166666666666664</v>
      </c>
      <c r="Q763" t="str">
        <f t="shared" si="90"/>
        <v>publishing</v>
      </c>
      <c r="R763" s="8" t="str">
        <f t="shared" si="91"/>
        <v>fiction</v>
      </c>
      <c r="S763" s="12">
        <f t="shared" si="92"/>
        <v>41642.751458333332</v>
      </c>
      <c r="T763" s="12">
        <f t="shared" si="93"/>
        <v>41672.751458333332</v>
      </c>
      <c r="U763" s="13">
        <f t="shared" si="94"/>
        <v>41642.751458333332</v>
      </c>
      <c r="V763" t="str">
        <f t="shared" si="95"/>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88"/>
        <v>0</v>
      </c>
      <c r="P764" s="7" t="e">
        <f t="shared" si="89"/>
        <v>#DIV/0!</v>
      </c>
      <c r="Q764" t="str">
        <f t="shared" si="90"/>
        <v>publishing</v>
      </c>
      <c r="R764" s="8" t="str">
        <f t="shared" si="91"/>
        <v>fiction</v>
      </c>
      <c r="S764" s="12">
        <f t="shared" si="92"/>
        <v>42690.858449074076</v>
      </c>
      <c r="T764" s="12">
        <f t="shared" si="93"/>
        <v>42708.25</v>
      </c>
      <c r="U764" s="13">
        <f t="shared" si="94"/>
        <v>42690.858449074076</v>
      </c>
      <c r="V764" t="str">
        <f t="shared" si="95"/>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88"/>
        <v>0.11655011655011654</v>
      </c>
      <c r="P765" s="7">
        <f t="shared" si="89"/>
        <v>5</v>
      </c>
      <c r="Q765" t="str">
        <f t="shared" si="90"/>
        <v>publishing</v>
      </c>
      <c r="R765" s="8" t="str">
        <f t="shared" si="91"/>
        <v>fiction</v>
      </c>
      <c r="S765" s="12">
        <f t="shared" si="92"/>
        <v>41471.446851851855</v>
      </c>
      <c r="T765" s="12">
        <f t="shared" si="93"/>
        <v>41501.446851851855</v>
      </c>
      <c r="U765" s="13">
        <f t="shared" si="94"/>
        <v>41471.446851851855</v>
      </c>
      <c r="V765" t="str">
        <f t="shared" si="95"/>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88"/>
        <v>0</v>
      </c>
      <c r="P766" s="7" t="e">
        <f t="shared" si="89"/>
        <v>#DIV/0!</v>
      </c>
      <c r="Q766" t="str">
        <f t="shared" si="90"/>
        <v>publishing</v>
      </c>
      <c r="R766" s="8" t="str">
        <f t="shared" si="91"/>
        <v>fiction</v>
      </c>
      <c r="S766" s="12">
        <f t="shared" si="92"/>
        <v>42227.173159722224</v>
      </c>
      <c r="T766" s="12">
        <f t="shared" si="93"/>
        <v>42257.173159722224</v>
      </c>
      <c r="U766" s="13">
        <f t="shared" si="94"/>
        <v>42227.173159722224</v>
      </c>
      <c r="V766" t="str">
        <f t="shared" si="95"/>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88"/>
        <v>36.014285714285712</v>
      </c>
      <c r="P767" s="7">
        <f t="shared" si="89"/>
        <v>57.295454545454547</v>
      </c>
      <c r="Q767" t="str">
        <f t="shared" si="90"/>
        <v>publishing</v>
      </c>
      <c r="R767" s="8" t="str">
        <f t="shared" si="91"/>
        <v>fiction</v>
      </c>
      <c r="S767" s="12">
        <f t="shared" si="92"/>
        <v>41901.542638888888</v>
      </c>
      <c r="T767" s="12">
        <f t="shared" si="93"/>
        <v>41931.542638888888</v>
      </c>
      <c r="U767" s="13">
        <f t="shared" si="94"/>
        <v>41901.542638888888</v>
      </c>
      <c r="V767" t="str">
        <f t="shared" si="95"/>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88"/>
        <v>0</v>
      </c>
      <c r="P768" s="7" t="e">
        <f t="shared" si="89"/>
        <v>#DIV/0!</v>
      </c>
      <c r="Q768" t="str">
        <f t="shared" si="90"/>
        <v>publishing</v>
      </c>
      <c r="R768" s="8" t="str">
        <f t="shared" si="91"/>
        <v>fiction</v>
      </c>
      <c r="S768" s="12">
        <f t="shared" si="92"/>
        <v>42021.783368055556</v>
      </c>
      <c r="T768" s="12">
        <f t="shared" si="93"/>
        <v>42051.783368055556</v>
      </c>
      <c r="U768" s="13">
        <f t="shared" si="94"/>
        <v>42021.783368055556</v>
      </c>
      <c r="V768" t="str">
        <f t="shared" si="95"/>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88"/>
        <v>3.54</v>
      </c>
      <c r="P769" s="7">
        <f t="shared" si="89"/>
        <v>59</v>
      </c>
      <c r="Q769" t="str">
        <f t="shared" si="90"/>
        <v>publishing</v>
      </c>
      <c r="R769" s="8" t="str">
        <f t="shared" si="91"/>
        <v>fiction</v>
      </c>
      <c r="S769" s="12">
        <f t="shared" si="92"/>
        <v>42115.143634259264</v>
      </c>
      <c r="T769" s="12">
        <f t="shared" si="93"/>
        <v>42145.143634259264</v>
      </c>
      <c r="U769" s="13">
        <f t="shared" si="94"/>
        <v>42115.143634259264</v>
      </c>
      <c r="V769" t="str">
        <f t="shared" si="95"/>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88"/>
        <v>0</v>
      </c>
      <c r="P770" s="7" t="e">
        <f t="shared" si="89"/>
        <v>#DIV/0!</v>
      </c>
      <c r="Q770" t="str">
        <f t="shared" si="90"/>
        <v>publishing</v>
      </c>
      <c r="R770" s="8" t="str">
        <f t="shared" si="91"/>
        <v>fiction</v>
      </c>
      <c r="S770" s="12">
        <f t="shared" si="92"/>
        <v>41594.207060185188</v>
      </c>
      <c r="T770" s="12">
        <f t="shared" si="93"/>
        <v>41624.207060185188</v>
      </c>
      <c r="U770" s="13">
        <f t="shared" si="94"/>
        <v>41594.207060185188</v>
      </c>
      <c r="V770" t="str">
        <f t="shared" si="95"/>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96">E771/D771*100</f>
        <v>41.4</v>
      </c>
      <c r="P771" s="7">
        <f t="shared" ref="P771:P834" si="97">E771/L771</f>
        <v>31.846153846153847</v>
      </c>
      <c r="Q771" t="str">
        <f t="shared" ref="Q771:Q834" si="98">LEFT(N771, SEARCH("/",N771,1)-1)</f>
        <v>publishing</v>
      </c>
      <c r="R771" s="8" t="str">
        <f t="shared" ref="R771:R834" si="99">RIGHT(N771,LEN(N771)-SEARCH("/",N771))</f>
        <v>fiction</v>
      </c>
      <c r="S771" s="12">
        <f t="shared" ref="S771:S834" si="100">(J771/86400)+DATE(1970,1,1)</f>
        <v>41604.996458333335</v>
      </c>
      <c r="T771" s="12">
        <f t="shared" ref="T771:T834" si="101">(I771/86400)+DATE(1970,1,1)</f>
        <v>41634.996458333335</v>
      </c>
      <c r="U771" s="13">
        <f t="shared" ref="U771:U834" si="102">S771</f>
        <v>41604.996458333335</v>
      </c>
      <c r="V771" t="str">
        <f t="shared" si="95"/>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96"/>
        <v>0</v>
      </c>
      <c r="P772" s="7" t="e">
        <f t="shared" si="97"/>
        <v>#DIV/0!</v>
      </c>
      <c r="Q772" t="str">
        <f t="shared" si="98"/>
        <v>publishing</v>
      </c>
      <c r="R772" s="8" t="str">
        <f t="shared" si="99"/>
        <v>fiction</v>
      </c>
      <c r="S772" s="12">
        <f t="shared" si="100"/>
        <v>41289.9996412037</v>
      </c>
      <c r="T772" s="12">
        <f t="shared" si="101"/>
        <v>41329.9996412037</v>
      </c>
      <c r="U772" s="13">
        <f t="shared" si="102"/>
        <v>41289.9996412037</v>
      </c>
      <c r="V772" t="str">
        <f t="shared" ref="V772:V835" si="103">TEXT(S772,"mmm")</f>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96"/>
        <v>2.6315789473684209E-2</v>
      </c>
      <c r="P773" s="7">
        <f t="shared" si="97"/>
        <v>10</v>
      </c>
      <c r="Q773" t="str">
        <f t="shared" si="98"/>
        <v>publishing</v>
      </c>
      <c r="R773" s="8" t="str">
        <f t="shared" si="99"/>
        <v>fiction</v>
      </c>
      <c r="S773" s="12">
        <f t="shared" si="100"/>
        <v>42349.824097222227</v>
      </c>
      <c r="T773" s="12">
        <f t="shared" si="101"/>
        <v>42399.824097222227</v>
      </c>
      <c r="U773" s="13">
        <f t="shared" si="102"/>
        <v>42349.824097222227</v>
      </c>
      <c r="V773" t="str">
        <f t="shared" si="103"/>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96"/>
        <v>3.3333333333333335</v>
      </c>
      <c r="P774" s="7">
        <f t="shared" si="97"/>
        <v>50</v>
      </c>
      <c r="Q774" t="str">
        <f t="shared" si="98"/>
        <v>publishing</v>
      </c>
      <c r="R774" s="8" t="str">
        <f t="shared" si="99"/>
        <v>fiction</v>
      </c>
      <c r="S774" s="12">
        <f t="shared" si="100"/>
        <v>40068.056932870371</v>
      </c>
      <c r="T774" s="12">
        <f t="shared" si="101"/>
        <v>40118.165972222225</v>
      </c>
      <c r="U774" s="13">
        <f t="shared" si="102"/>
        <v>40068.056932870371</v>
      </c>
      <c r="V774" t="str">
        <f t="shared" si="103"/>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96"/>
        <v>0.85129023676509719</v>
      </c>
      <c r="P775" s="7">
        <f t="shared" si="97"/>
        <v>16</v>
      </c>
      <c r="Q775" t="str">
        <f t="shared" si="98"/>
        <v>publishing</v>
      </c>
      <c r="R775" s="8" t="str">
        <f t="shared" si="99"/>
        <v>fiction</v>
      </c>
      <c r="S775" s="12">
        <f t="shared" si="100"/>
        <v>42100.735937500001</v>
      </c>
      <c r="T775" s="12">
        <f t="shared" si="101"/>
        <v>42134.959027777775</v>
      </c>
      <c r="U775" s="13">
        <f t="shared" si="102"/>
        <v>42100.735937500001</v>
      </c>
      <c r="V775" t="str">
        <f t="shared" si="103"/>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96"/>
        <v>70.199999999999989</v>
      </c>
      <c r="P776" s="7">
        <f t="shared" si="97"/>
        <v>39</v>
      </c>
      <c r="Q776" t="str">
        <f t="shared" si="98"/>
        <v>publishing</v>
      </c>
      <c r="R776" s="8" t="str">
        <f t="shared" si="99"/>
        <v>fiction</v>
      </c>
      <c r="S776" s="12">
        <f t="shared" si="100"/>
        <v>41663.780300925922</v>
      </c>
      <c r="T776" s="12">
        <f t="shared" si="101"/>
        <v>41693.780300925922</v>
      </c>
      <c r="U776" s="13">
        <f t="shared" si="102"/>
        <v>41663.780300925922</v>
      </c>
      <c r="V776" t="str">
        <f t="shared" si="103"/>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96"/>
        <v>1.7000000000000002</v>
      </c>
      <c r="P777" s="7">
        <f t="shared" si="97"/>
        <v>34</v>
      </c>
      <c r="Q777" t="str">
        <f t="shared" si="98"/>
        <v>publishing</v>
      </c>
      <c r="R777" s="8" t="str">
        <f t="shared" si="99"/>
        <v>fiction</v>
      </c>
      <c r="S777" s="12">
        <f t="shared" si="100"/>
        <v>40863.060127314813</v>
      </c>
      <c r="T777" s="12">
        <f t="shared" si="101"/>
        <v>40893.060127314813</v>
      </c>
      <c r="U777" s="13">
        <f t="shared" si="102"/>
        <v>40863.060127314813</v>
      </c>
      <c r="V777" t="str">
        <f t="shared" si="103"/>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96"/>
        <v>51.4</v>
      </c>
      <c r="P778" s="7">
        <f t="shared" si="97"/>
        <v>63.122807017543863</v>
      </c>
      <c r="Q778" t="str">
        <f t="shared" si="98"/>
        <v>publishing</v>
      </c>
      <c r="R778" s="8" t="str">
        <f t="shared" si="99"/>
        <v>fiction</v>
      </c>
      <c r="S778" s="12">
        <f t="shared" si="100"/>
        <v>42250.685706018514</v>
      </c>
      <c r="T778" s="12">
        <f t="shared" si="101"/>
        <v>42288.208333333328</v>
      </c>
      <c r="U778" s="13">
        <f t="shared" si="102"/>
        <v>42250.685706018514</v>
      </c>
      <c r="V778" t="str">
        <f t="shared" si="103"/>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96"/>
        <v>0.70000000000000007</v>
      </c>
      <c r="P779" s="7">
        <f t="shared" si="97"/>
        <v>7</v>
      </c>
      <c r="Q779" t="str">
        <f t="shared" si="98"/>
        <v>publishing</v>
      </c>
      <c r="R779" s="8" t="str">
        <f t="shared" si="99"/>
        <v>fiction</v>
      </c>
      <c r="S779" s="12">
        <f t="shared" si="100"/>
        <v>41456.981215277774</v>
      </c>
      <c r="T779" s="12">
        <f t="shared" si="101"/>
        <v>41486.981215277774</v>
      </c>
      <c r="U779" s="13">
        <f t="shared" si="102"/>
        <v>41456.981215277774</v>
      </c>
      <c r="V779" t="str">
        <f t="shared" si="103"/>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96"/>
        <v>0.4</v>
      </c>
      <c r="P780" s="7">
        <f t="shared" si="97"/>
        <v>2</v>
      </c>
      <c r="Q780" t="str">
        <f t="shared" si="98"/>
        <v>publishing</v>
      </c>
      <c r="R780" s="8" t="str">
        <f t="shared" si="99"/>
        <v>fiction</v>
      </c>
      <c r="S780" s="12">
        <f t="shared" si="100"/>
        <v>41729.702314814815</v>
      </c>
      <c r="T780" s="12">
        <f t="shared" si="101"/>
        <v>41759.702314814815</v>
      </c>
      <c r="U780" s="13">
        <f t="shared" si="102"/>
        <v>41729.702314814815</v>
      </c>
      <c r="V780" t="str">
        <f t="shared" si="103"/>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96"/>
        <v>2.666666666666667</v>
      </c>
      <c r="P781" s="7">
        <f t="shared" si="97"/>
        <v>66.666666666666671</v>
      </c>
      <c r="Q781" t="str">
        <f t="shared" si="98"/>
        <v>publishing</v>
      </c>
      <c r="R781" s="8" t="str">
        <f t="shared" si="99"/>
        <v>fiction</v>
      </c>
      <c r="S781" s="12">
        <f t="shared" si="100"/>
        <v>40436.68408564815</v>
      </c>
      <c r="T781" s="12">
        <f t="shared" si="101"/>
        <v>40466.166666666664</v>
      </c>
      <c r="U781" s="13">
        <f t="shared" si="102"/>
        <v>40436.68408564815</v>
      </c>
      <c r="V781" t="str">
        <f t="shared" si="103"/>
        <v>Sep</v>
      </c>
    </row>
    <row r="782" spans="1:22"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96"/>
        <v>104</v>
      </c>
      <c r="P782" s="7">
        <f t="shared" si="97"/>
        <v>38.518518518518519</v>
      </c>
      <c r="Q782" t="str">
        <f t="shared" si="98"/>
        <v>music</v>
      </c>
      <c r="R782" s="8" t="str">
        <f t="shared" si="99"/>
        <v>rock</v>
      </c>
      <c r="S782" s="12">
        <f t="shared" si="100"/>
        <v>40636.673900462964</v>
      </c>
      <c r="T782" s="12">
        <f t="shared" si="101"/>
        <v>40666.673900462964</v>
      </c>
      <c r="U782" s="13">
        <f t="shared" si="102"/>
        <v>40636.673900462964</v>
      </c>
      <c r="V782" t="str">
        <f t="shared" si="103"/>
        <v>Apr</v>
      </c>
    </row>
    <row r="783" spans="1:22"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96"/>
        <v>133.15375</v>
      </c>
      <c r="P783" s="7">
        <f t="shared" si="97"/>
        <v>42.609200000000001</v>
      </c>
      <c r="Q783" t="str">
        <f t="shared" si="98"/>
        <v>music</v>
      </c>
      <c r="R783" s="8" t="str">
        <f t="shared" si="99"/>
        <v>rock</v>
      </c>
      <c r="S783" s="12">
        <f t="shared" si="100"/>
        <v>41403.000856481478</v>
      </c>
      <c r="T783" s="12">
        <f t="shared" si="101"/>
        <v>41433.000856481478</v>
      </c>
      <c r="U783" s="13">
        <f t="shared" si="102"/>
        <v>41403.000856481478</v>
      </c>
      <c r="V783" t="str">
        <f t="shared" si="103"/>
        <v>May</v>
      </c>
    </row>
    <row r="784" spans="1:22"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96"/>
        <v>100</v>
      </c>
      <c r="P784" s="7">
        <f t="shared" si="97"/>
        <v>50</v>
      </c>
      <c r="Q784" t="str">
        <f t="shared" si="98"/>
        <v>music</v>
      </c>
      <c r="R784" s="8" t="str">
        <f t="shared" si="99"/>
        <v>rock</v>
      </c>
      <c r="S784" s="12">
        <f t="shared" si="100"/>
        <v>41116.758125</v>
      </c>
      <c r="T784" s="12">
        <f t="shared" si="101"/>
        <v>41146.758125</v>
      </c>
      <c r="U784" s="13">
        <f t="shared" si="102"/>
        <v>41116.758125</v>
      </c>
      <c r="V784" t="str">
        <f t="shared" si="103"/>
        <v>Jul</v>
      </c>
    </row>
    <row r="785" spans="1:22"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96"/>
        <v>148.13333333333333</v>
      </c>
      <c r="P785" s="7">
        <f t="shared" si="97"/>
        <v>63.485714285714288</v>
      </c>
      <c r="Q785" t="str">
        <f t="shared" si="98"/>
        <v>music</v>
      </c>
      <c r="R785" s="8" t="str">
        <f t="shared" si="99"/>
        <v>rock</v>
      </c>
      <c r="S785" s="12">
        <f t="shared" si="100"/>
        <v>40987.773715277777</v>
      </c>
      <c r="T785" s="12">
        <f t="shared" si="101"/>
        <v>41026.916666666664</v>
      </c>
      <c r="U785" s="13">
        <f t="shared" si="102"/>
        <v>40987.773715277777</v>
      </c>
      <c r="V785" t="str">
        <f t="shared" si="103"/>
        <v>Mar</v>
      </c>
    </row>
    <row r="786" spans="1:22"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96"/>
        <v>102.49999999999999</v>
      </c>
      <c r="P786" s="7">
        <f t="shared" si="97"/>
        <v>102.5</v>
      </c>
      <c r="Q786" t="str">
        <f t="shared" si="98"/>
        <v>music</v>
      </c>
      <c r="R786" s="8" t="str">
        <f t="shared" si="99"/>
        <v>rock</v>
      </c>
      <c r="S786" s="12">
        <f t="shared" si="100"/>
        <v>41675.149525462963</v>
      </c>
      <c r="T786" s="12">
        <f t="shared" si="101"/>
        <v>41715.107858796298</v>
      </c>
      <c r="U786" s="13">
        <f t="shared" si="102"/>
        <v>41675.149525462963</v>
      </c>
      <c r="V786" t="str">
        <f t="shared" si="103"/>
        <v>Feb</v>
      </c>
    </row>
    <row r="787" spans="1:22"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96"/>
        <v>180.62799999999999</v>
      </c>
      <c r="P787" s="7">
        <f t="shared" si="97"/>
        <v>31.142758620689655</v>
      </c>
      <c r="Q787" t="str">
        <f t="shared" si="98"/>
        <v>music</v>
      </c>
      <c r="R787" s="8" t="str">
        <f t="shared" si="99"/>
        <v>rock</v>
      </c>
      <c r="S787" s="12">
        <f t="shared" si="100"/>
        <v>41303.593923611115</v>
      </c>
      <c r="T787" s="12">
        <f t="shared" si="101"/>
        <v>41333.593923611115</v>
      </c>
      <c r="U787" s="13">
        <f t="shared" si="102"/>
        <v>41303.593923611115</v>
      </c>
      <c r="V787" t="str">
        <f t="shared" si="103"/>
        <v>Jan</v>
      </c>
    </row>
    <row r="788" spans="1:22"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96"/>
        <v>142.79999999999998</v>
      </c>
      <c r="P788" s="7">
        <f t="shared" si="97"/>
        <v>162.27272727272728</v>
      </c>
      <c r="Q788" t="str">
        <f t="shared" si="98"/>
        <v>music</v>
      </c>
      <c r="R788" s="8" t="str">
        <f t="shared" si="99"/>
        <v>rock</v>
      </c>
      <c r="S788" s="12">
        <f t="shared" si="100"/>
        <v>40983.055949074071</v>
      </c>
      <c r="T788" s="12">
        <f t="shared" si="101"/>
        <v>41040.657638888893</v>
      </c>
      <c r="U788" s="13">
        <f t="shared" si="102"/>
        <v>40983.055949074071</v>
      </c>
      <c r="V788" t="str">
        <f t="shared" si="103"/>
        <v>Mar</v>
      </c>
    </row>
    <row r="789" spans="1:22"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96"/>
        <v>114.16666666666666</v>
      </c>
      <c r="P789" s="7">
        <f t="shared" si="97"/>
        <v>80.588235294117652</v>
      </c>
      <c r="Q789" t="str">
        <f t="shared" si="98"/>
        <v>music</v>
      </c>
      <c r="R789" s="8" t="str">
        <f t="shared" si="99"/>
        <v>rock</v>
      </c>
      <c r="S789" s="12">
        <f t="shared" si="100"/>
        <v>41549.627615740741</v>
      </c>
      <c r="T789" s="12">
        <f t="shared" si="101"/>
        <v>41579.627615740741</v>
      </c>
      <c r="U789" s="13">
        <f t="shared" si="102"/>
        <v>41549.627615740741</v>
      </c>
      <c r="V789" t="str">
        <f t="shared" si="103"/>
        <v>Oct</v>
      </c>
    </row>
    <row r="790" spans="1:22"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96"/>
        <v>203.505</v>
      </c>
      <c r="P790" s="7">
        <f t="shared" si="97"/>
        <v>59.85441176470588</v>
      </c>
      <c r="Q790" t="str">
        <f t="shared" si="98"/>
        <v>music</v>
      </c>
      <c r="R790" s="8" t="str">
        <f t="shared" si="99"/>
        <v>rock</v>
      </c>
      <c r="S790" s="12">
        <f t="shared" si="100"/>
        <v>41059.006805555553</v>
      </c>
      <c r="T790" s="12">
        <f t="shared" si="101"/>
        <v>41097.165972222225</v>
      </c>
      <c r="U790" s="13">
        <f t="shared" si="102"/>
        <v>41059.006805555553</v>
      </c>
      <c r="V790" t="str">
        <f t="shared" si="103"/>
        <v>May</v>
      </c>
    </row>
    <row r="791" spans="1:22"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96"/>
        <v>109.41176470588236</v>
      </c>
      <c r="P791" s="7">
        <f t="shared" si="97"/>
        <v>132.85714285714286</v>
      </c>
      <c r="Q791" t="str">
        <f t="shared" si="98"/>
        <v>music</v>
      </c>
      <c r="R791" s="8" t="str">
        <f t="shared" si="99"/>
        <v>rock</v>
      </c>
      <c r="S791" s="12">
        <f t="shared" si="100"/>
        <v>41277.186111111107</v>
      </c>
      <c r="T791" s="12">
        <f t="shared" si="101"/>
        <v>41295.332638888889</v>
      </c>
      <c r="U791" s="13">
        <f t="shared" si="102"/>
        <v>41277.186111111107</v>
      </c>
      <c r="V791" t="str">
        <f t="shared" si="103"/>
        <v>Jan</v>
      </c>
    </row>
    <row r="792" spans="1:22"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96"/>
        <v>144.37459999999999</v>
      </c>
      <c r="P792" s="7">
        <f t="shared" si="97"/>
        <v>92.547820512820508</v>
      </c>
      <c r="Q792" t="str">
        <f t="shared" si="98"/>
        <v>music</v>
      </c>
      <c r="R792" s="8" t="str">
        <f t="shared" si="99"/>
        <v>rock</v>
      </c>
      <c r="S792" s="12">
        <f t="shared" si="100"/>
        <v>41276.047905092593</v>
      </c>
      <c r="T792" s="12">
        <f t="shared" si="101"/>
        <v>41306.047905092593</v>
      </c>
      <c r="U792" s="13">
        <f t="shared" si="102"/>
        <v>41276.047905092593</v>
      </c>
      <c r="V792" t="str">
        <f t="shared" si="103"/>
        <v>Jan</v>
      </c>
    </row>
    <row r="793" spans="1:22"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96"/>
        <v>103.86666666666666</v>
      </c>
      <c r="P793" s="7">
        <f t="shared" si="97"/>
        <v>60.859375</v>
      </c>
      <c r="Q793" t="str">
        <f t="shared" si="98"/>
        <v>music</v>
      </c>
      <c r="R793" s="8" t="str">
        <f t="shared" si="99"/>
        <v>rock</v>
      </c>
      <c r="S793" s="12">
        <f t="shared" si="100"/>
        <v>41557.780624999999</v>
      </c>
      <c r="T793" s="12">
        <f t="shared" si="101"/>
        <v>41591.249305555553</v>
      </c>
      <c r="U793" s="13">
        <f t="shared" si="102"/>
        <v>41557.780624999999</v>
      </c>
      <c r="V793" t="str">
        <f t="shared" si="103"/>
        <v>Oct</v>
      </c>
    </row>
    <row r="794" spans="1:22"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96"/>
        <v>100.44440000000002</v>
      </c>
      <c r="P794" s="7">
        <f t="shared" si="97"/>
        <v>41.851833333333339</v>
      </c>
      <c r="Q794" t="str">
        <f t="shared" si="98"/>
        <v>music</v>
      </c>
      <c r="R794" s="8" t="str">
        <f t="shared" si="99"/>
        <v>rock</v>
      </c>
      <c r="S794" s="12">
        <f t="shared" si="100"/>
        <v>41555.87364583333</v>
      </c>
      <c r="T794" s="12">
        <f t="shared" si="101"/>
        <v>41585.915312500001</v>
      </c>
      <c r="U794" s="13">
        <f t="shared" si="102"/>
        <v>41555.87364583333</v>
      </c>
      <c r="V794" t="str">
        <f t="shared" si="103"/>
        <v>Oct</v>
      </c>
    </row>
    <row r="795" spans="1:22"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96"/>
        <v>102.77927272727271</v>
      </c>
      <c r="P795" s="7">
        <f t="shared" si="97"/>
        <v>88.325937499999995</v>
      </c>
      <c r="Q795" t="str">
        <f t="shared" si="98"/>
        <v>music</v>
      </c>
      <c r="R795" s="8" t="str">
        <f t="shared" si="99"/>
        <v>rock</v>
      </c>
      <c r="S795" s="12">
        <f t="shared" si="100"/>
        <v>41442.741249999999</v>
      </c>
      <c r="T795" s="12">
        <f t="shared" si="101"/>
        <v>41458.207638888889</v>
      </c>
      <c r="U795" s="13">
        <f t="shared" si="102"/>
        <v>41442.741249999999</v>
      </c>
      <c r="V795" t="str">
        <f t="shared" si="103"/>
        <v>Jun</v>
      </c>
    </row>
    <row r="796" spans="1:22"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96"/>
        <v>105.31250000000001</v>
      </c>
      <c r="P796" s="7">
        <f t="shared" si="97"/>
        <v>158.96226415094338</v>
      </c>
      <c r="Q796" t="str">
        <f t="shared" si="98"/>
        <v>music</v>
      </c>
      <c r="R796" s="8" t="str">
        <f t="shared" si="99"/>
        <v>rock</v>
      </c>
      <c r="S796" s="12">
        <f t="shared" si="100"/>
        <v>40736.115011574075</v>
      </c>
      <c r="T796" s="12">
        <f t="shared" si="101"/>
        <v>40791.712500000001</v>
      </c>
      <c r="U796" s="13">
        <f t="shared" si="102"/>
        <v>40736.115011574075</v>
      </c>
      <c r="V796" t="str">
        <f t="shared" si="103"/>
        <v>Jul</v>
      </c>
    </row>
    <row r="797" spans="1:22"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96"/>
        <v>111.78571428571429</v>
      </c>
      <c r="P797" s="7">
        <f t="shared" si="97"/>
        <v>85.054347826086953</v>
      </c>
      <c r="Q797" t="str">
        <f t="shared" si="98"/>
        <v>music</v>
      </c>
      <c r="R797" s="8" t="str">
        <f t="shared" si="99"/>
        <v>rock</v>
      </c>
      <c r="S797" s="12">
        <f t="shared" si="100"/>
        <v>40963.613032407404</v>
      </c>
      <c r="T797" s="12">
        <f t="shared" si="101"/>
        <v>41006.207638888889</v>
      </c>
      <c r="U797" s="13">
        <f t="shared" si="102"/>
        <v>40963.613032407404</v>
      </c>
      <c r="V797" t="str">
        <f t="shared" si="103"/>
        <v>Feb</v>
      </c>
    </row>
    <row r="798" spans="1:22"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96"/>
        <v>101.35000000000001</v>
      </c>
      <c r="P798" s="7">
        <f t="shared" si="97"/>
        <v>112.61111111111111</v>
      </c>
      <c r="Q798" t="str">
        <f t="shared" si="98"/>
        <v>music</v>
      </c>
      <c r="R798" s="8" t="str">
        <f t="shared" si="99"/>
        <v>rock</v>
      </c>
      <c r="S798" s="12">
        <f t="shared" si="100"/>
        <v>41502.882928240739</v>
      </c>
      <c r="T798" s="12">
        <f t="shared" si="101"/>
        <v>41532.881944444445</v>
      </c>
      <c r="U798" s="13">
        <f t="shared" si="102"/>
        <v>41502.882928240739</v>
      </c>
      <c r="V798" t="str">
        <f t="shared" si="103"/>
        <v>Aug</v>
      </c>
    </row>
    <row r="799" spans="1:22"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96"/>
        <v>107.53333333333333</v>
      </c>
      <c r="P799" s="7">
        <f t="shared" si="97"/>
        <v>45.436619718309856</v>
      </c>
      <c r="Q799" t="str">
        <f t="shared" si="98"/>
        <v>music</v>
      </c>
      <c r="R799" s="8" t="str">
        <f t="shared" si="99"/>
        <v>rock</v>
      </c>
      <c r="S799" s="12">
        <f t="shared" si="100"/>
        <v>40996.994074074071</v>
      </c>
      <c r="T799" s="12">
        <f t="shared" si="101"/>
        <v>41028.166666666664</v>
      </c>
      <c r="U799" s="13">
        <f t="shared" si="102"/>
        <v>40996.994074074071</v>
      </c>
      <c r="V799" t="str">
        <f t="shared" si="103"/>
        <v>Mar</v>
      </c>
    </row>
    <row r="800" spans="1:22"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96"/>
        <v>114.88571428571429</v>
      </c>
      <c r="P800" s="7">
        <f t="shared" si="97"/>
        <v>46.218390804597703</v>
      </c>
      <c r="Q800" t="str">
        <f t="shared" si="98"/>
        <v>music</v>
      </c>
      <c r="R800" s="8" t="str">
        <f t="shared" si="99"/>
        <v>rock</v>
      </c>
      <c r="S800" s="12">
        <f t="shared" si="100"/>
        <v>41882.590127314819</v>
      </c>
      <c r="T800" s="12">
        <f t="shared" si="101"/>
        <v>41912.590127314819</v>
      </c>
      <c r="U800" s="13">
        <f t="shared" si="102"/>
        <v>41882.590127314819</v>
      </c>
      <c r="V800" t="str">
        <f t="shared" si="103"/>
        <v>Aug</v>
      </c>
    </row>
    <row r="801" spans="1:22"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96"/>
        <v>100.02</v>
      </c>
      <c r="P801" s="7">
        <f t="shared" si="97"/>
        <v>178.60714285714286</v>
      </c>
      <c r="Q801" t="str">
        <f t="shared" si="98"/>
        <v>music</v>
      </c>
      <c r="R801" s="8" t="str">
        <f t="shared" si="99"/>
        <v>rock</v>
      </c>
      <c r="S801" s="12">
        <f t="shared" si="100"/>
        <v>40996.667199074072</v>
      </c>
      <c r="T801" s="12">
        <f t="shared" si="101"/>
        <v>41026.667199074072</v>
      </c>
      <c r="U801" s="13">
        <f t="shared" si="102"/>
        <v>40996.667199074072</v>
      </c>
      <c r="V801" t="str">
        <f t="shared" si="103"/>
        <v>Mar</v>
      </c>
    </row>
    <row r="802" spans="1:22"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96"/>
        <v>152.13333333333335</v>
      </c>
      <c r="P802" s="7">
        <f t="shared" si="97"/>
        <v>40.75</v>
      </c>
      <c r="Q802" t="str">
        <f t="shared" si="98"/>
        <v>music</v>
      </c>
      <c r="R802" s="8" t="str">
        <f t="shared" si="99"/>
        <v>rock</v>
      </c>
      <c r="S802" s="12">
        <f t="shared" si="100"/>
        <v>41863.433495370373</v>
      </c>
      <c r="T802" s="12">
        <f t="shared" si="101"/>
        <v>41893.433495370373</v>
      </c>
      <c r="U802" s="13">
        <f t="shared" si="102"/>
        <v>41863.433495370373</v>
      </c>
      <c r="V802" t="str">
        <f t="shared" si="103"/>
        <v>Aug</v>
      </c>
    </row>
    <row r="803" spans="1:22"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96"/>
        <v>111.52149999999999</v>
      </c>
      <c r="P803" s="7">
        <f t="shared" si="97"/>
        <v>43.733921568627444</v>
      </c>
      <c r="Q803" t="str">
        <f t="shared" si="98"/>
        <v>music</v>
      </c>
      <c r="R803" s="8" t="str">
        <f t="shared" si="99"/>
        <v>rock</v>
      </c>
      <c r="S803" s="12">
        <f t="shared" si="100"/>
        <v>40695.795370370368</v>
      </c>
      <c r="T803" s="12">
        <f t="shared" si="101"/>
        <v>40725.795370370368</v>
      </c>
      <c r="U803" s="13">
        <f t="shared" si="102"/>
        <v>40695.795370370368</v>
      </c>
      <c r="V803" t="str">
        <f t="shared" si="103"/>
        <v>Jun</v>
      </c>
    </row>
    <row r="804" spans="1:22"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96"/>
        <v>101.33333333333334</v>
      </c>
      <c r="P804" s="7">
        <f t="shared" si="97"/>
        <v>81.066666666666663</v>
      </c>
      <c r="Q804" t="str">
        <f t="shared" si="98"/>
        <v>music</v>
      </c>
      <c r="R804" s="8" t="str">
        <f t="shared" si="99"/>
        <v>rock</v>
      </c>
      <c r="S804" s="12">
        <f t="shared" si="100"/>
        <v>41123.022268518514</v>
      </c>
      <c r="T804" s="12">
        <f t="shared" si="101"/>
        <v>41169.170138888891</v>
      </c>
      <c r="U804" s="13">
        <f t="shared" si="102"/>
        <v>41123.022268518514</v>
      </c>
      <c r="V804" t="str">
        <f t="shared" si="103"/>
        <v>Aug</v>
      </c>
    </row>
    <row r="805" spans="1:22"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96"/>
        <v>123.2608695652174</v>
      </c>
      <c r="P805" s="7">
        <f t="shared" si="97"/>
        <v>74.60526315789474</v>
      </c>
      <c r="Q805" t="str">
        <f t="shared" si="98"/>
        <v>music</v>
      </c>
      <c r="R805" s="8" t="str">
        <f t="shared" si="99"/>
        <v>rock</v>
      </c>
      <c r="S805" s="12">
        <f t="shared" si="100"/>
        <v>40665.949976851851</v>
      </c>
      <c r="T805" s="12">
        <f t="shared" si="101"/>
        <v>40692.041666666664</v>
      </c>
      <c r="U805" s="13">
        <f t="shared" si="102"/>
        <v>40665.949976851851</v>
      </c>
      <c r="V805" t="str">
        <f t="shared" si="103"/>
        <v>May</v>
      </c>
    </row>
    <row r="806" spans="1:22"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96"/>
        <v>100</v>
      </c>
      <c r="P806" s="7">
        <f t="shared" si="97"/>
        <v>305.55555555555554</v>
      </c>
      <c r="Q806" t="str">
        <f t="shared" si="98"/>
        <v>music</v>
      </c>
      <c r="R806" s="8" t="str">
        <f t="shared" si="99"/>
        <v>rock</v>
      </c>
      <c r="S806" s="12">
        <f t="shared" si="100"/>
        <v>40730.105624999997</v>
      </c>
      <c r="T806" s="12">
        <f t="shared" si="101"/>
        <v>40747.165972222225</v>
      </c>
      <c r="U806" s="13">
        <f t="shared" si="102"/>
        <v>40730.105624999997</v>
      </c>
      <c r="V806" t="str">
        <f t="shared" si="103"/>
        <v>Jul</v>
      </c>
    </row>
    <row r="807" spans="1:22"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96"/>
        <v>105</v>
      </c>
      <c r="P807" s="7">
        <f t="shared" si="97"/>
        <v>58.333333333333336</v>
      </c>
      <c r="Q807" t="str">
        <f t="shared" si="98"/>
        <v>music</v>
      </c>
      <c r="R807" s="8" t="str">
        <f t="shared" si="99"/>
        <v>rock</v>
      </c>
      <c r="S807" s="12">
        <f t="shared" si="100"/>
        <v>40690.823055555556</v>
      </c>
      <c r="T807" s="12">
        <f t="shared" si="101"/>
        <v>40740.958333333336</v>
      </c>
      <c r="U807" s="13">
        <f t="shared" si="102"/>
        <v>40690.823055555556</v>
      </c>
      <c r="V807" t="str">
        <f t="shared" si="103"/>
        <v>May</v>
      </c>
    </row>
    <row r="808" spans="1:22"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96"/>
        <v>104.4375</v>
      </c>
      <c r="P808" s="7">
        <f t="shared" si="97"/>
        <v>117.67605633802818</v>
      </c>
      <c r="Q808" t="str">
        <f t="shared" si="98"/>
        <v>music</v>
      </c>
      <c r="R808" s="8" t="str">
        <f t="shared" si="99"/>
        <v>rock</v>
      </c>
      <c r="S808" s="12">
        <f t="shared" si="100"/>
        <v>40763.691423611112</v>
      </c>
      <c r="T808" s="12">
        <f t="shared" si="101"/>
        <v>40793.691423611112</v>
      </c>
      <c r="U808" s="13">
        <f t="shared" si="102"/>
        <v>40763.691423611112</v>
      </c>
      <c r="V808" t="str">
        <f t="shared" si="103"/>
        <v>Aug</v>
      </c>
    </row>
    <row r="809" spans="1:22"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96"/>
        <v>105.125</v>
      </c>
      <c r="P809" s="7">
        <f t="shared" si="97"/>
        <v>73.771929824561397</v>
      </c>
      <c r="Q809" t="str">
        <f t="shared" si="98"/>
        <v>music</v>
      </c>
      <c r="R809" s="8" t="str">
        <f t="shared" si="99"/>
        <v>rock</v>
      </c>
      <c r="S809" s="12">
        <f t="shared" si="100"/>
        <v>42759.628599537042</v>
      </c>
      <c r="T809" s="12">
        <f t="shared" si="101"/>
        <v>42795.083333333328</v>
      </c>
      <c r="U809" s="13">
        <f t="shared" si="102"/>
        <v>42759.628599537042</v>
      </c>
      <c r="V809" t="str">
        <f t="shared" si="103"/>
        <v>Jan</v>
      </c>
    </row>
    <row r="810" spans="1:22"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96"/>
        <v>100</v>
      </c>
      <c r="P810" s="7">
        <f t="shared" si="97"/>
        <v>104.65116279069767</v>
      </c>
      <c r="Q810" t="str">
        <f t="shared" si="98"/>
        <v>music</v>
      </c>
      <c r="R810" s="8" t="str">
        <f t="shared" si="99"/>
        <v>rock</v>
      </c>
      <c r="S810" s="12">
        <f t="shared" si="100"/>
        <v>41962.100532407407</v>
      </c>
      <c r="T810" s="12">
        <f t="shared" si="101"/>
        <v>41995.207638888889</v>
      </c>
      <c r="U810" s="13">
        <f t="shared" si="102"/>
        <v>41962.100532407407</v>
      </c>
      <c r="V810" t="str">
        <f t="shared" si="103"/>
        <v>Nov</v>
      </c>
    </row>
    <row r="811" spans="1:22"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96"/>
        <v>103.77499999999999</v>
      </c>
      <c r="P811" s="7">
        <f t="shared" si="97"/>
        <v>79.82692307692308</v>
      </c>
      <c r="Q811" t="str">
        <f t="shared" si="98"/>
        <v>music</v>
      </c>
      <c r="R811" s="8" t="str">
        <f t="shared" si="99"/>
        <v>rock</v>
      </c>
      <c r="S811" s="12">
        <f t="shared" si="100"/>
        <v>41628.833680555559</v>
      </c>
      <c r="T811" s="12">
        <f t="shared" si="101"/>
        <v>41658.833680555559</v>
      </c>
      <c r="U811" s="13">
        <f t="shared" si="102"/>
        <v>41628.833680555559</v>
      </c>
      <c r="V811" t="str">
        <f t="shared" si="103"/>
        <v>Dec</v>
      </c>
    </row>
    <row r="812" spans="1:22"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96"/>
        <v>105</v>
      </c>
      <c r="P812" s="7">
        <f t="shared" si="97"/>
        <v>58.333333333333336</v>
      </c>
      <c r="Q812" t="str">
        <f t="shared" si="98"/>
        <v>music</v>
      </c>
      <c r="R812" s="8" t="str">
        <f t="shared" si="99"/>
        <v>rock</v>
      </c>
      <c r="S812" s="12">
        <f t="shared" si="100"/>
        <v>41123.056273148148</v>
      </c>
      <c r="T812" s="12">
        <f t="shared" si="101"/>
        <v>41153.056273148148</v>
      </c>
      <c r="U812" s="13">
        <f t="shared" si="102"/>
        <v>41123.056273148148</v>
      </c>
      <c r="V812" t="str">
        <f t="shared" si="103"/>
        <v>Aug</v>
      </c>
    </row>
    <row r="813" spans="1:22"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96"/>
        <v>104</v>
      </c>
      <c r="P813" s="7">
        <f t="shared" si="97"/>
        <v>86.666666666666671</v>
      </c>
      <c r="Q813" t="str">
        <f t="shared" si="98"/>
        <v>music</v>
      </c>
      <c r="R813" s="8" t="str">
        <f t="shared" si="99"/>
        <v>rock</v>
      </c>
      <c r="S813" s="12">
        <f t="shared" si="100"/>
        <v>41443.643541666665</v>
      </c>
      <c r="T813" s="12">
        <f t="shared" si="101"/>
        <v>41465.702777777777</v>
      </c>
      <c r="U813" s="13">
        <f t="shared" si="102"/>
        <v>41443.643541666665</v>
      </c>
      <c r="V813" t="str">
        <f t="shared" si="103"/>
        <v>Jun</v>
      </c>
    </row>
    <row r="814" spans="1:22"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96"/>
        <v>151.83333333333334</v>
      </c>
      <c r="P814" s="7">
        <f t="shared" si="97"/>
        <v>27.606060606060606</v>
      </c>
      <c r="Q814" t="str">
        <f t="shared" si="98"/>
        <v>music</v>
      </c>
      <c r="R814" s="8" t="str">
        <f t="shared" si="99"/>
        <v>rock</v>
      </c>
      <c r="S814" s="12">
        <f t="shared" si="100"/>
        <v>41282.017962962964</v>
      </c>
      <c r="T814" s="12">
        <f t="shared" si="101"/>
        <v>41334.581944444442</v>
      </c>
      <c r="U814" s="13">
        <f t="shared" si="102"/>
        <v>41282.017962962964</v>
      </c>
      <c r="V814" t="str">
        <f t="shared" si="103"/>
        <v>Jan</v>
      </c>
    </row>
    <row r="815" spans="1:22"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96"/>
        <v>159.99600000000001</v>
      </c>
      <c r="P815" s="7">
        <f t="shared" si="97"/>
        <v>24.999375000000001</v>
      </c>
      <c r="Q815" t="str">
        <f t="shared" si="98"/>
        <v>music</v>
      </c>
      <c r="R815" s="8" t="str">
        <f t="shared" si="99"/>
        <v>rock</v>
      </c>
      <c r="S815" s="12">
        <f t="shared" si="100"/>
        <v>41080.960243055553</v>
      </c>
      <c r="T815" s="12">
        <f t="shared" si="101"/>
        <v>41110.960243055553</v>
      </c>
      <c r="U815" s="13">
        <f t="shared" si="102"/>
        <v>41080.960243055553</v>
      </c>
      <c r="V815" t="str">
        <f t="shared" si="103"/>
        <v>Jun</v>
      </c>
    </row>
    <row r="816" spans="1:22"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96"/>
        <v>127.3</v>
      </c>
      <c r="P816" s="7">
        <f t="shared" si="97"/>
        <v>45.464285714285715</v>
      </c>
      <c r="Q816" t="str">
        <f t="shared" si="98"/>
        <v>music</v>
      </c>
      <c r="R816" s="8" t="str">
        <f t="shared" si="99"/>
        <v>rock</v>
      </c>
      <c r="S816" s="12">
        <f t="shared" si="100"/>
        <v>40679.743067129632</v>
      </c>
      <c r="T816" s="12">
        <f t="shared" si="101"/>
        <v>40694.75277777778</v>
      </c>
      <c r="U816" s="13">
        <f t="shared" si="102"/>
        <v>40679.743067129632</v>
      </c>
      <c r="V816" t="str">
        <f t="shared" si="103"/>
        <v>May</v>
      </c>
    </row>
    <row r="817" spans="1:22"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96"/>
        <v>107</v>
      </c>
      <c r="P817" s="7">
        <f t="shared" si="97"/>
        <v>99.534883720930239</v>
      </c>
      <c r="Q817" t="str">
        <f t="shared" si="98"/>
        <v>music</v>
      </c>
      <c r="R817" s="8" t="str">
        <f t="shared" si="99"/>
        <v>rock</v>
      </c>
      <c r="S817" s="12">
        <f t="shared" si="100"/>
        <v>41914.917858796296</v>
      </c>
      <c r="T817" s="12">
        <f t="shared" si="101"/>
        <v>41944.917858796296</v>
      </c>
      <c r="U817" s="13">
        <f t="shared" si="102"/>
        <v>41914.917858796296</v>
      </c>
      <c r="V817" t="str">
        <f t="shared" si="103"/>
        <v>Oct</v>
      </c>
    </row>
    <row r="818" spans="1:22"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96"/>
        <v>115.12214285714286</v>
      </c>
      <c r="P818" s="7">
        <f t="shared" si="97"/>
        <v>39.31</v>
      </c>
      <c r="Q818" t="str">
        <f t="shared" si="98"/>
        <v>music</v>
      </c>
      <c r="R818" s="8" t="str">
        <f t="shared" si="99"/>
        <v>rock</v>
      </c>
      <c r="S818" s="12">
        <f t="shared" si="100"/>
        <v>41341.870868055557</v>
      </c>
      <c r="T818" s="12">
        <f t="shared" si="101"/>
        <v>41373.270833333336</v>
      </c>
      <c r="U818" s="13">
        <f t="shared" si="102"/>
        <v>41341.870868055557</v>
      </c>
      <c r="V818" t="str">
        <f t="shared" si="103"/>
        <v>Mar</v>
      </c>
    </row>
    <row r="819" spans="1:22"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96"/>
        <v>137.11066666666665</v>
      </c>
      <c r="P819" s="7">
        <f t="shared" si="97"/>
        <v>89.419999999999987</v>
      </c>
      <c r="Q819" t="str">
        <f t="shared" si="98"/>
        <v>music</v>
      </c>
      <c r="R819" s="8" t="str">
        <f t="shared" si="99"/>
        <v>rock</v>
      </c>
      <c r="S819" s="12">
        <f t="shared" si="100"/>
        <v>40925.599664351852</v>
      </c>
      <c r="T819" s="12">
        <f t="shared" si="101"/>
        <v>40979.207638888889</v>
      </c>
      <c r="U819" s="13">
        <f t="shared" si="102"/>
        <v>40925.599664351852</v>
      </c>
      <c r="V819" t="str">
        <f t="shared" si="103"/>
        <v>Jan</v>
      </c>
    </row>
    <row r="820" spans="1:22"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96"/>
        <v>155.71428571428572</v>
      </c>
      <c r="P820" s="7">
        <f t="shared" si="97"/>
        <v>28.684210526315791</v>
      </c>
      <c r="Q820" t="str">
        <f t="shared" si="98"/>
        <v>music</v>
      </c>
      <c r="R820" s="8" t="str">
        <f t="shared" si="99"/>
        <v>rock</v>
      </c>
      <c r="S820" s="12">
        <f t="shared" si="100"/>
        <v>41120.882881944446</v>
      </c>
      <c r="T820" s="12">
        <f t="shared" si="101"/>
        <v>41128.709027777775</v>
      </c>
      <c r="U820" s="13">
        <f t="shared" si="102"/>
        <v>41120.882881944446</v>
      </c>
      <c r="V820" t="str">
        <f t="shared" si="103"/>
        <v>Jul</v>
      </c>
    </row>
    <row r="821" spans="1:22"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96"/>
        <v>108.74999999999999</v>
      </c>
      <c r="P821" s="7">
        <f t="shared" si="97"/>
        <v>31.071428571428573</v>
      </c>
      <c r="Q821" t="str">
        <f t="shared" si="98"/>
        <v>music</v>
      </c>
      <c r="R821" s="8" t="str">
        <f t="shared" si="99"/>
        <v>rock</v>
      </c>
      <c r="S821" s="12">
        <f t="shared" si="100"/>
        <v>41619.998310185183</v>
      </c>
      <c r="T821" s="12">
        <f t="shared" si="101"/>
        <v>41629.197222222225</v>
      </c>
      <c r="U821" s="13">
        <f t="shared" si="102"/>
        <v>41619.998310185183</v>
      </c>
      <c r="V821" t="str">
        <f t="shared" si="103"/>
        <v>Dec</v>
      </c>
    </row>
    <row r="822" spans="1:22"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96"/>
        <v>134.05000000000001</v>
      </c>
      <c r="P822" s="7">
        <f t="shared" si="97"/>
        <v>70.55263157894737</v>
      </c>
      <c r="Q822" t="str">
        <f t="shared" si="98"/>
        <v>music</v>
      </c>
      <c r="R822" s="8" t="str">
        <f t="shared" si="99"/>
        <v>rock</v>
      </c>
      <c r="S822" s="12">
        <f t="shared" si="100"/>
        <v>41768.841921296298</v>
      </c>
      <c r="T822" s="12">
        <f t="shared" si="101"/>
        <v>41799.208333333336</v>
      </c>
      <c r="U822" s="13">
        <f t="shared" si="102"/>
        <v>41768.841921296298</v>
      </c>
      <c r="V822" t="str">
        <f t="shared" si="103"/>
        <v>May</v>
      </c>
    </row>
    <row r="823" spans="1:22"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96"/>
        <v>100</v>
      </c>
      <c r="P823" s="7">
        <f t="shared" si="97"/>
        <v>224.12820512820514</v>
      </c>
      <c r="Q823" t="str">
        <f t="shared" si="98"/>
        <v>music</v>
      </c>
      <c r="R823" s="8" t="str">
        <f t="shared" si="99"/>
        <v>rock</v>
      </c>
      <c r="S823" s="12">
        <f t="shared" si="100"/>
        <v>42093.922048611115</v>
      </c>
      <c r="T823" s="12">
        <f t="shared" si="101"/>
        <v>42128.167361111111</v>
      </c>
      <c r="U823" s="13">
        <f t="shared" si="102"/>
        <v>42093.922048611115</v>
      </c>
      <c r="V823" t="str">
        <f t="shared" si="103"/>
        <v>Mar</v>
      </c>
    </row>
    <row r="824" spans="1:22"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96"/>
        <v>119.16666666666667</v>
      </c>
      <c r="P824" s="7">
        <f t="shared" si="97"/>
        <v>51.811594202898547</v>
      </c>
      <c r="Q824" t="str">
        <f t="shared" si="98"/>
        <v>music</v>
      </c>
      <c r="R824" s="8" t="str">
        <f t="shared" si="99"/>
        <v>rock</v>
      </c>
      <c r="S824" s="12">
        <f t="shared" si="100"/>
        <v>41157.947337962964</v>
      </c>
      <c r="T824" s="12">
        <f t="shared" si="101"/>
        <v>41187.947337962964</v>
      </c>
      <c r="U824" s="13">
        <f t="shared" si="102"/>
        <v>41157.947337962964</v>
      </c>
      <c r="V824" t="str">
        <f t="shared" si="103"/>
        <v>Sep</v>
      </c>
    </row>
    <row r="825" spans="1:22"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96"/>
        <v>179.5</v>
      </c>
      <c r="P825" s="7">
        <f t="shared" si="97"/>
        <v>43.515151515151516</v>
      </c>
      <c r="Q825" t="str">
        <f t="shared" si="98"/>
        <v>music</v>
      </c>
      <c r="R825" s="8" t="str">
        <f t="shared" si="99"/>
        <v>rock</v>
      </c>
      <c r="S825" s="12">
        <f t="shared" si="100"/>
        <v>42055.972824074073</v>
      </c>
      <c r="T825" s="12">
        <f t="shared" si="101"/>
        <v>42085.931157407409</v>
      </c>
      <c r="U825" s="13">
        <f t="shared" si="102"/>
        <v>42055.972824074073</v>
      </c>
      <c r="V825" t="str">
        <f t="shared" si="103"/>
        <v>Feb</v>
      </c>
    </row>
    <row r="826" spans="1:22"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96"/>
        <v>134.38124999999999</v>
      </c>
      <c r="P826" s="7">
        <f t="shared" si="97"/>
        <v>39.816666666666663</v>
      </c>
      <c r="Q826" t="str">
        <f t="shared" si="98"/>
        <v>music</v>
      </c>
      <c r="R826" s="8" t="str">
        <f t="shared" si="99"/>
        <v>rock</v>
      </c>
      <c r="S826" s="12">
        <f t="shared" si="100"/>
        <v>40250.242106481484</v>
      </c>
      <c r="T826" s="12">
        <f t="shared" si="101"/>
        <v>40286.290972222225</v>
      </c>
      <c r="U826" s="13">
        <f t="shared" si="102"/>
        <v>40250.242106481484</v>
      </c>
      <c r="V826" t="str">
        <f t="shared" si="103"/>
        <v>Mar</v>
      </c>
    </row>
    <row r="827" spans="1:22"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96"/>
        <v>100.43200000000002</v>
      </c>
      <c r="P827" s="7">
        <f t="shared" si="97"/>
        <v>126.8080808080808</v>
      </c>
      <c r="Q827" t="str">
        <f t="shared" si="98"/>
        <v>music</v>
      </c>
      <c r="R827" s="8" t="str">
        <f t="shared" si="99"/>
        <v>rock</v>
      </c>
      <c r="S827" s="12">
        <f t="shared" si="100"/>
        <v>41186.306527777779</v>
      </c>
      <c r="T827" s="12">
        <f t="shared" si="101"/>
        <v>41211.306527777779</v>
      </c>
      <c r="U827" s="13">
        <f t="shared" si="102"/>
        <v>41186.306527777779</v>
      </c>
      <c r="V827" t="str">
        <f t="shared" si="103"/>
        <v>Oct</v>
      </c>
    </row>
    <row r="828" spans="1:22"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96"/>
        <v>101.45454545454547</v>
      </c>
      <c r="P828" s="7">
        <f t="shared" si="97"/>
        <v>113.87755102040816</v>
      </c>
      <c r="Q828" t="str">
        <f t="shared" si="98"/>
        <v>music</v>
      </c>
      <c r="R828" s="8" t="str">
        <f t="shared" si="99"/>
        <v>rock</v>
      </c>
      <c r="S828" s="12">
        <f t="shared" si="100"/>
        <v>40973.038541666669</v>
      </c>
      <c r="T828" s="12">
        <f t="shared" si="101"/>
        <v>40993.996874999997</v>
      </c>
      <c r="U828" s="13">
        <f t="shared" si="102"/>
        <v>40973.038541666669</v>
      </c>
      <c r="V828" t="str">
        <f t="shared" si="103"/>
        <v>Mar</v>
      </c>
    </row>
    <row r="829" spans="1:22"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96"/>
        <v>103.33333333333334</v>
      </c>
      <c r="P829" s="7">
        <f t="shared" si="97"/>
        <v>28.181818181818183</v>
      </c>
      <c r="Q829" t="str">
        <f t="shared" si="98"/>
        <v>music</v>
      </c>
      <c r="R829" s="8" t="str">
        <f t="shared" si="99"/>
        <v>rock</v>
      </c>
      <c r="S829" s="12">
        <f t="shared" si="100"/>
        <v>40927.473460648151</v>
      </c>
      <c r="T829" s="12">
        <f t="shared" si="101"/>
        <v>40953.825694444444</v>
      </c>
      <c r="U829" s="13">
        <f t="shared" si="102"/>
        <v>40927.473460648151</v>
      </c>
      <c r="V829" t="str">
        <f t="shared" si="103"/>
        <v>Jan</v>
      </c>
    </row>
    <row r="830" spans="1:22"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96"/>
        <v>107</v>
      </c>
      <c r="P830" s="7">
        <f t="shared" si="97"/>
        <v>36.60526315789474</v>
      </c>
      <c r="Q830" t="str">
        <f t="shared" si="98"/>
        <v>music</v>
      </c>
      <c r="R830" s="8" t="str">
        <f t="shared" si="99"/>
        <v>rock</v>
      </c>
      <c r="S830" s="12">
        <f t="shared" si="100"/>
        <v>41073.050717592589</v>
      </c>
      <c r="T830" s="12">
        <f t="shared" si="101"/>
        <v>41085.683333333334</v>
      </c>
      <c r="U830" s="13">
        <f t="shared" si="102"/>
        <v>41073.050717592589</v>
      </c>
      <c r="V830" t="str">
        <f t="shared" si="103"/>
        <v>Jun</v>
      </c>
    </row>
    <row r="831" spans="1:22"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96"/>
        <v>104</v>
      </c>
      <c r="P831" s="7">
        <f t="shared" si="97"/>
        <v>32.5</v>
      </c>
      <c r="Q831" t="str">
        <f t="shared" si="98"/>
        <v>music</v>
      </c>
      <c r="R831" s="8" t="str">
        <f t="shared" si="99"/>
        <v>rock</v>
      </c>
      <c r="S831" s="12">
        <f t="shared" si="100"/>
        <v>42504.801388888889</v>
      </c>
      <c r="T831" s="12">
        <f t="shared" si="101"/>
        <v>42564.801388888889</v>
      </c>
      <c r="U831" s="13">
        <f t="shared" si="102"/>
        <v>42504.801388888889</v>
      </c>
      <c r="V831" t="str">
        <f t="shared" si="103"/>
        <v>May</v>
      </c>
    </row>
    <row r="832" spans="1:22"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96"/>
        <v>107.83333333333334</v>
      </c>
      <c r="P832" s="7">
        <f t="shared" si="97"/>
        <v>60.65625</v>
      </c>
      <c r="Q832" t="str">
        <f t="shared" si="98"/>
        <v>music</v>
      </c>
      <c r="R832" s="8" t="str">
        <f t="shared" si="99"/>
        <v>rock</v>
      </c>
      <c r="S832" s="12">
        <f t="shared" si="100"/>
        <v>41325.525752314818</v>
      </c>
      <c r="T832" s="12">
        <f t="shared" si="101"/>
        <v>41355.484085648146</v>
      </c>
      <c r="U832" s="13">
        <f t="shared" si="102"/>
        <v>41325.525752314818</v>
      </c>
      <c r="V832" t="str">
        <f t="shared" si="103"/>
        <v>Feb</v>
      </c>
    </row>
    <row r="833" spans="1:22"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96"/>
        <v>233.33333333333334</v>
      </c>
      <c r="P833" s="7">
        <f t="shared" si="97"/>
        <v>175</v>
      </c>
      <c r="Q833" t="str">
        <f t="shared" si="98"/>
        <v>music</v>
      </c>
      <c r="R833" s="8" t="str">
        <f t="shared" si="99"/>
        <v>rock</v>
      </c>
      <c r="S833" s="12">
        <f t="shared" si="100"/>
        <v>40996.646921296298</v>
      </c>
      <c r="T833" s="12">
        <f t="shared" si="101"/>
        <v>41026.646921296298</v>
      </c>
      <c r="U833" s="13">
        <f t="shared" si="102"/>
        <v>40996.646921296298</v>
      </c>
      <c r="V833" t="str">
        <f t="shared" si="103"/>
        <v>Mar</v>
      </c>
    </row>
    <row r="834" spans="1:22"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96"/>
        <v>100.60706666666665</v>
      </c>
      <c r="P834" s="7">
        <f t="shared" si="97"/>
        <v>97.993896103896105</v>
      </c>
      <c r="Q834" t="str">
        <f t="shared" si="98"/>
        <v>music</v>
      </c>
      <c r="R834" s="8" t="str">
        <f t="shared" si="99"/>
        <v>rock</v>
      </c>
      <c r="S834" s="12">
        <f t="shared" si="100"/>
        <v>40869.675173611111</v>
      </c>
      <c r="T834" s="12">
        <f t="shared" si="101"/>
        <v>40929.342361111107</v>
      </c>
      <c r="U834" s="13">
        <f t="shared" si="102"/>
        <v>40869.675173611111</v>
      </c>
      <c r="V834" t="str">
        <f t="shared" si="103"/>
        <v>Nov</v>
      </c>
    </row>
    <row r="835" spans="1:22"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104">E835/D835*100</f>
        <v>101.66666666666666</v>
      </c>
      <c r="P835" s="7">
        <f t="shared" ref="P835:P898" si="105">E835/L835</f>
        <v>148.78048780487805</v>
      </c>
      <c r="Q835" t="str">
        <f t="shared" ref="Q835:Q898" si="106">LEFT(N835, SEARCH("/",N835,1)-1)</f>
        <v>music</v>
      </c>
      <c r="R835" s="8" t="str">
        <f t="shared" ref="R835:R898" si="107">RIGHT(N835,LEN(N835)-SEARCH("/",N835))</f>
        <v>rock</v>
      </c>
      <c r="S835" s="12">
        <f t="shared" ref="S835:S898" si="108">(J835/86400)+DATE(1970,1,1)</f>
        <v>41718.878182870372</v>
      </c>
      <c r="T835" s="12">
        <f t="shared" ref="T835:T898" si="109">(I835/86400)+DATE(1970,1,1)</f>
        <v>41748.878182870372</v>
      </c>
      <c r="U835" s="13">
        <f t="shared" ref="U835:U898" si="110">S835</f>
        <v>41718.878182870372</v>
      </c>
      <c r="V835" t="str">
        <f t="shared" si="103"/>
        <v>Mar</v>
      </c>
    </row>
    <row r="836" spans="1:22"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104"/>
        <v>131.0181818181818</v>
      </c>
      <c r="P836" s="7">
        <f t="shared" si="105"/>
        <v>96.08</v>
      </c>
      <c r="Q836" t="str">
        <f t="shared" si="106"/>
        <v>music</v>
      </c>
      <c r="R836" s="8" t="str">
        <f t="shared" si="107"/>
        <v>rock</v>
      </c>
      <c r="S836" s="12">
        <f t="shared" si="108"/>
        <v>41422.822824074072</v>
      </c>
      <c r="T836" s="12">
        <f t="shared" si="109"/>
        <v>41456.165972222225</v>
      </c>
      <c r="U836" s="13">
        <f t="shared" si="110"/>
        <v>41422.822824074072</v>
      </c>
      <c r="V836" t="str">
        <f t="shared" ref="V836:V899" si="111">TEXT(S836,"mmm")</f>
        <v>May</v>
      </c>
    </row>
    <row r="837" spans="1:22"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104"/>
        <v>117.25000000000001</v>
      </c>
      <c r="P837" s="7">
        <f t="shared" si="105"/>
        <v>58.625</v>
      </c>
      <c r="Q837" t="str">
        <f t="shared" si="106"/>
        <v>music</v>
      </c>
      <c r="R837" s="8" t="str">
        <f t="shared" si="107"/>
        <v>rock</v>
      </c>
      <c r="S837" s="12">
        <f t="shared" si="108"/>
        <v>41005.45784722222</v>
      </c>
      <c r="T837" s="12">
        <f t="shared" si="109"/>
        <v>41048.125</v>
      </c>
      <c r="U837" s="13">
        <f t="shared" si="110"/>
        <v>41005.45784722222</v>
      </c>
      <c r="V837" t="str">
        <f t="shared" si="111"/>
        <v>Apr</v>
      </c>
    </row>
    <row r="838" spans="1:22"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104"/>
        <v>100.93039999999999</v>
      </c>
      <c r="P838" s="7">
        <f t="shared" si="105"/>
        <v>109.70695652173914</v>
      </c>
      <c r="Q838" t="str">
        <f t="shared" si="106"/>
        <v>music</v>
      </c>
      <c r="R838" s="8" t="str">
        <f t="shared" si="107"/>
        <v>rock</v>
      </c>
      <c r="S838" s="12">
        <f t="shared" si="108"/>
        <v>41524.056921296295</v>
      </c>
      <c r="T838" s="12">
        <f t="shared" si="109"/>
        <v>41554.056921296295</v>
      </c>
      <c r="U838" s="13">
        <f t="shared" si="110"/>
        <v>41524.056921296295</v>
      </c>
      <c r="V838" t="str">
        <f t="shared" si="111"/>
        <v>Sep</v>
      </c>
    </row>
    <row r="839" spans="1:22"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104"/>
        <v>121.8</v>
      </c>
      <c r="P839" s="7">
        <f t="shared" si="105"/>
        <v>49.112903225806448</v>
      </c>
      <c r="Q839" t="str">
        <f t="shared" si="106"/>
        <v>music</v>
      </c>
      <c r="R839" s="8" t="str">
        <f t="shared" si="107"/>
        <v>rock</v>
      </c>
      <c r="S839" s="12">
        <f t="shared" si="108"/>
        <v>41730.998402777775</v>
      </c>
      <c r="T839" s="12">
        <f t="shared" si="109"/>
        <v>41760.998402777775</v>
      </c>
      <c r="U839" s="13">
        <f t="shared" si="110"/>
        <v>41730.998402777775</v>
      </c>
      <c r="V839" t="str">
        <f t="shared" si="111"/>
        <v>Apr</v>
      </c>
    </row>
    <row r="840" spans="1:22"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104"/>
        <v>145.4</v>
      </c>
      <c r="P840" s="7">
        <f t="shared" si="105"/>
        <v>47.672131147540981</v>
      </c>
      <c r="Q840" t="str">
        <f t="shared" si="106"/>
        <v>music</v>
      </c>
      <c r="R840" s="8" t="str">
        <f t="shared" si="107"/>
        <v>rock</v>
      </c>
      <c r="S840" s="12">
        <f t="shared" si="108"/>
        <v>40895.897974537038</v>
      </c>
      <c r="T840" s="12">
        <f t="shared" si="109"/>
        <v>40925.897974537038</v>
      </c>
      <c r="U840" s="13">
        <f t="shared" si="110"/>
        <v>40895.897974537038</v>
      </c>
      <c r="V840" t="str">
        <f t="shared" si="111"/>
        <v>Dec</v>
      </c>
    </row>
    <row r="841" spans="1:22"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104"/>
        <v>116.61660000000001</v>
      </c>
      <c r="P841" s="7">
        <f t="shared" si="105"/>
        <v>60.737812499999997</v>
      </c>
      <c r="Q841" t="str">
        <f t="shared" si="106"/>
        <v>music</v>
      </c>
      <c r="R841" s="8" t="str">
        <f t="shared" si="107"/>
        <v>rock</v>
      </c>
      <c r="S841" s="12">
        <f t="shared" si="108"/>
        <v>41144.763379629629</v>
      </c>
      <c r="T841" s="12">
        <f t="shared" si="109"/>
        <v>41174.763379629629</v>
      </c>
      <c r="U841" s="13">
        <f t="shared" si="110"/>
        <v>41144.763379629629</v>
      </c>
      <c r="V841" t="str">
        <f t="shared" si="111"/>
        <v>Aug</v>
      </c>
    </row>
    <row r="842" spans="1:22"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104"/>
        <v>120.4166</v>
      </c>
      <c r="P842" s="7">
        <f t="shared" si="105"/>
        <v>63.37715789473684</v>
      </c>
      <c r="Q842" t="str">
        <f t="shared" si="106"/>
        <v>music</v>
      </c>
      <c r="R842" s="8" t="str">
        <f t="shared" si="107"/>
        <v>metal</v>
      </c>
      <c r="S842" s="12">
        <f t="shared" si="108"/>
        <v>42607.226701388892</v>
      </c>
      <c r="T842" s="12">
        <f t="shared" si="109"/>
        <v>42637.226701388892</v>
      </c>
      <c r="U842" s="13">
        <f t="shared" si="110"/>
        <v>42607.226701388892</v>
      </c>
      <c r="V842" t="str">
        <f t="shared" si="111"/>
        <v>Aug</v>
      </c>
    </row>
    <row r="843" spans="1:22"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104"/>
        <v>101.32000000000001</v>
      </c>
      <c r="P843" s="7">
        <f t="shared" si="105"/>
        <v>53.893617021276597</v>
      </c>
      <c r="Q843" t="str">
        <f t="shared" si="106"/>
        <v>music</v>
      </c>
      <c r="R843" s="8" t="str">
        <f t="shared" si="107"/>
        <v>metal</v>
      </c>
      <c r="S843" s="12">
        <f t="shared" si="108"/>
        <v>41923.838692129633</v>
      </c>
      <c r="T843" s="12">
        <f t="shared" si="109"/>
        <v>41953.880358796298</v>
      </c>
      <c r="U843" s="13">
        <f t="shared" si="110"/>
        <v>41923.838692129633</v>
      </c>
      <c r="V843" t="str">
        <f t="shared" si="111"/>
        <v>Oct</v>
      </c>
    </row>
    <row r="844" spans="1:22"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104"/>
        <v>104.32</v>
      </c>
      <c r="P844" s="7">
        <f t="shared" si="105"/>
        <v>66.871794871794876</v>
      </c>
      <c r="Q844" t="str">
        <f t="shared" si="106"/>
        <v>music</v>
      </c>
      <c r="R844" s="8" t="str">
        <f t="shared" si="107"/>
        <v>metal</v>
      </c>
      <c r="S844" s="12">
        <f t="shared" si="108"/>
        <v>41526.59239583333</v>
      </c>
      <c r="T844" s="12">
        <f t="shared" si="109"/>
        <v>41561.165972222225</v>
      </c>
      <c r="U844" s="13">
        <f t="shared" si="110"/>
        <v>41526.59239583333</v>
      </c>
      <c r="V844" t="str">
        <f t="shared" si="111"/>
        <v>Sep</v>
      </c>
    </row>
    <row r="845" spans="1:22"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104"/>
        <v>267.13333333333333</v>
      </c>
      <c r="P845" s="7">
        <f t="shared" si="105"/>
        <v>63.102362204724407</v>
      </c>
      <c r="Q845" t="str">
        <f t="shared" si="106"/>
        <v>music</v>
      </c>
      <c r="R845" s="8" t="str">
        <f t="shared" si="107"/>
        <v>metal</v>
      </c>
      <c r="S845" s="12">
        <f t="shared" si="108"/>
        <v>42695.257870370369</v>
      </c>
      <c r="T845" s="12">
        <f t="shared" si="109"/>
        <v>42712.333333333328</v>
      </c>
      <c r="U845" s="13">
        <f t="shared" si="110"/>
        <v>42695.257870370369</v>
      </c>
      <c r="V845" t="str">
        <f t="shared" si="111"/>
        <v>Nov</v>
      </c>
    </row>
    <row r="846" spans="1:22"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104"/>
        <v>194.13333333333333</v>
      </c>
      <c r="P846" s="7">
        <f t="shared" si="105"/>
        <v>36.628930817610062</v>
      </c>
      <c r="Q846" t="str">
        <f t="shared" si="106"/>
        <v>music</v>
      </c>
      <c r="R846" s="8" t="str">
        <f t="shared" si="107"/>
        <v>metal</v>
      </c>
      <c r="S846" s="12">
        <f t="shared" si="108"/>
        <v>41905.684629629628</v>
      </c>
      <c r="T846" s="12">
        <f t="shared" si="109"/>
        <v>41944.207638888889</v>
      </c>
      <c r="U846" s="13">
        <f t="shared" si="110"/>
        <v>41905.684629629628</v>
      </c>
      <c r="V846" t="str">
        <f t="shared" si="111"/>
        <v>Sep</v>
      </c>
    </row>
    <row r="847" spans="1:22"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104"/>
        <v>120.3802</v>
      </c>
      <c r="P847" s="7">
        <f t="shared" si="105"/>
        <v>34.005706214689269</v>
      </c>
      <c r="Q847" t="str">
        <f t="shared" si="106"/>
        <v>music</v>
      </c>
      <c r="R847" s="8" t="str">
        <f t="shared" si="107"/>
        <v>metal</v>
      </c>
      <c r="S847" s="12">
        <f t="shared" si="108"/>
        <v>42578.205972222218</v>
      </c>
      <c r="T847" s="12">
        <f t="shared" si="109"/>
        <v>42618.165972222225</v>
      </c>
      <c r="U847" s="13">
        <f t="shared" si="110"/>
        <v>42578.205972222218</v>
      </c>
      <c r="V847" t="str">
        <f t="shared" si="111"/>
        <v>Jul</v>
      </c>
    </row>
    <row r="848" spans="1:22"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104"/>
        <v>122.00090909090908</v>
      </c>
      <c r="P848" s="7">
        <f t="shared" si="105"/>
        <v>28.553404255319148</v>
      </c>
      <c r="Q848" t="str">
        <f t="shared" si="106"/>
        <v>music</v>
      </c>
      <c r="R848" s="8" t="str">
        <f t="shared" si="107"/>
        <v>metal</v>
      </c>
      <c r="S848" s="12">
        <f t="shared" si="108"/>
        <v>41694.391840277778</v>
      </c>
      <c r="T848" s="12">
        <f t="shared" si="109"/>
        <v>41708.583333333336</v>
      </c>
      <c r="U848" s="13">
        <f t="shared" si="110"/>
        <v>41694.391840277778</v>
      </c>
      <c r="V848" t="str">
        <f t="shared" si="111"/>
        <v>Feb</v>
      </c>
    </row>
    <row r="849" spans="1:22"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104"/>
        <v>100</v>
      </c>
      <c r="P849" s="7">
        <f t="shared" si="105"/>
        <v>10</v>
      </c>
      <c r="Q849" t="str">
        <f t="shared" si="106"/>
        <v>music</v>
      </c>
      <c r="R849" s="8" t="str">
        <f t="shared" si="107"/>
        <v>metal</v>
      </c>
      <c r="S849" s="12">
        <f t="shared" si="108"/>
        <v>42165.798333333332</v>
      </c>
      <c r="T849" s="12">
        <f t="shared" si="109"/>
        <v>42195.798333333332</v>
      </c>
      <c r="U849" s="13">
        <f t="shared" si="110"/>
        <v>42165.798333333332</v>
      </c>
      <c r="V849" t="str">
        <f t="shared" si="111"/>
        <v>Jun</v>
      </c>
    </row>
    <row r="850" spans="1:22"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104"/>
        <v>100</v>
      </c>
      <c r="P850" s="7">
        <f t="shared" si="105"/>
        <v>18.75</v>
      </c>
      <c r="Q850" t="str">
        <f t="shared" si="106"/>
        <v>music</v>
      </c>
      <c r="R850" s="8" t="str">
        <f t="shared" si="107"/>
        <v>metal</v>
      </c>
      <c r="S850" s="12">
        <f t="shared" si="108"/>
        <v>42078.792048611111</v>
      </c>
      <c r="T850" s="12">
        <f t="shared" si="109"/>
        <v>42108.792048611111</v>
      </c>
      <c r="U850" s="13">
        <f t="shared" si="110"/>
        <v>42078.792048611111</v>
      </c>
      <c r="V850" t="str">
        <f t="shared" si="111"/>
        <v>Mar</v>
      </c>
    </row>
    <row r="851" spans="1:22"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104"/>
        <v>119.9</v>
      </c>
      <c r="P851" s="7">
        <f t="shared" si="105"/>
        <v>41.704347826086959</v>
      </c>
      <c r="Q851" t="str">
        <f t="shared" si="106"/>
        <v>music</v>
      </c>
      <c r="R851" s="8" t="str">
        <f t="shared" si="107"/>
        <v>metal</v>
      </c>
      <c r="S851" s="12">
        <f t="shared" si="108"/>
        <v>42051.148888888885</v>
      </c>
      <c r="T851" s="12">
        <f t="shared" si="109"/>
        <v>42079.107222222221</v>
      </c>
      <c r="U851" s="13">
        <f t="shared" si="110"/>
        <v>42051.148888888885</v>
      </c>
      <c r="V851" t="str">
        <f t="shared" si="111"/>
        <v>Feb</v>
      </c>
    </row>
    <row r="852" spans="1:22"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104"/>
        <v>155.17499999999998</v>
      </c>
      <c r="P852" s="7">
        <f t="shared" si="105"/>
        <v>46.669172932330824</v>
      </c>
      <c r="Q852" t="str">
        <f t="shared" si="106"/>
        <v>music</v>
      </c>
      <c r="R852" s="8" t="str">
        <f t="shared" si="107"/>
        <v>metal</v>
      </c>
      <c r="S852" s="12">
        <f t="shared" si="108"/>
        <v>42452.827743055561</v>
      </c>
      <c r="T852" s="12">
        <f t="shared" si="109"/>
        <v>42485.207638888889</v>
      </c>
      <c r="U852" s="13">
        <f t="shared" si="110"/>
        <v>42452.827743055561</v>
      </c>
      <c r="V852" t="str">
        <f t="shared" si="111"/>
        <v>Mar</v>
      </c>
    </row>
    <row r="853" spans="1:22"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104"/>
        <v>130.44999999999999</v>
      </c>
      <c r="P853" s="7">
        <f t="shared" si="105"/>
        <v>37.271428571428572</v>
      </c>
      <c r="Q853" t="str">
        <f t="shared" si="106"/>
        <v>music</v>
      </c>
      <c r="R853" s="8" t="str">
        <f t="shared" si="107"/>
        <v>metal</v>
      </c>
      <c r="S853" s="12">
        <f t="shared" si="108"/>
        <v>42522.880243055552</v>
      </c>
      <c r="T853" s="12">
        <f t="shared" si="109"/>
        <v>42582.822916666672</v>
      </c>
      <c r="U853" s="13">
        <f t="shared" si="110"/>
        <v>42522.880243055552</v>
      </c>
      <c r="V853" t="str">
        <f t="shared" si="111"/>
        <v>Jun</v>
      </c>
    </row>
    <row r="854" spans="1:22"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104"/>
        <v>104.97142857142859</v>
      </c>
      <c r="P854" s="7">
        <f t="shared" si="105"/>
        <v>59.258064516129032</v>
      </c>
      <c r="Q854" t="str">
        <f t="shared" si="106"/>
        <v>music</v>
      </c>
      <c r="R854" s="8" t="str">
        <f t="shared" si="107"/>
        <v>metal</v>
      </c>
      <c r="S854" s="12">
        <f t="shared" si="108"/>
        <v>42656.805497685185</v>
      </c>
      <c r="T854" s="12">
        <f t="shared" si="109"/>
        <v>42667.875</v>
      </c>
      <c r="U854" s="13">
        <f t="shared" si="110"/>
        <v>42656.805497685185</v>
      </c>
      <c r="V854" t="str">
        <f t="shared" si="111"/>
        <v>Oct</v>
      </c>
    </row>
    <row r="855" spans="1:22"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104"/>
        <v>100</v>
      </c>
      <c r="P855" s="7">
        <f t="shared" si="105"/>
        <v>30</v>
      </c>
      <c r="Q855" t="str">
        <f t="shared" si="106"/>
        <v>music</v>
      </c>
      <c r="R855" s="8" t="str">
        <f t="shared" si="107"/>
        <v>metal</v>
      </c>
      <c r="S855" s="12">
        <f t="shared" si="108"/>
        <v>42021.832280092596</v>
      </c>
      <c r="T855" s="12">
        <f t="shared" si="109"/>
        <v>42051.832280092596</v>
      </c>
      <c r="U855" s="13">
        <f t="shared" si="110"/>
        <v>42021.832280092596</v>
      </c>
      <c r="V855" t="str">
        <f t="shared" si="111"/>
        <v>Jan</v>
      </c>
    </row>
    <row r="856" spans="1:22"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104"/>
        <v>118.2205035971223</v>
      </c>
      <c r="P856" s="7">
        <f t="shared" si="105"/>
        <v>65.8623246492986</v>
      </c>
      <c r="Q856" t="str">
        <f t="shared" si="106"/>
        <v>music</v>
      </c>
      <c r="R856" s="8" t="str">
        <f t="shared" si="107"/>
        <v>metal</v>
      </c>
      <c r="S856" s="12">
        <f t="shared" si="108"/>
        <v>42702.212337962963</v>
      </c>
      <c r="T856" s="12">
        <f t="shared" si="109"/>
        <v>42732.212337962963</v>
      </c>
      <c r="U856" s="13">
        <f t="shared" si="110"/>
        <v>42702.212337962963</v>
      </c>
      <c r="V856" t="str">
        <f t="shared" si="111"/>
        <v>Nov</v>
      </c>
    </row>
    <row r="857" spans="1:22"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104"/>
        <v>103.44827586206897</v>
      </c>
      <c r="P857" s="7">
        <f t="shared" si="105"/>
        <v>31.914893617021278</v>
      </c>
      <c r="Q857" t="str">
        <f t="shared" si="106"/>
        <v>music</v>
      </c>
      <c r="R857" s="8" t="str">
        <f t="shared" si="107"/>
        <v>metal</v>
      </c>
      <c r="S857" s="12">
        <f t="shared" si="108"/>
        <v>42545.125196759254</v>
      </c>
      <c r="T857" s="12">
        <f t="shared" si="109"/>
        <v>42575.125196759254</v>
      </c>
      <c r="U857" s="13">
        <f t="shared" si="110"/>
        <v>42545.125196759254</v>
      </c>
      <c r="V857" t="str">
        <f t="shared" si="111"/>
        <v>Jun</v>
      </c>
    </row>
    <row r="858" spans="1:22"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104"/>
        <v>218.00000000000003</v>
      </c>
      <c r="P858" s="7">
        <f t="shared" si="105"/>
        <v>19.464285714285715</v>
      </c>
      <c r="Q858" t="str">
        <f t="shared" si="106"/>
        <v>music</v>
      </c>
      <c r="R858" s="8" t="str">
        <f t="shared" si="107"/>
        <v>metal</v>
      </c>
      <c r="S858" s="12">
        <f t="shared" si="108"/>
        <v>42609.311990740738</v>
      </c>
      <c r="T858" s="12">
        <f t="shared" si="109"/>
        <v>42668.791666666672</v>
      </c>
      <c r="U858" s="13">
        <f t="shared" si="110"/>
        <v>42609.311990740738</v>
      </c>
      <c r="V858" t="str">
        <f t="shared" si="111"/>
        <v>Aug</v>
      </c>
    </row>
    <row r="859" spans="1:22"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104"/>
        <v>100</v>
      </c>
      <c r="P859" s="7">
        <f t="shared" si="105"/>
        <v>50</v>
      </c>
      <c r="Q859" t="str">
        <f t="shared" si="106"/>
        <v>music</v>
      </c>
      <c r="R859" s="8" t="str">
        <f t="shared" si="107"/>
        <v>metal</v>
      </c>
      <c r="S859" s="12">
        <f t="shared" si="108"/>
        <v>42291.581377314811</v>
      </c>
      <c r="T859" s="12">
        <f t="shared" si="109"/>
        <v>42333.623043981483</v>
      </c>
      <c r="U859" s="13">
        <f t="shared" si="110"/>
        <v>42291.581377314811</v>
      </c>
      <c r="V859" t="str">
        <f t="shared" si="111"/>
        <v>Oct</v>
      </c>
    </row>
    <row r="860" spans="1:22"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104"/>
        <v>144.00583333333333</v>
      </c>
      <c r="P860" s="7">
        <f t="shared" si="105"/>
        <v>22.737763157894737</v>
      </c>
      <c r="Q860" t="str">
        <f t="shared" si="106"/>
        <v>music</v>
      </c>
      <c r="R860" s="8" t="str">
        <f t="shared" si="107"/>
        <v>metal</v>
      </c>
      <c r="S860" s="12">
        <f t="shared" si="108"/>
        <v>42079.745578703703</v>
      </c>
      <c r="T860" s="12">
        <f t="shared" si="109"/>
        <v>42109.957638888889</v>
      </c>
      <c r="U860" s="13">
        <f t="shared" si="110"/>
        <v>42079.745578703703</v>
      </c>
      <c r="V860" t="str">
        <f t="shared" si="111"/>
        <v>Mar</v>
      </c>
    </row>
    <row r="861" spans="1:22"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104"/>
        <v>104.67500000000001</v>
      </c>
      <c r="P861" s="7">
        <f t="shared" si="105"/>
        <v>42.724489795918366</v>
      </c>
      <c r="Q861" t="str">
        <f t="shared" si="106"/>
        <v>music</v>
      </c>
      <c r="R861" s="8" t="str">
        <f t="shared" si="107"/>
        <v>metal</v>
      </c>
      <c r="S861" s="12">
        <f t="shared" si="108"/>
        <v>42128.820231481484</v>
      </c>
      <c r="T861" s="12">
        <f t="shared" si="109"/>
        <v>42159</v>
      </c>
      <c r="U861" s="13">
        <f t="shared" si="110"/>
        <v>42128.820231481484</v>
      </c>
      <c r="V861" t="str">
        <f t="shared" si="111"/>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104"/>
        <v>18.142857142857142</v>
      </c>
      <c r="P862" s="7">
        <f t="shared" si="105"/>
        <v>52.916666666666664</v>
      </c>
      <c r="Q862" t="str">
        <f t="shared" si="106"/>
        <v>music</v>
      </c>
      <c r="R862" s="8" t="str">
        <f t="shared" si="107"/>
        <v>jazz</v>
      </c>
      <c r="S862" s="12">
        <f t="shared" si="108"/>
        <v>41570.482789351852</v>
      </c>
      <c r="T862" s="12">
        <f t="shared" si="109"/>
        <v>41600.524456018517</v>
      </c>
      <c r="U862" s="13">
        <f t="shared" si="110"/>
        <v>41570.482789351852</v>
      </c>
      <c r="V862" t="str">
        <f t="shared" si="111"/>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104"/>
        <v>2.2444444444444445</v>
      </c>
      <c r="P863" s="7">
        <f t="shared" si="105"/>
        <v>50.5</v>
      </c>
      <c r="Q863" t="str">
        <f t="shared" si="106"/>
        <v>music</v>
      </c>
      <c r="R863" s="8" t="str">
        <f t="shared" si="107"/>
        <v>jazz</v>
      </c>
      <c r="S863" s="12">
        <f t="shared" si="108"/>
        <v>42599.965324074074</v>
      </c>
      <c r="T863" s="12">
        <f t="shared" si="109"/>
        <v>42629.965324074074</v>
      </c>
      <c r="U863" s="13">
        <f t="shared" si="110"/>
        <v>42599.965324074074</v>
      </c>
      <c r="V863" t="str">
        <f t="shared" si="111"/>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104"/>
        <v>0.33999999999999997</v>
      </c>
      <c r="P864" s="7">
        <f t="shared" si="105"/>
        <v>42.5</v>
      </c>
      <c r="Q864" t="str">
        <f t="shared" si="106"/>
        <v>music</v>
      </c>
      <c r="R864" s="8" t="str">
        <f t="shared" si="107"/>
        <v>jazz</v>
      </c>
      <c r="S864" s="12">
        <f t="shared" si="108"/>
        <v>41559.5549537037</v>
      </c>
      <c r="T864" s="12">
        <f t="shared" si="109"/>
        <v>41589.596620370372</v>
      </c>
      <c r="U864" s="13">
        <f t="shared" si="110"/>
        <v>41559.5549537037</v>
      </c>
      <c r="V864" t="str">
        <f t="shared" si="111"/>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104"/>
        <v>4.5</v>
      </c>
      <c r="P865" s="7">
        <f t="shared" si="105"/>
        <v>18</v>
      </c>
      <c r="Q865" t="str">
        <f t="shared" si="106"/>
        <v>music</v>
      </c>
      <c r="R865" s="8" t="str">
        <f t="shared" si="107"/>
        <v>jazz</v>
      </c>
      <c r="S865" s="12">
        <f t="shared" si="108"/>
        <v>40921.117662037039</v>
      </c>
      <c r="T865" s="12">
        <f t="shared" si="109"/>
        <v>40951.117662037039</v>
      </c>
      <c r="U865" s="13">
        <f t="shared" si="110"/>
        <v>40921.117662037039</v>
      </c>
      <c r="V865" t="str">
        <f t="shared" si="111"/>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104"/>
        <v>41.53846153846154</v>
      </c>
      <c r="P866" s="7">
        <f t="shared" si="105"/>
        <v>34.177215189873415</v>
      </c>
      <c r="Q866" t="str">
        <f t="shared" si="106"/>
        <v>music</v>
      </c>
      <c r="R866" s="8" t="str">
        <f t="shared" si="107"/>
        <v>jazz</v>
      </c>
      <c r="S866" s="12">
        <f t="shared" si="108"/>
        <v>41541.106921296298</v>
      </c>
      <c r="T866" s="12">
        <f t="shared" si="109"/>
        <v>41563.415972222225</v>
      </c>
      <c r="U866" s="13">
        <f t="shared" si="110"/>
        <v>41541.106921296298</v>
      </c>
      <c r="V866" t="str">
        <f t="shared" si="111"/>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104"/>
        <v>2.0454545454545454</v>
      </c>
      <c r="P867" s="7">
        <f t="shared" si="105"/>
        <v>22.5</v>
      </c>
      <c r="Q867" t="str">
        <f t="shared" si="106"/>
        <v>music</v>
      </c>
      <c r="R867" s="8" t="str">
        <f t="shared" si="107"/>
        <v>jazz</v>
      </c>
      <c r="S867" s="12">
        <f t="shared" si="108"/>
        <v>41230.773113425923</v>
      </c>
      <c r="T867" s="12">
        <f t="shared" si="109"/>
        <v>41290.773113425923</v>
      </c>
      <c r="U867" s="13">
        <f t="shared" si="110"/>
        <v>41230.773113425923</v>
      </c>
      <c r="V867" t="str">
        <f t="shared" si="111"/>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104"/>
        <v>18.285714285714285</v>
      </c>
      <c r="P868" s="7">
        <f t="shared" si="105"/>
        <v>58.18181818181818</v>
      </c>
      <c r="Q868" t="str">
        <f t="shared" si="106"/>
        <v>music</v>
      </c>
      <c r="R868" s="8" t="str">
        <f t="shared" si="107"/>
        <v>jazz</v>
      </c>
      <c r="S868" s="12">
        <f t="shared" si="108"/>
        <v>42025.637939814813</v>
      </c>
      <c r="T868" s="12">
        <f t="shared" si="109"/>
        <v>42063.631944444445</v>
      </c>
      <c r="U868" s="13">
        <f t="shared" si="110"/>
        <v>42025.637939814813</v>
      </c>
      <c r="V868" t="str">
        <f t="shared" si="111"/>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104"/>
        <v>24.02</v>
      </c>
      <c r="P869" s="7">
        <f t="shared" si="105"/>
        <v>109.18181818181819</v>
      </c>
      <c r="Q869" t="str">
        <f t="shared" si="106"/>
        <v>music</v>
      </c>
      <c r="R869" s="8" t="str">
        <f t="shared" si="107"/>
        <v>jazz</v>
      </c>
      <c r="S869" s="12">
        <f t="shared" si="108"/>
        <v>40088.105393518519</v>
      </c>
      <c r="T869" s="12">
        <f t="shared" si="109"/>
        <v>40148.207638888889</v>
      </c>
      <c r="U869" s="13">
        <f t="shared" si="110"/>
        <v>40088.105393518519</v>
      </c>
      <c r="V869" t="str">
        <f t="shared" si="111"/>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104"/>
        <v>0.1111111111111111</v>
      </c>
      <c r="P870" s="7">
        <f t="shared" si="105"/>
        <v>50</v>
      </c>
      <c r="Q870" t="str">
        <f t="shared" si="106"/>
        <v>music</v>
      </c>
      <c r="R870" s="8" t="str">
        <f t="shared" si="107"/>
        <v>jazz</v>
      </c>
      <c r="S870" s="12">
        <f t="shared" si="108"/>
        <v>41616.027754629627</v>
      </c>
      <c r="T870" s="12">
        <f t="shared" si="109"/>
        <v>41646.027754629627</v>
      </c>
      <c r="U870" s="13">
        <f t="shared" si="110"/>
        <v>41616.027754629627</v>
      </c>
      <c r="V870" t="str">
        <f t="shared" si="111"/>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104"/>
        <v>11.818181818181818</v>
      </c>
      <c r="P871" s="7">
        <f t="shared" si="105"/>
        <v>346.66666666666669</v>
      </c>
      <c r="Q871" t="str">
        <f t="shared" si="106"/>
        <v>music</v>
      </c>
      <c r="R871" s="8" t="str">
        <f t="shared" si="107"/>
        <v>jazz</v>
      </c>
      <c r="S871" s="12">
        <f t="shared" si="108"/>
        <v>41342.845567129625</v>
      </c>
      <c r="T871" s="12">
        <f t="shared" si="109"/>
        <v>41372.803900462961</v>
      </c>
      <c r="U871" s="13">
        <f t="shared" si="110"/>
        <v>41342.845567129625</v>
      </c>
      <c r="V871" t="str">
        <f t="shared" si="111"/>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104"/>
        <v>0.31</v>
      </c>
      <c r="P872" s="7">
        <f t="shared" si="105"/>
        <v>12.4</v>
      </c>
      <c r="Q872" t="str">
        <f t="shared" si="106"/>
        <v>music</v>
      </c>
      <c r="R872" s="8" t="str">
        <f t="shared" si="107"/>
        <v>jazz</v>
      </c>
      <c r="S872" s="12">
        <f t="shared" si="108"/>
        <v>41488.022256944445</v>
      </c>
      <c r="T872" s="12">
        <f t="shared" si="109"/>
        <v>41518.022256944445</v>
      </c>
      <c r="U872" s="13">
        <f t="shared" si="110"/>
        <v>41488.022256944445</v>
      </c>
      <c r="V872" t="str">
        <f t="shared" si="111"/>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104"/>
        <v>5.416666666666667</v>
      </c>
      <c r="P873" s="7">
        <f t="shared" si="105"/>
        <v>27.083333333333332</v>
      </c>
      <c r="Q873" t="str">
        <f t="shared" si="106"/>
        <v>music</v>
      </c>
      <c r="R873" s="8" t="str">
        <f t="shared" si="107"/>
        <v>jazz</v>
      </c>
      <c r="S873" s="12">
        <f t="shared" si="108"/>
        <v>41577.561284722222</v>
      </c>
      <c r="T873" s="12">
        <f t="shared" si="109"/>
        <v>41607.602951388893</v>
      </c>
      <c r="U873" s="13">
        <f t="shared" si="110"/>
        <v>41577.561284722222</v>
      </c>
      <c r="V873" t="str">
        <f t="shared" si="111"/>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104"/>
        <v>0.8125</v>
      </c>
      <c r="P874" s="7">
        <f t="shared" si="105"/>
        <v>32.5</v>
      </c>
      <c r="Q874" t="str">
        <f t="shared" si="106"/>
        <v>music</v>
      </c>
      <c r="R874" s="8" t="str">
        <f t="shared" si="107"/>
        <v>jazz</v>
      </c>
      <c r="S874" s="12">
        <f t="shared" si="108"/>
        <v>40567.825543981482</v>
      </c>
      <c r="T874" s="12">
        <f t="shared" si="109"/>
        <v>40612.825543981482</v>
      </c>
      <c r="U874" s="13">
        <f t="shared" si="110"/>
        <v>40567.825543981482</v>
      </c>
      <c r="V874" t="str">
        <f t="shared" si="111"/>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104"/>
        <v>1.2857142857142856</v>
      </c>
      <c r="P875" s="7">
        <f t="shared" si="105"/>
        <v>9</v>
      </c>
      <c r="Q875" t="str">
        <f t="shared" si="106"/>
        <v>music</v>
      </c>
      <c r="R875" s="8" t="str">
        <f t="shared" si="107"/>
        <v>jazz</v>
      </c>
      <c r="S875" s="12">
        <f t="shared" si="108"/>
        <v>41184.167129629626</v>
      </c>
      <c r="T875" s="12">
        <f t="shared" si="109"/>
        <v>41224.208796296298</v>
      </c>
      <c r="U875" s="13">
        <f t="shared" si="110"/>
        <v>41184.167129629626</v>
      </c>
      <c r="V875" t="str">
        <f t="shared" si="111"/>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104"/>
        <v>24.333333333333336</v>
      </c>
      <c r="P876" s="7">
        <f t="shared" si="105"/>
        <v>34.761904761904759</v>
      </c>
      <c r="Q876" t="str">
        <f t="shared" si="106"/>
        <v>music</v>
      </c>
      <c r="R876" s="8" t="str">
        <f t="shared" si="107"/>
        <v>jazz</v>
      </c>
      <c r="S876" s="12">
        <f t="shared" si="108"/>
        <v>41368.583726851852</v>
      </c>
      <c r="T876" s="12">
        <f t="shared" si="109"/>
        <v>41398.583726851852</v>
      </c>
      <c r="U876" s="13">
        <f t="shared" si="110"/>
        <v>41368.583726851852</v>
      </c>
      <c r="V876" t="str">
        <f t="shared" si="111"/>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104"/>
        <v>0</v>
      </c>
      <c r="P877" s="7" t="e">
        <f t="shared" si="105"/>
        <v>#DIV/0!</v>
      </c>
      <c r="Q877" t="str">
        <f t="shared" si="106"/>
        <v>music</v>
      </c>
      <c r="R877" s="8" t="str">
        <f t="shared" si="107"/>
        <v>jazz</v>
      </c>
      <c r="S877" s="12">
        <f t="shared" si="108"/>
        <v>42248.723738425921</v>
      </c>
      <c r="T877" s="12">
        <f t="shared" si="109"/>
        <v>42268.723738425921</v>
      </c>
      <c r="U877" s="13">
        <f t="shared" si="110"/>
        <v>42248.723738425921</v>
      </c>
      <c r="V877" t="str">
        <f t="shared" si="111"/>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104"/>
        <v>40.799492385786799</v>
      </c>
      <c r="P878" s="7">
        <f t="shared" si="105"/>
        <v>28.577777777777779</v>
      </c>
      <c r="Q878" t="str">
        <f t="shared" si="106"/>
        <v>music</v>
      </c>
      <c r="R878" s="8" t="str">
        <f t="shared" si="107"/>
        <v>jazz</v>
      </c>
      <c r="S878" s="12">
        <f t="shared" si="108"/>
        <v>41276.496840277774</v>
      </c>
      <c r="T878" s="12">
        <f t="shared" si="109"/>
        <v>41309.496840277774</v>
      </c>
      <c r="U878" s="13">
        <f t="shared" si="110"/>
        <v>41276.496840277774</v>
      </c>
      <c r="V878" t="str">
        <f t="shared" si="111"/>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104"/>
        <v>67.55</v>
      </c>
      <c r="P879" s="7">
        <f t="shared" si="105"/>
        <v>46.586206896551722</v>
      </c>
      <c r="Q879" t="str">
        <f t="shared" si="106"/>
        <v>music</v>
      </c>
      <c r="R879" s="8" t="str">
        <f t="shared" si="107"/>
        <v>jazz</v>
      </c>
      <c r="S879" s="12">
        <f t="shared" si="108"/>
        <v>41597.788888888885</v>
      </c>
      <c r="T879" s="12">
        <f t="shared" si="109"/>
        <v>41627.788888888885</v>
      </c>
      <c r="U879" s="13">
        <f t="shared" si="110"/>
        <v>41597.788888888885</v>
      </c>
      <c r="V879" t="str">
        <f t="shared" si="111"/>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104"/>
        <v>1.3</v>
      </c>
      <c r="P880" s="7">
        <f t="shared" si="105"/>
        <v>32.5</v>
      </c>
      <c r="Q880" t="str">
        <f t="shared" si="106"/>
        <v>music</v>
      </c>
      <c r="R880" s="8" t="str">
        <f t="shared" si="107"/>
        <v>jazz</v>
      </c>
      <c r="S880" s="12">
        <f t="shared" si="108"/>
        <v>40505.232916666668</v>
      </c>
      <c r="T880" s="12">
        <f t="shared" si="109"/>
        <v>40535.232916666668</v>
      </c>
      <c r="U880" s="13">
        <f t="shared" si="110"/>
        <v>40505.232916666668</v>
      </c>
      <c r="V880" t="str">
        <f t="shared" si="111"/>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104"/>
        <v>30.666666666666664</v>
      </c>
      <c r="P881" s="7">
        <f t="shared" si="105"/>
        <v>21.466666666666665</v>
      </c>
      <c r="Q881" t="str">
        <f t="shared" si="106"/>
        <v>music</v>
      </c>
      <c r="R881" s="8" t="str">
        <f t="shared" si="107"/>
        <v>jazz</v>
      </c>
      <c r="S881" s="12">
        <f t="shared" si="108"/>
        <v>41037.829918981479</v>
      </c>
      <c r="T881" s="12">
        <f t="shared" si="109"/>
        <v>41058.829918981479</v>
      </c>
      <c r="U881" s="13">
        <f t="shared" si="110"/>
        <v>41037.829918981479</v>
      </c>
      <c r="V881" t="str">
        <f t="shared" si="111"/>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104"/>
        <v>2.9894179894179893</v>
      </c>
      <c r="P882" s="7">
        <f t="shared" si="105"/>
        <v>14.125</v>
      </c>
      <c r="Q882" t="str">
        <f t="shared" si="106"/>
        <v>music</v>
      </c>
      <c r="R882" s="8" t="str">
        <f t="shared" si="107"/>
        <v>indie rock</v>
      </c>
      <c r="S882" s="12">
        <f t="shared" si="108"/>
        <v>41179.32104166667</v>
      </c>
      <c r="T882" s="12">
        <f t="shared" si="109"/>
        <v>41212.32104166667</v>
      </c>
      <c r="U882" s="13">
        <f t="shared" si="110"/>
        <v>41179.32104166667</v>
      </c>
      <c r="V882" t="str">
        <f t="shared" si="111"/>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104"/>
        <v>0.8</v>
      </c>
      <c r="P883" s="7">
        <f t="shared" si="105"/>
        <v>30</v>
      </c>
      <c r="Q883" t="str">
        <f t="shared" si="106"/>
        <v>music</v>
      </c>
      <c r="R883" s="8" t="str">
        <f t="shared" si="107"/>
        <v>indie rock</v>
      </c>
      <c r="S883" s="12">
        <f t="shared" si="108"/>
        <v>40877.25099537037</v>
      </c>
      <c r="T883" s="12">
        <f t="shared" si="109"/>
        <v>40922.25099537037</v>
      </c>
      <c r="U883" s="13">
        <f t="shared" si="110"/>
        <v>40877.25099537037</v>
      </c>
      <c r="V883" t="str">
        <f t="shared" si="111"/>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104"/>
        <v>20.133333333333333</v>
      </c>
      <c r="P884" s="7">
        <f t="shared" si="105"/>
        <v>21.571428571428573</v>
      </c>
      <c r="Q884" t="str">
        <f t="shared" si="106"/>
        <v>music</v>
      </c>
      <c r="R884" s="8" t="str">
        <f t="shared" si="107"/>
        <v>indie rock</v>
      </c>
      <c r="S884" s="12">
        <f t="shared" si="108"/>
        <v>40759.860532407409</v>
      </c>
      <c r="T884" s="12">
        <f t="shared" si="109"/>
        <v>40792.860532407409</v>
      </c>
      <c r="U884" s="13">
        <f t="shared" si="110"/>
        <v>40759.860532407409</v>
      </c>
      <c r="V884" t="str">
        <f t="shared" si="111"/>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104"/>
        <v>40.020000000000003</v>
      </c>
      <c r="P885" s="7">
        <f t="shared" si="105"/>
        <v>83.375</v>
      </c>
      <c r="Q885" t="str">
        <f t="shared" si="106"/>
        <v>music</v>
      </c>
      <c r="R885" s="8" t="str">
        <f t="shared" si="107"/>
        <v>indie rock</v>
      </c>
      <c r="S885" s="12">
        <f t="shared" si="108"/>
        <v>42371.935590277775</v>
      </c>
      <c r="T885" s="12">
        <f t="shared" si="109"/>
        <v>42431.935590277775</v>
      </c>
      <c r="U885" s="13">
        <f t="shared" si="110"/>
        <v>42371.935590277775</v>
      </c>
      <c r="V885" t="str">
        <f t="shared" si="111"/>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104"/>
        <v>1</v>
      </c>
      <c r="P886" s="7">
        <f t="shared" si="105"/>
        <v>10</v>
      </c>
      <c r="Q886" t="str">
        <f t="shared" si="106"/>
        <v>music</v>
      </c>
      <c r="R886" s="8" t="str">
        <f t="shared" si="107"/>
        <v>indie rock</v>
      </c>
      <c r="S886" s="12">
        <f t="shared" si="108"/>
        <v>40981.802615740744</v>
      </c>
      <c r="T886" s="12">
        <f t="shared" si="109"/>
        <v>41041.104861111111</v>
      </c>
      <c r="U886" s="13">
        <f t="shared" si="110"/>
        <v>40981.802615740744</v>
      </c>
      <c r="V886" t="str">
        <f t="shared" si="111"/>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104"/>
        <v>75</v>
      </c>
      <c r="P887" s="7">
        <f t="shared" si="105"/>
        <v>35.714285714285715</v>
      </c>
      <c r="Q887" t="str">
        <f t="shared" si="106"/>
        <v>music</v>
      </c>
      <c r="R887" s="8" t="str">
        <f t="shared" si="107"/>
        <v>indie rock</v>
      </c>
      <c r="S887" s="12">
        <f t="shared" si="108"/>
        <v>42713.941099537042</v>
      </c>
      <c r="T887" s="12">
        <f t="shared" si="109"/>
        <v>42734.941099537042</v>
      </c>
      <c r="U887" s="13">
        <f t="shared" si="110"/>
        <v>42713.941099537042</v>
      </c>
      <c r="V887" t="str">
        <f t="shared" si="111"/>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104"/>
        <v>41</v>
      </c>
      <c r="P888" s="7">
        <f t="shared" si="105"/>
        <v>29.285714285714285</v>
      </c>
      <c r="Q888" t="str">
        <f t="shared" si="106"/>
        <v>music</v>
      </c>
      <c r="R888" s="8" t="str">
        <f t="shared" si="107"/>
        <v>indie rock</v>
      </c>
      <c r="S888" s="12">
        <f t="shared" si="108"/>
        <v>42603.870520833334</v>
      </c>
      <c r="T888" s="12">
        <f t="shared" si="109"/>
        <v>42628.870520833334</v>
      </c>
      <c r="U888" s="13">
        <f t="shared" si="110"/>
        <v>42603.870520833334</v>
      </c>
      <c r="V888" t="str">
        <f t="shared" si="111"/>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104"/>
        <v>0</v>
      </c>
      <c r="P889" s="7" t="e">
        <f t="shared" si="105"/>
        <v>#DIV/0!</v>
      </c>
      <c r="Q889" t="str">
        <f t="shared" si="106"/>
        <v>music</v>
      </c>
      <c r="R889" s="8" t="str">
        <f t="shared" si="107"/>
        <v>indie rock</v>
      </c>
      <c r="S889" s="12">
        <f t="shared" si="108"/>
        <v>41026.958969907406</v>
      </c>
      <c r="T889" s="12">
        <f t="shared" si="109"/>
        <v>41056.958969907406</v>
      </c>
      <c r="U889" s="13">
        <f t="shared" si="110"/>
        <v>41026.958969907406</v>
      </c>
      <c r="V889" t="str">
        <f t="shared" si="111"/>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104"/>
        <v>7.1999999999999993</v>
      </c>
      <c r="P890" s="7">
        <f t="shared" si="105"/>
        <v>18</v>
      </c>
      <c r="Q890" t="str">
        <f t="shared" si="106"/>
        <v>music</v>
      </c>
      <c r="R890" s="8" t="str">
        <f t="shared" si="107"/>
        <v>indie rock</v>
      </c>
      <c r="S890" s="12">
        <f t="shared" si="108"/>
        <v>40751.753298611111</v>
      </c>
      <c r="T890" s="12">
        <f t="shared" si="109"/>
        <v>40787.25</v>
      </c>
      <c r="U890" s="13">
        <f t="shared" si="110"/>
        <v>40751.753298611111</v>
      </c>
      <c r="V890" t="str">
        <f t="shared" si="111"/>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104"/>
        <v>9.4412800000000008</v>
      </c>
      <c r="P891" s="7">
        <f t="shared" si="105"/>
        <v>73.760000000000005</v>
      </c>
      <c r="Q891" t="str">
        <f t="shared" si="106"/>
        <v>music</v>
      </c>
      <c r="R891" s="8" t="str">
        <f t="shared" si="107"/>
        <v>indie rock</v>
      </c>
      <c r="S891" s="12">
        <f t="shared" si="108"/>
        <v>41887.784062500003</v>
      </c>
      <c r="T891" s="12">
        <f t="shared" si="109"/>
        <v>41917.784062500003</v>
      </c>
      <c r="U891" s="13">
        <f t="shared" si="110"/>
        <v>41887.784062500003</v>
      </c>
      <c r="V891" t="str">
        <f t="shared" si="111"/>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104"/>
        <v>4.1666666666666661</v>
      </c>
      <c r="P892" s="7">
        <f t="shared" si="105"/>
        <v>31.25</v>
      </c>
      <c r="Q892" t="str">
        <f t="shared" si="106"/>
        <v>music</v>
      </c>
      <c r="R892" s="8" t="str">
        <f t="shared" si="107"/>
        <v>indie rock</v>
      </c>
      <c r="S892" s="12">
        <f t="shared" si="108"/>
        <v>41569.698831018519</v>
      </c>
      <c r="T892" s="12">
        <f t="shared" si="109"/>
        <v>41599.740497685183</v>
      </c>
      <c r="U892" s="13">
        <f t="shared" si="110"/>
        <v>41569.698831018519</v>
      </c>
      <c r="V892" t="str">
        <f t="shared" si="111"/>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104"/>
        <v>3.25</v>
      </c>
      <c r="P893" s="7">
        <f t="shared" si="105"/>
        <v>28.888888888888889</v>
      </c>
      <c r="Q893" t="str">
        <f t="shared" si="106"/>
        <v>music</v>
      </c>
      <c r="R893" s="8" t="str">
        <f t="shared" si="107"/>
        <v>indie rock</v>
      </c>
      <c r="S893" s="12">
        <f t="shared" si="108"/>
        <v>41842.031597222223</v>
      </c>
      <c r="T893" s="12">
        <f t="shared" si="109"/>
        <v>41872.031597222223</v>
      </c>
      <c r="U893" s="13">
        <f t="shared" si="110"/>
        <v>41842.031597222223</v>
      </c>
      <c r="V893" t="str">
        <f t="shared" si="111"/>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104"/>
        <v>40.75</v>
      </c>
      <c r="P894" s="7">
        <f t="shared" si="105"/>
        <v>143.8235294117647</v>
      </c>
      <c r="Q894" t="str">
        <f t="shared" si="106"/>
        <v>music</v>
      </c>
      <c r="R894" s="8" t="str">
        <f t="shared" si="107"/>
        <v>indie rock</v>
      </c>
      <c r="S894" s="12">
        <f t="shared" si="108"/>
        <v>40304.20003472222</v>
      </c>
      <c r="T894" s="12">
        <f t="shared" si="109"/>
        <v>40391.166666666664</v>
      </c>
      <c r="U894" s="13">
        <f t="shared" si="110"/>
        <v>40304.20003472222</v>
      </c>
      <c r="V894" t="str">
        <f t="shared" si="111"/>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104"/>
        <v>10</v>
      </c>
      <c r="P895" s="7">
        <f t="shared" si="105"/>
        <v>40</v>
      </c>
      <c r="Q895" t="str">
        <f t="shared" si="106"/>
        <v>music</v>
      </c>
      <c r="R895" s="8" t="str">
        <f t="shared" si="107"/>
        <v>indie rock</v>
      </c>
      <c r="S895" s="12">
        <f t="shared" si="108"/>
        <v>42065.897719907407</v>
      </c>
      <c r="T895" s="12">
        <f t="shared" si="109"/>
        <v>42095.856053240743</v>
      </c>
      <c r="U895" s="13">
        <f t="shared" si="110"/>
        <v>42065.897719907407</v>
      </c>
      <c r="V895" t="str">
        <f t="shared" si="111"/>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104"/>
        <v>39.17</v>
      </c>
      <c r="P896" s="7">
        <f t="shared" si="105"/>
        <v>147.81132075471697</v>
      </c>
      <c r="Q896" t="str">
        <f t="shared" si="106"/>
        <v>music</v>
      </c>
      <c r="R896" s="8" t="str">
        <f t="shared" si="107"/>
        <v>indie rock</v>
      </c>
      <c r="S896" s="12">
        <f t="shared" si="108"/>
        <v>42496.98159722222</v>
      </c>
      <c r="T896" s="12">
        <f t="shared" si="109"/>
        <v>42526.98159722222</v>
      </c>
      <c r="U896" s="13">
        <f t="shared" si="110"/>
        <v>42496.98159722222</v>
      </c>
      <c r="V896" t="str">
        <f t="shared" si="111"/>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104"/>
        <v>2.4375</v>
      </c>
      <c r="P897" s="7">
        <f t="shared" si="105"/>
        <v>27.857142857142858</v>
      </c>
      <c r="Q897" t="str">
        <f t="shared" si="106"/>
        <v>music</v>
      </c>
      <c r="R897" s="8" t="str">
        <f t="shared" si="107"/>
        <v>indie rock</v>
      </c>
      <c r="S897" s="12">
        <f t="shared" si="108"/>
        <v>40431.127650462964</v>
      </c>
      <c r="T897" s="12">
        <f t="shared" si="109"/>
        <v>40476.127650462964</v>
      </c>
      <c r="U897" s="13">
        <f t="shared" si="110"/>
        <v>40431.127650462964</v>
      </c>
      <c r="V897" t="str">
        <f t="shared" si="111"/>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104"/>
        <v>40</v>
      </c>
      <c r="P898" s="7">
        <f t="shared" si="105"/>
        <v>44.444444444444443</v>
      </c>
      <c r="Q898" t="str">
        <f t="shared" si="106"/>
        <v>music</v>
      </c>
      <c r="R898" s="8" t="str">
        <f t="shared" si="107"/>
        <v>indie rock</v>
      </c>
      <c r="S898" s="12">
        <f t="shared" si="108"/>
        <v>42218.872986111106</v>
      </c>
      <c r="T898" s="12">
        <f t="shared" si="109"/>
        <v>42244.166666666672</v>
      </c>
      <c r="U898" s="13">
        <f t="shared" si="110"/>
        <v>42218.872986111106</v>
      </c>
      <c r="V898" t="str">
        <f t="shared" si="111"/>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112">E899/D899*100</f>
        <v>0</v>
      </c>
      <c r="P899" s="7" t="e">
        <f t="shared" ref="P899:P962" si="113">E899/L899</f>
        <v>#DIV/0!</v>
      </c>
      <c r="Q899" t="str">
        <f t="shared" ref="Q899:Q962" si="114">LEFT(N899, SEARCH("/",N899,1)-1)</f>
        <v>music</v>
      </c>
      <c r="R899" s="8" t="str">
        <f t="shared" ref="R899:R962" si="115">RIGHT(N899,LEN(N899)-SEARCH("/",N899))</f>
        <v>indie rock</v>
      </c>
      <c r="S899" s="12">
        <f t="shared" ref="S899:S962" si="116">(J899/86400)+DATE(1970,1,1)</f>
        <v>41211.688750000001</v>
      </c>
      <c r="T899" s="12">
        <f t="shared" ref="T899:T962" si="117">(I899/86400)+DATE(1970,1,1)</f>
        <v>41241.730416666665</v>
      </c>
      <c r="U899" s="13">
        <f t="shared" ref="U899:U962" si="118">S899</f>
        <v>41211.688750000001</v>
      </c>
      <c r="V899" t="str">
        <f t="shared" si="111"/>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112"/>
        <v>2.8000000000000003</v>
      </c>
      <c r="P900" s="7">
        <f t="shared" si="113"/>
        <v>35</v>
      </c>
      <c r="Q900" t="str">
        <f t="shared" si="114"/>
        <v>music</v>
      </c>
      <c r="R900" s="8" t="str">
        <f t="shared" si="115"/>
        <v>indie rock</v>
      </c>
      <c r="S900" s="12">
        <f t="shared" si="116"/>
        <v>40878.758217592593</v>
      </c>
      <c r="T900" s="12">
        <f t="shared" si="117"/>
        <v>40923.758217592593</v>
      </c>
      <c r="U900" s="13">
        <f t="shared" si="118"/>
        <v>40878.758217592593</v>
      </c>
      <c r="V900" t="str">
        <f t="shared" ref="V900:V963" si="119">TEXT(S900,"mmm")</f>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112"/>
        <v>37.333333333333336</v>
      </c>
      <c r="P901" s="7">
        <f t="shared" si="113"/>
        <v>35</v>
      </c>
      <c r="Q901" t="str">
        <f t="shared" si="114"/>
        <v>music</v>
      </c>
      <c r="R901" s="8" t="str">
        <f t="shared" si="115"/>
        <v>indie rock</v>
      </c>
      <c r="S901" s="12">
        <f t="shared" si="116"/>
        <v>40646.099097222221</v>
      </c>
      <c r="T901" s="12">
        <f t="shared" si="117"/>
        <v>40691.099097222221</v>
      </c>
      <c r="U901" s="13">
        <f t="shared" si="118"/>
        <v>40646.099097222221</v>
      </c>
      <c r="V901" t="str">
        <f t="shared" si="11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112"/>
        <v>0.42</v>
      </c>
      <c r="P902" s="7">
        <f t="shared" si="113"/>
        <v>10.5</v>
      </c>
      <c r="Q902" t="str">
        <f t="shared" si="114"/>
        <v>music</v>
      </c>
      <c r="R902" s="8" t="str">
        <f t="shared" si="115"/>
        <v>jazz</v>
      </c>
      <c r="S902" s="12">
        <f t="shared" si="116"/>
        <v>42429.84956018519</v>
      </c>
      <c r="T902" s="12">
        <f t="shared" si="117"/>
        <v>42459.807893518519</v>
      </c>
      <c r="U902" s="13">
        <f t="shared" si="118"/>
        <v>42429.84956018519</v>
      </c>
      <c r="V902" t="str">
        <f t="shared" si="11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112"/>
        <v>0</v>
      </c>
      <c r="P903" s="7" t="e">
        <f t="shared" si="113"/>
        <v>#DIV/0!</v>
      </c>
      <c r="Q903" t="str">
        <f t="shared" si="114"/>
        <v>music</v>
      </c>
      <c r="R903" s="8" t="str">
        <f t="shared" si="115"/>
        <v>jazz</v>
      </c>
      <c r="S903" s="12">
        <f t="shared" si="116"/>
        <v>40291.81150462963</v>
      </c>
      <c r="T903" s="12">
        <f t="shared" si="117"/>
        <v>40337.799305555556</v>
      </c>
      <c r="U903" s="13">
        <f t="shared" si="118"/>
        <v>40291.81150462963</v>
      </c>
      <c r="V903" t="str">
        <f t="shared" si="11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112"/>
        <v>0.3</v>
      </c>
      <c r="P904" s="7">
        <f t="shared" si="113"/>
        <v>30</v>
      </c>
      <c r="Q904" t="str">
        <f t="shared" si="114"/>
        <v>music</v>
      </c>
      <c r="R904" s="8" t="str">
        <f t="shared" si="115"/>
        <v>jazz</v>
      </c>
      <c r="S904" s="12">
        <f t="shared" si="116"/>
        <v>41829.965532407405</v>
      </c>
      <c r="T904" s="12">
        <f t="shared" si="117"/>
        <v>41881.645833333336</v>
      </c>
      <c r="U904" s="13">
        <f t="shared" si="118"/>
        <v>41829.965532407405</v>
      </c>
      <c r="V904" t="str">
        <f t="shared" si="11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112"/>
        <v>3.2</v>
      </c>
      <c r="P905" s="7">
        <f t="shared" si="113"/>
        <v>40</v>
      </c>
      <c r="Q905" t="str">
        <f t="shared" si="114"/>
        <v>music</v>
      </c>
      <c r="R905" s="8" t="str">
        <f t="shared" si="115"/>
        <v>jazz</v>
      </c>
      <c r="S905" s="12">
        <f t="shared" si="116"/>
        <v>41149.796064814815</v>
      </c>
      <c r="T905" s="12">
        <f t="shared" si="117"/>
        <v>41175.100694444445</v>
      </c>
      <c r="U905" s="13">
        <f t="shared" si="118"/>
        <v>41149.796064814815</v>
      </c>
      <c r="V905" t="str">
        <f t="shared" si="11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112"/>
        <v>0.30199999999999999</v>
      </c>
      <c r="P906" s="7">
        <f t="shared" si="113"/>
        <v>50.333333333333336</v>
      </c>
      <c r="Q906" t="str">
        <f t="shared" si="114"/>
        <v>music</v>
      </c>
      <c r="R906" s="8" t="str">
        <f t="shared" si="115"/>
        <v>jazz</v>
      </c>
      <c r="S906" s="12">
        <f t="shared" si="116"/>
        <v>42342.080289351856</v>
      </c>
      <c r="T906" s="12">
        <f t="shared" si="117"/>
        <v>42372.080289351856</v>
      </c>
      <c r="U906" s="13">
        <f t="shared" si="118"/>
        <v>42342.080289351856</v>
      </c>
      <c r="V906" t="str">
        <f t="shared" si="11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112"/>
        <v>3.0153846153846153</v>
      </c>
      <c r="P907" s="7">
        <f t="shared" si="113"/>
        <v>32.666666666666664</v>
      </c>
      <c r="Q907" t="str">
        <f t="shared" si="114"/>
        <v>music</v>
      </c>
      <c r="R907" s="8" t="str">
        <f t="shared" si="115"/>
        <v>jazz</v>
      </c>
      <c r="S907" s="12">
        <f t="shared" si="116"/>
        <v>40507.239884259259</v>
      </c>
      <c r="T907" s="12">
        <f t="shared" si="117"/>
        <v>40567.239884259259</v>
      </c>
      <c r="U907" s="13">
        <f t="shared" si="118"/>
        <v>40507.239884259259</v>
      </c>
      <c r="V907" t="str">
        <f t="shared" si="11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112"/>
        <v>0</v>
      </c>
      <c r="P908" s="7" t="e">
        <f t="shared" si="113"/>
        <v>#DIV/0!</v>
      </c>
      <c r="Q908" t="str">
        <f t="shared" si="114"/>
        <v>music</v>
      </c>
      <c r="R908" s="8" t="str">
        <f t="shared" si="115"/>
        <v>jazz</v>
      </c>
      <c r="S908" s="12">
        <f t="shared" si="116"/>
        <v>41681.189699074072</v>
      </c>
      <c r="T908" s="12">
        <f t="shared" si="117"/>
        <v>41711.148032407407</v>
      </c>
      <c r="U908" s="13">
        <f t="shared" si="118"/>
        <v>41681.189699074072</v>
      </c>
      <c r="V908" t="str">
        <f t="shared" si="11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112"/>
        <v>0</v>
      </c>
      <c r="P909" s="7" t="e">
        <f t="shared" si="113"/>
        <v>#DIV/0!</v>
      </c>
      <c r="Q909" t="str">
        <f t="shared" si="114"/>
        <v>music</v>
      </c>
      <c r="R909" s="8" t="str">
        <f t="shared" si="115"/>
        <v>jazz</v>
      </c>
      <c r="S909" s="12">
        <f t="shared" si="116"/>
        <v>40767.192395833335</v>
      </c>
      <c r="T909" s="12">
        <f t="shared" si="117"/>
        <v>40797.192395833335</v>
      </c>
      <c r="U909" s="13">
        <f t="shared" si="118"/>
        <v>40767.192395833335</v>
      </c>
      <c r="V909" t="str">
        <f t="shared" si="11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112"/>
        <v>0</v>
      </c>
      <c r="P910" s="7" t="e">
        <f t="shared" si="113"/>
        <v>#DIV/0!</v>
      </c>
      <c r="Q910" t="str">
        <f t="shared" si="114"/>
        <v>music</v>
      </c>
      <c r="R910" s="8" t="str">
        <f t="shared" si="115"/>
        <v>jazz</v>
      </c>
      <c r="S910" s="12">
        <f t="shared" si="116"/>
        <v>40340.801562499997</v>
      </c>
      <c r="T910" s="12">
        <f t="shared" si="117"/>
        <v>40386.207638888889</v>
      </c>
      <c r="U910" s="13">
        <f t="shared" si="118"/>
        <v>40340.801562499997</v>
      </c>
      <c r="V910" t="str">
        <f t="shared" si="11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112"/>
        <v>3.25</v>
      </c>
      <c r="P911" s="7">
        <f t="shared" si="113"/>
        <v>65</v>
      </c>
      <c r="Q911" t="str">
        <f t="shared" si="114"/>
        <v>music</v>
      </c>
      <c r="R911" s="8" t="str">
        <f t="shared" si="115"/>
        <v>jazz</v>
      </c>
      <c r="S911" s="12">
        <f t="shared" si="116"/>
        <v>41081.69027777778</v>
      </c>
      <c r="T911" s="12">
        <f t="shared" si="117"/>
        <v>41113.166666666664</v>
      </c>
      <c r="U911" s="13">
        <f t="shared" si="118"/>
        <v>41081.69027777778</v>
      </c>
      <c r="V911" t="str">
        <f t="shared" si="11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112"/>
        <v>22.363636363636363</v>
      </c>
      <c r="P912" s="7">
        <f t="shared" si="113"/>
        <v>24.6</v>
      </c>
      <c r="Q912" t="str">
        <f t="shared" si="114"/>
        <v>music</v>
      </c>
      <c r="R912" s="8" t="str">
        <f t="shared" si="115"/>
        <v>jazz</v>
      </c>
      <c r="S912" s="12">
        <f t="shared" si="116"/>
        <v>42737.545358796298</v>
      </c>
      <c r="T912" s="12">
        <f t="shared" si="117"/>
        <v>42797.545358796298</v>
      </c>
      <c r="U912" s="13">
        <f t="shared" si="118"/>
        <v>42737.545358796298</v>
      </c>
      <c r="V912" t="str">
        <f t="shared" si="11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112"/>
        <v>0</v>
      </c>
      <c r="P913" s="7" t="e">
        <f t="shared" si="113"/>
        <v>#DIV/0!</v>
      </c>
      <c r="Q913" t="str">
        <f t="shared" si="114"/>
        <v>music</v>
      </c>
      <c r="R913" s="8" t="str">
        <f t="shared" si="115"/>
        <v>jazz</v>
      </c>
      <c r="S913" s="12">
        <f t="shared" si="116"/>
        <v>41642.005150462966</v>
      </c>
      <c r="T913" s="12">
        <f t="shared" si="117"/>
        <v>41663.005150462966</v>
      </c>
      <c r="U913" s="13">
        <f t="shared" si="118"/>
        <v>41642.005150462966</v>
      </c>
      <c r="V913" t="str">
        <f t="shared" si="11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112"/>
        <v>0.85714285714285721</v>
      </c>
      <c r="P914" s="7">
        <f t="shared" si="113"/>
        <v>15</v>
      </c>
      <c r="Q914" t="str">
        <f t="shared" si="114"/>
        <v>music</v>
      </c>
      <c r="R914" s="8" t="str">
        <f t="shared" si="115"/>
        <v>jazz</v>
      </c>
      <c r="S914" s="12">
        <f t="shared" si="116"/>
        <v>41194.109340277777</v>
      </c>
      <c r="T914" s="12">
        <f t="shared" si="117"/>
        <v>41254.151006944448</v>
      </c>
      <c r="U914" s="13">
        <f t="shared" si="118"/>
        <v>41194.109340277777</v>
      </c>
      <c r="V914" t="str">
        <f t="shared" si="11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112"/>
        <v>6.6066666666666665</v>
      </c>
      <c r="P915" s="7">
        <f t="shared" si="113"/>
        <v>82.583333333333329</v>
      </c>
      <c r="Q915" t="str">
        <f t="shared" si="114"/>
        <v>music</v>
      </c>
      <c r="R915" s="8" t="str">
        <f t="shared" si="115"/>
        <v>jazz</v>
      </c>
      <c r="S915" s="12">
        <f t="shared" si="116"/>
        <v>41004.139108796298</v>
      </c>
      <c r="T915" s="12">
        <f t="shared" si="117"/>
        <v>41034.139108796298</v>
      </c>
      <c r="U915" s="13">
        <f t="shared" si="118"/>
        <v>41004.139108796298</v>
      </c>
      <c r="V915" t="str">
        <f t="shared" si="11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112"/>
        <v>0</v>
      </c>
      <c r="P916" s="7" t="e">
        <f t="shared" si="113"/>
        <v>#DIV/0!</v>
      </c>
      <c r="Q916" t="str">
        <f t="shared" si="114"/>
        <v>music</v>
      </c>
      <c r="R916" s="8" t="str">
        <f t="shared" si="115"/>
        <v>jazz</v>
      </c>
      <c r="S916" s="12">
        <f t="shared" si="116"/>
        <v>41116.763275462959</v>
      </c>
      <c r="T916" s="12">
        <f t="shared" si="117"/>
        <v>41146.763275462959</v>
      </c>
      <c r="U916" s="13">
        <f t="shared" si="118"/>
        <v>41116.763275462959</v>
      </c>
      <c r="V916" t="str">
        <f t="shared" si="11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112"/>
        <v>5.7692307692307692</v>
      </c>
      <c r="P917" s="7">
        <f t="shared" si="113"/>
        <v>41.666666666666664</v>
      </c>
      <c r="Q917" t="str">
        <f t="shared" si="114"/>
        <v>music</v>
      </c>
      <c r="R917" s="8" t="str">
        <f t="shared" si="115"/>
        <v>jazz</v>
      </c>
      <c r="S917" s="12">
        <f t="shared" si="116"/>
        <v>40937.679560185185</v>
      </c>
      <c r="T917" s="12">
        <f t="shared" si="117"/>
        <v>40969.207638888889</v>
      </c>
      <c r="U917" s="13">
        <f t="shared" si="118"/>
        <v>40937.679560185185</v>
      </c>
      <c r="V917" t="str">
        <f t="shared" si="11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112"/>
        <v>0</v>
      </c>
      <c r="P918" s="7" t="e">
        <f t="shared" si="113"/>
        <v>#DIV/0!</v>
      </c>
      <c r="Q918" t="str">
        <f t="shared" si="114"/>
        <v>music</v>
      </c>
      <c r="R918" s="8" t="str">
        <f t="shared" si="115"/>
        <v>jazz</v>
      </c>
      <c r="S918" s="12">
        <f t="shared" si="116"/>
        <v>40434.853402777779</v>
      </c>
      <c r="T918" s="12">
        <f t="shared" si="117"/>
        <v>40473.208333333336</v>
      </c>
      <c r="U918" s="13">
        <f t="shared" si="118"/>
        <v>40434.853402777779</v>
      </c>
      <c r="V918" t="str">
        <f t="shared" si="11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112"/>
        <v>0.6</v>
      </c>
      <c r="P919" s="7">
        <f t="shared" si="113"/>
        <v>30</v>
      </c>
      <c r="Q919" t="str">
        <f t="shared" si="114"/>
        <v>music</v>
      </c>
      <c r="R919" s="8" t="str">
        <f t="shared" si="115"/>
        <v>jazz</v>
      </c>
      <c r="S919" s="12">
        <f t="shared" si="116"/>
        <v>41802.94363425926</v>
      </c>
      <c r="T919" s="12">
        <f t="shared" si="117"/>
        <v>41834.104166666664</v>
      </c>
      <c r="U919" s="13">
        <f t="shared" si="118"/>
        <v>41802.94363425926</v>
      </c>
      <c r="V919" t="str">
        <f t="shared" si="11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112"/>
        <v>5.0256410256410255</v>
      </c>
      <c r="P920" s="7">
        <f t="shared" si="113"/>
        <v>19.600000000000001</v>
      </c>
      <c r="Q920" t="str">
        <f t="shared" si="114"/>
        <v>music</v>
      </c>
      <c r="R920" s="8" t="str">
        <f t="shared" si="115"/>
        <v>jazz</v>
      </c>
      <c r="S920" s="12">
        <f t="shared" si="116"/>
        <v>41944.916215277779</v>
      </c>
      <c r="T920" s="12">
        <f t="shared" si="117"/>
        <v>41974.957881944443</v>
      </c>
      <c r="U920" s="13">
        <f t="shared" si="118"/>
        <v>41944.916215277779</v>
      </c>
      <c r="V920" t="str">
        <f t="shared" si="11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112"/>
        <v>0.5</v>
      </c>
      <c r="P921" s="7">
        <f t="shared" si="113"/>
        <v>100</v>
      </c>
      <c r="Q921" t="str">
        <f t="shared" si="114"/>
        <v>music</v>
      </c>
      <c r="R921" s="8" t="str">
        <f t="shared" si="115"/>
        <v>jazz</v>
      </c>
      <c r="S921" s="12">
        <f t="shared" si="116"/>
        <v>41227.641724537039</v>
      </c>
      <c r="T921" s="12">
        <f t="shared" si="117"/>
        <v>41262.641724537039</v>
      </c>
      <c r="U921" s="13">
        <f t="shared" si="118"/>
        <v>41227.641724537039</v>
      </c>
      <c r="V921" t="str">
        <f t="shared" si="11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112"/>
        <v>0</v>
      </c>
      <c r="P922" s="7" t="e">
        <f t="shared" si="113"/>
        <v>#DIV/0!</v>
      </c>
      <c r="Q922" t="str">
        <f t="shared" si="114"/>
        <v>music</v>
      </c>
      <c r="R922" s="8" t="str">
        <f t="shared" si="115"/>
        <v>jazz</v>
      </c>
      <c r="S922" s="12">
        <f t="shared" si="116"/>
        <v>41562.671550925923</v>
      </c>
      <c r="T922" s="12">
        <f t="shared" si="117"/>
        <v>41592.713217592594</v>
      </c>
      <c r="U922" s="13">
        <f t="shared" si="118"/>
        <v>41562.671550925923</v>
      </c>
      <c r="V922" t="str">
        <f t="shared" si="11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112"/>
        <v>30.9</v>
      </c>
      <c r="P923" s="7">
        <f t="shared" si="113"/>
        <v>231.75</v>
      </c>
      <c r="Q923" t="str">
        <f t="shared" si="114"/>
        <v>music</v>
      </c>
      <c r="R923" s="8" t="str">
        <f t="shared" si="115"/>
        <v>jazz</v>
      </c>
      <c r="S923" s="12">
        <f t="shared" si="116"/>
        <v>40847.171018518522</v>
      </c>
      <c r="T923" s="12">
        <f t="shared" si="117"/>
        <v>40889.212685185186</v>
      </c>
      <c r="U923" s="13">
        <f t="shared" si="118"/>
        <v>40847.171018518522</v>
      </c>
      <c r="V923" t="str">
        <f t="shared" si="11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112"/>
        <v>21.037037037037038</v>
      </c>
      <c r="P924" s="7">
        <f t="shared" si="113"/>
        <v>189.33333333333334</v>
      </c>
      <c r="Q924" t="str">
        <f t="shared" si="114"/>
        <v>music</v>
      </c>
      <c r="R924" s="8" t="str">
        <f t="shared" si="115"/>
        <v>jazz</v>
      </c>
      <c r="S924" s="12">
        <f t="shared" si="116"/>
        <v>41878.530011574076</v>
      </c>
      <c r="T924" s="12">
        <f t="shared" si="117"/>
        <v>41913.530011574076</v>
      </c>
      <c r="U924" s="13">
        <f t="shared" si="118"/>
        <v>41878.530011574076</v>
      </c>
      <c r="V924" t="str">
        <f t="shared" si="11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112"/>
        <v>2.1999999999999997</v>
      </c>
      <c r="P925" s="7">
        <f t="shared" si="113"/>
        <v>55</v>
      </c>
      <c r="Q925" t="str">
        <f t="shared" si="114"/>
        <v>music</v>
      </c>
      <c r="R925" s="8" t="str">
        <f t="shared" si="115"/>
        <v>jazz</v>
      </c>
      <c r="S925" s="12">
        <f t="shared" si="116"/>
        <v>41934.959756944445</v>
      </c>
      <c r="T925" s="12">
        <f t="shared" si="117"/>
        <v>41965.001423611116</v>
      </c>
      <c r="U925" s="13">
        <f t="shared" si="118"/>
        <v>41934.959756944445</v>
      </c>
      <c r="V925" t="str">
        <f t="shared" si="11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112"/>
        <v>10.9</v>
      </c>
      <c r="P926" s="7">
        <f t="shared" si="113"/>
        <v>21.8</v>
      </c>
      <c r="Q926" t="str">
        <f t="shared" si="114"/>
        <v>music</v>
      </c>
      <c r="R926" s="8" t="str">
        <f t="shared" si="115"/>
        <v>jazz</v>
      </c>
      <c r="S926" s="12">
        <f t="shared" si="116"/>
        <v>41288.942928240736</v>
      </c>
      <c r="T926" s="12">
        <f t="shared" si="117"/>
        <v>41318.942928240736</v>
      </c>
      <c r="U926" s="13">
        <f t="shared" si="118"/>
        <v>41288.942928240736</v>
      </c>
      <c r="V926" t="str">
        <f t="shared" si="11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112"/>
        <v>2.666666666666667</v>
      </c>
      <c r="P927" s="7">
        <f t="shared" si="113"/>
        <v>32</v>
      </c>
      <c r="Q927" t="str">
        <f t="shared" si="114"/>
        <v>music</v>
      </c>
      <c r="R927" s="8" t="str">
        <f t="shared" si="115"/>
        <v>jazz</v>
      </c>
      <c r="S927" s="12">
        <f t="shared" si="116"/>
        <v>41575.880914351852</v>
      </c>
      <c r="T927" s="12">
        <f t="shared" si="117"/>
        <v>41605.922581018516</v>
      </c>
      <c r="U927" s="13">
        <f t="shared" si="118"/>
        <v>41575.880914351852</v>
      </c>
      <c r="V927" t="str">
        <f t="shared" si="11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112"/>
        <v>0</v>
      </c>
      <c r="P928" s="7" t="e">
        <f t="shared" si="113"/>
        <v>#DIV/0!</v>
      </c>
      <c r="Q928" t="str">
        <f t="shared" si="114"/>
        <v>music</v>
      </c>
      <c r="R928" s="8" t="str">
        <f t="shared" si="115"/>
        <v>jazz</v>
      </c>
      <c r="S928" s="12">
        <f t="shared" si="116"/>
        <v>40338.02002314815</v>
      </c>
      <c r="T928" s="12">
        <f t="shared" si="117"/>
        <v>40367.944444444445</v>
      </c>
      <c r="U928" s="13">
        <f t="shared" si="118"/>
        <v>40338.02002314815</v>
      </c>
      <c r="V928" t="str">
        <f t="shared" si="11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112"/>
        <v>0</v>
      </c>
      <c r="P929" s="7" t="e">
        <f t="shared" si="113"/>
        <v>#DIV/0!</v>
      </c>
      <c r="Q929" t="str">
        <f t="shared" si="114"/>
        <v>music</v>
      </c>
      <c r="R929" s="8" t="str">
        <f t="shared" si="115"/>
        <v>jazz</v>
      </c>
      <c r="S929" s="12">
        <f t="shared" si="116"/>
        <v>41013.822858796295</v>
      </c>
      <c r="T929" s="12">
        <f t="shared" si="117"/>
        <v>41043.822858796295</v>
      </c>
      <c r="U929" s="13">
        <f t="shared" si="118"/>
        <v>41013.822858796295</v>
      </c>
      <c r="V929" t="str">
        <f t="shared" si="11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112"/>
        <v>10.86206896551724</v>
      </c>
      <c r="P930" s="7">
        <f t="shared" si="113"/>
        <v>56.25</v>
      </c>
      <c r="Q930" t="str">
        <f t="shared" si="114"/>
        <v>music</v>
      </c>
      <c r="R930" s="8" t="str">
        <f t="shared" si="115"/>
        <v>jazz</v>
      </c>
      <c r="S930" s="12">
        <f t="shared" si="116"/>
        <v>41180.86241898148</v>
      </c>
      <c r="T930" s="12">
        <f t="shared" si="117"/>
        <v>41231</v>
      </c>
      <c r="U930" s="13">
        <f t="shared" si="118"/>
        <v>41180.86241898148</v>
      </c>
      <c r="V930" t="str">
        <f t="shared" si="11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112"/>
        <v>0</v>
      </c>
      <c r="P931" s="7" t="e">
        <f t="shared" si="113"/>
        <v>#DIV/0!</v>
      </c>
      <c r="Q931" t="str">
        <f t="shared" si="114"/>
        <v>music</v>
      </c>
      <c r="R931" s="8" t="str">
        <f t="shared" si="115"/>
        <v>jazz</v>
      </c>
      <c r="S931" s="12">
        <f t="shared" si="116"/>
        <v>40978.238067129627</v>
      </c>
      <c r="T931" s="12">
        <f t="shared" si="117"/>
        <v>41008.196400462963</v>
      </c>
      <c r="U931" s="13">
        <f t="shared" si="118"/>
        <v>40978.238067129627</v>
      </c>
      <c r="V931" t="str">
        <f t="shared" si="11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112"/>
        <v>38.333333333333336</v>
      </c>
      <c r="P932" s="7">
        <f t="shared" si="113"/>
        <v>69</v>
      </c>
      <c r="Q932" t="str">
        <f t="shared" si="114"/>
        <v>music</v>
      </c>
      <c r="R932" s="8" t="str">
        <f t="shared" si="115"/>
        <v>jazz</v>
      </c>
      <c r="S932" s="12">
        <f t="shared" si="116"/>
        <v>40312.915578703702</v>
      </c>
      <c r="T932" s="12">
        <f t="shared" si="117"/>
        <v>40354.897222222222</v>
      </c>
      <c r="U932" s="13">
        <f t="shared" si="118"/>
        <v>40312.915578703702</v>
      </c>
      <c r="V932" t="str">
        <f t="shared" si="11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112"/>
        <v>6.5500000000000007</v>
      </c>
      <c r="P933" s="7">
        <f t="shared" si="113"/>
        <v>18.714285714285715</v>
      </c>
      <c r="Q933" t="str">
        <f t="shared" si="114"/>
        <v>music</v>
      </c>
      <c r="R933" s="8" t="str">
        <f t="shared" si="115"/>
        <v>jazz</v>
      </c>
      <c r="S933" s="12">
        <f t="shared" si="116"/>
        <v>41680.359976851854</v>
      </c>
      <c r="T933" s="12">
        <f t="shared" si="117"/>
        <v>41714.916666666664</v>
      </c>
      <c r="U933" s="13">
        <f t="shared" si="118"/>
        <v>41680.359976851854</v>
      </c>
      <c r="V933" t="str">
        <f t="shared" si="11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112"/>
        <v>14.536842105263158</v>
      </c>
      <c r="P934" s="7">
        <f t="shared" si="113"/>
        <v>46.033333333333331</v>
      </c>
      <c r="Q934" t="str">
        <f t="shared" si="114"/>
        <v>music</v>
      </c>
      <c r="R934" s="8" t="str">
        <f t="shared" si="115"/>
        <v>jazz</v>
      </c>
      <c r="S934" s="12">
        <f t="shared" si="116"/>
        <v>41310.969270833331</v>
      </c>
      <c r="T934" s="12">
        <f t="shared" si="117"/>
        <v>41355.927604166667</v>
      </c>
      <c r="U934" s="13">
        <f t="shared" si="118"/>
        <v>41310.969270833331</v>
      </c>
      <c r="V934" t="str">
        <f t="shared" si="11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112"/>
        <v>6</v>
      </c>
      <c r="P935" s="7">
        <f t="shared" si="113"/>
        <v>60</v>
      </c>
      <c r="Q935" t="str">
        <f t="shared" si="114"/>
        <v>music</v>
      </c>
      <c r="R935" s="8" t="str">
        <f t="shared" si="115"/>
        <v>jazz</v>
      </c>
      <c r="S935" s="12">
        <f t="shared" si="116"/>
        <v>41711.169085648144</v>
      </c>
      <c r="T935" s="12">
        <f t="shared" si="117"/>
        <v>41771.169085648144</v>
      </c>
      <c r="U935" s="13">
        <f t="shared" si="118"/>
        <v>41711.169085648144</v>
      </c>
      <c r="V935" t="str">
        <f t="shared" si="11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112"/>
        <v>30.4</v>
      </c>
      <c r="P936" s="7">
        <f t="shared" si="113"/>
        <v>50.666666666666664</v>
      </c>
      <c r="Q936" t="str">
        <f t="shared" si="114"/>
        <v>music</v>
      </c>
      <c r="R936" s="8" t="str">
        <f t="shared" si="115"/>
        <v>jazz</v>
      </c>
      <c r="S936" s="12">
        <f t="shared" si="116"/>
        <v>41733.737083333333</v>
      </c>
      <c r="T936" s="12">
        <f t="shared" si="117"/>
        <v>41763.25</v>
      </c>
      <c r="U936" s="13">
        <f t="shared" si="118"/>
        <v>41733.737083333333</v>
      </c>
      <c r="V936" t="str">
        <f t="shared" si="11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112"/>
        <v>1.4285714285714286</v>
      </c>
      <c r="P937" s="7">
        <f t="shared" si="113"/>
        <v>25</v>
      </c>
      <c r="Q937" t="str">
        <f t="shared" si="114"/>
        <v>music</v>
      </c>
      <c r="R937" s="8" t="str">
        <f t="shared" si="115"/>
        <v>jazz</v>
      </c>
      <c r="S937" s="12">
        <f t="shared" si="116"/>
        <v>42368.333668981482</v>
      </c>
      <c r="T937" s="12">
        <f t="shared" si="117"/>
        <v>42398.333668981482</v>
      </c>
      <c r="U937" s="13">
        <f t="shared" si="118"/>
        <v>42368.333668981482</v>
      </c>
      <c r="V937" t="str">
        <f t="shared" si="11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112"/>
        <v>0</v>
      </c>
      <c r="P938" s="7" t="e">
        <f t="shared" si="113"/>
        <v>#DIV/0!</v>
      </c>
      <c r="Q938" t="str">
        <f t="shared" si="114"/>
        <v>music</v>
      </c>
      <c r="R938" s="8" t="str">
        <f t="shared" si="115"/>
        <v>jazz</v>
      </c>
      <c r="S938" s="12">
        <f t="shared" si="116"/>
        <v>40883.024178240739</v>
      </c>
      <c r="T938" s="12">
        <f t="shared" si="117"/>
        <v>40926.833333333336</v>
      </c>
      <c r="U938" s="13">
        <f t="shared" si="118"/>
        <v>40883.024178240739</v>
      </c>
      <c r="V938" t="str">
        <f t="shared" si="11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112"/>
        <v>1.1428571428571428</v>
      </c>
      <c r="P939" s="7">
        <f t="shared" si="113"/>
        <v>20</v>
      </c>
      <c r="Q939" t="str">
        <f t="shared" si="114"/>
        <v>music</v>
      </c>
      <c r="R939" s="8" t="str">
        <f t="shared" si="115"/>
        <v>jazz</v>
      </c>
      <c r="S939" s="12">
        <f t="shared" si="116"/>
        <v>41551.798113425924</v>
      </c>
      <c r="T939" s="12">
        <f t="shared" si="117"/>
        <v>41581.839780092589</v>
      </c>
      <c r="U939" s="13">
        <f t="shared" si="118"/>
        <v>41551.798113425924</v>
      </c>
      <c r="V939" t="str">
        <f t="shared" si="11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112"/>
        <v>0.35714285714285715</v>
      </c>
      <c r="P940" s="7">
        <f t="shared" si="113"/>
        <v>25</v>
      </c>
      <c r="Q940" t="str">
        <f t="shared" si="114"/>
        <v>music</v>
      </c>
      <c r="R940" s="8" t="str">
        <f t="shared" si="115"/>
        <v>jazz</v>
      </c>
      <c r="S940" s="12">
        <f t="shared" si="116"/>
        <v>41124.479722222226</v>
      </c>
      <c r="T940" s="12">
        <f t="shared" si="117"/>
        <v>41154.479722222226</v>
      </c>
      <c r="U940" s="13">
        <f t="shared" si="118"/>
        <v>41124.479722222226</v>
      </c>
      <c r="V940" t="str">
        <f t="shared" si="11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112"/>
        <v>1.4545454545454546</v>
      </c>
      <c r="P941" s="7">
        <f t="shared" si="113"/>
        <v>20</v>
      </c>
      <c r="Q941" t="str">
        <f t="shared" si="114"/>
        <v>music</v>
      </c>
      <c r="R941" s="8" t="str">
        <f t="shared" si="115"/>
        <v>jazz</v>
      </c>
      <c r="S941" s="12">
        <f t="shared" si="116"/>
        <v>41416.763171296298</v>
      </c>
      <c r="T941" s="12">
        <f t="shared" si="117"/>
        <v>41455.831944444442</v>
      </c>
      <c r="U941" s="13">
        <f t="shared" si="118"/>
        <v>41416.763171296298</v>
      </c>
      <c r="V941" t="str">
        <f t="shared" si="11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112"/>
        <v>17.155555555555555</v>
      </c>
      <c r="P942" s="7">
        <f t="shared" si="113"/>
        <v>110.28571428571429</v>
      </c>
      <c r="Q942" t="str">
        <f t="shared" si="114"/>
        <v>technology</v>
      </c>
      <c r="R942" s="8" t="str">
        <f t="shared" si="115"/>
        <v>wearables</v>
      </c>
      <c r="S942" s="12">
        <f t="shared" si="116"/>
        <v>42182.008402777778</v>
      </c>
      <c r="T942" s="12">
        <f t="shared" si="117"/>
        <v>42227.008402777778</v>
      </c>
      <c r="U942" s="13">
        <f t="shared" si="118"/>
        <v>42182.008402777778</v>
      </c>
      <c r="V942" t="str">
        <f t="shared" si="11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112"/>
        <v>2.3220000000000001</v>
      </c>
      <c r="P943" s="7">
        <f t="shared" si="113"/>
        <v>37.451612903225808</v>
      </c>
      <c r="Q943" t="str">
        <f t="shared" si="114"/>
        <v>technology</v>
      </c>
      <c r="R943" s="8" t="str">
        <f t="shared" si="115"/>
        <v>wearables</v>
      </c>
      <c r="S943" s="12">
        <f t="shared" si="116"/>
        <v>42746.096585648149</v>
      </c>
      <c r="T943" s="12">
        <f t="shared" si="117"/>
        <v>42776.096585648149</v>
      </c>
      <c r="U943" s="13">
        <f t="shared" si="118"/>
        <v>42746.096585648149</v>
      </c>
      <c r="V943" t="str">
        <f t="shared" si="11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112"/>
        <v>8.9066666666666663</v>
      </c>
      <c r="P944" s="7">
        <f t="shared" si="113"/>
        <v>41.75</v>
      </c>
      <c r="Q944" t="str">
        <f t="shared" si="114"/>
        <v>technology</v>
      </c>
      <c r="R944" s="8" t="str">
        <f t="shared" si="115"/>
        <v>wearables</v>
      </c>
      <c r="S944" s="12">
        <f t="shared" si="116"/>
        <v>42382.843287037038</v>
      </c>
      <c r="T944" s="12">
        <f t="shared" si="117"/>
        <v>42418.843287037038</v>
      </c>
      <c r="U944" s="13">
        <f t="shared" si="118"/>
        <v>42382.843287037038</v>
      </c>
      <c r="V944" t="str">
        <f t="shared" si="11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112"/>
        <v>9.6333333333333346</v>
      </c>
      <c r="P945" s="7">
        <f t="shared" si="113"/>
        <v>24.083333333333332</v>
      </c>
      <c r="Q945" t="str">
        <f t="shared" si="114"/>
        <v>technology</v>
      </c>
      <c r="R945" s="8" t="str">
        <f t="shared" si="115"/>
        <v>wearables</v>
      </c>
      <c r="S945" s="12">
        <f t="shared" si="116"/>
        <v>42673.66788194445</v>
      </c>
      <c r="T945" s="12">
        <f t="shared" si="117"/>
        <v>42703.709548611107</v>
      </c>
      <c r="U945" s="13">
        <f t="shared" si="118"/>
        <v>42673.66788194445</v>
      </c>
      <c r="V945" t="str">
        <f t="shared" si="11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112"/>
        <v>13.325999999999999</v>
      </c>
      <c r="P946" s="7">
        <f t="shared" si="113"/>
        <v>69.40625</v>
      </c>
      <c r="Q946" t="str">
        <f t="shared" si="114"/>
        <v>technology</v>
      </c>
      <c r="R946" s="8" t="str">
        <f t="shared" si="115"/>
        <v>wearables</v>
      </c>
      <c r="S946" s="12">
        <f t="shared" si="116"/>
        <v>42444.583912037036</v>
      </c>
      <c r="T946" s="12">
        <f t="shared" si="117"/>
        <v>42478.583333333328</v>
      </c>
      <c r="U946" s="13">
        <f t="shared" si="118"/>
        <v>42444.583912037036</v>
      </c>
      <c r="V946" t="str">
        <f t="shared" si="11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112"/>
        <v>2.484</v>
      </c>
      <c r="P947" s="7">
        <f t="shared" si="113"/>
        <v>155.25</v>
      </c>
      <c r="Q947" t="str">
        <f t="shared" si="114"/>
        <v>technology</v>
      </c>
      <c r="R947" s="8" t="str">
        <f t="shared" si="115"/>
        <v>wearables</v>
      </c>
      <c r="S947" s="12">
        <f t="shared" si="116"/>
        <v>42732.872986111106</v>
      </c>
      <c r="T947" s="12">
        <f t="shared" si="117"/>
        <v>42784.999305555553</v>
      </c>
      <c r="U947" s="13">
        <f t="shared" si="118"/>
        <v>42732.872986111106</v>
      </c>
      <c r="V947" t="str">
        <f t="shared" si="11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112"/>
        <v>1.9066666666666665</v>
      </c>
      <c r="P948" s="7">
        <f t="shared" si="113"/>
        <v>57.2</v>
      </c>
      <c r="Q948" t="str">
        <f t="shared" si="114"/>
        <v>technology</v>
      </c>
      <c r="R948" s="8" t="str">
        <f t="shared" si="115"/>
        <v>wearables</v>
      </c>
      <c r="S948" s="12">
        <f t="shared" si="116"/>
        <v>42592.750555555554</v>
      </c>
      <c r="T948" s="12">
        <f t="shared" si="117"/>
        <v>42622.750555555554</v>
      </c>
      <c r="U948" s="13">
        <f t="shared" si="118"/>
        <v>42592.750555555554</v>
      </c>
      <c r="V948" t="str">
        <f t="shared" si="11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112"/>
        <v>0</v>
      </c>
      <c r="P949" s="7" t="e">
        <f t="shared" si="113"/>
        <v>#DIV/0!</v>
      </c>
      <c r="Q949" t="str">
        <f t="shared" si="114"/>
        <v>technology</v>
      </c>
      <c r="R949" s="8" t="str">
        <f t="shared" si="115"/>
        <v>wearables</v>
      </c>
      <c r="S949" s="12">
        <f t="shared" si="116"/>
        <v>42491.781319444446</v>
      </c>
      <c r="T949" s="12">
        <f t="shared" si="117"/>
        <v>42551.781319444446</v>
      </c>
      <c r="U949" s="13">
        <f t="shared" si="118"/>
        <v>42491.781319444446</v>
      </c>
      <c r="V949" t="str">
        <f t="shared" si="11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112"/>
        <v>12</v>
      </c>
      <c r="P950" s="7">
        <f t="shared" si="113"/>
        <v>60</v>
      </c>
      <c r="Q950" t="str">
        <f t="shared" si="114"/>
        <v>technology</v>
      </c>
      <c r="R950" s="8" t="str">
        <f t="shared" si="115"/>
        <v>wearables</v>
      </c>
      <c r="S950" s="12">
        <f t="shared" si="116"/>
        <v>42411.828287037039</v>
      </c>
      <c r="T950" s="12">
        <f t="shared" si="117"/>
        <v>42441.828287037039</v>
      </c>
      <c r="U950" s="13">
        <f t="shared" si="118"/>
        <v>42411.828287037039</v>
      </c>
      <c r="V950" t="str">
        <f t="shared" si="11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112"/>
        <v>1.365</v>
      </c>
      <c r="P951" s="7">
        <f t="shared" si="113"/>
        <v>39</v>
      </c>
      <c r="Q951" t="str">
        <f t="shared" si="114"/>
        <v>technology</v>
      </c>
      <c r="R951" s="8" t="str">
        <f t="shared" si="115"/>
        <v>wearables</v>
      </c>
      <c r="S951" s="12">
        <f t="shared" si="116"/>
        <v>42361.043703703705</v>
      </c>
      <c r="T951" s="12">
        <f t="shared" si="117"/>
        <v>42421.043703703705</v>
      </c>
      <c r="U951" s="13">
        <f t="shared" si="118"/>
        <v>42361.043703703705</v>
      </c>
      <c r="V951" t="str">
        <f t="shared" si="11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112"/>
        <v>28.04</v>
      </c>
      <c r="P952" s="7">
        <f t="shared" si="113"/>
        <v>58.416666666666664</v>
      </c>
      <c r="Q952" t="str">
        <f t="shared" si="114"/>
        <v>technology</v>
      </c>
      <c r="R952" s="8" t="str">
        <f t="shared" si="115"/>
        <v>wearables</v>
      </c>
      <c r="S952" s="12">
        <f t="shared" si="116"/>
        <v>42356.750706018516</v>
      </c>
      <c r="T952" s="12">
        <f t="shared" si="117"/>
        <v>42386.750706018516</v>
      </c>
      <c r="U952" s="13">
        <f t="shared" si="118"/>
        <v>42356.750706018516</v>
      </c>
      <c r="V952" t="str">
        <f t="shared" si="11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112"/>
        <v>38.39</v>
      </c>
      <c r="P953" s="7">
        <f t="shared" si="113"/>
        <v>158.63636363636363</v>
      </c>
      <c r="Q953" t="str">
        <f t="shared" si="114"/>
        <v>technology</v>
      </c>
      <c r="R953" s="8" t="str">
        <f t="shared" si="115"/>
        <v>wearables</v>
      </c>
      <c r="S953" s="12">
        <f t="shared" si="116"/>
        <v>42480.653611111113</v>
      </c>
      <c r="T953" s="12">
        <f t="shared" si="117"/>
        <v>42525.653611111113</v>
      </c>
      <c r="U953" s="13">
        <f t="shared" si="118"/>
        <v>42480.653611111113</v>
      </c>
      <c r="V953" t="str">
        <f t="shared" si="11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112"/>
        <v>39.942857142857143</v>
      </c>
      <c r="P954" s="7">
        <f t="shared" si="113"/>
        <v>99.857142857142861</v>
      </c>
      <c r="Q954" t="str">
        <f t="shared" si="114"/>
        <v>technology</v>
      </c>
      <c r="R954" s="8" t="str">
        <f t="shared" si="115"/>
        <v>wearables</v>
      </c>
      <c r="S954" s="12">
        <f t="shared" si="116"/>
        <v>42662.613564814819</v>
      </c>
      <c r="T954" s="12">
        <f t="shared" si="117"/>
        <v>42692.655231481476</v>
      </c>
      <c r="U954" s="13">
        <f t="shared" si="118"/>
        <v>42662.613564814819</v>
      </c>
      <c r="V954" t="str">
        <f t="shared" si="11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112"/>
        <v>0.84</v>
      </c>
      <c r="P955" s="7">
        <f t="shared" si="113"/>
        <v>25.2</v>
      </c>
      <c r="Q955" t="str">
        <f t="shared" si="114"/>
        <v>technology</v>
      </c>
      <c r="R955" s="8" t="str">
        <f t="shared" si="115"/>
        <v>wearables</v>
      </c>
      <c r="S955" s="12">
        <f t="shared" si="116"/>
        <v>41999.164340277777</v>
      </c>
      <c r="T955" s="12">
        <f t="shared" si="117"/>
        <v>42029.164340277777</v>
      </c>
      <c r="U955" s="13">
        <f t="shared" si="118"/>
        <v>41999.164340277777</v>
      </c>
      <c r="V955" t="str">
        <f t="shared" si="11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112"/>
        <v>43.406666666666666</v>
      </c>
      <c r="P956" s="7">
        <f t="shared" si="113"/>
        <v>89.191780821917803</v>
      </c>
      <c r="Q956" t="str">
        <f t="shared" si="114"/>
        <v>technology</v>
      </c>
      <c r="R956" s="8" t="str">
        <f t="shared" si="115"/>
        <v>wearables</v>
      </c>
      <c r="S956" s="12">
        <f t="shared" si="116"/>
        <v>42194.833784722221</v>
      </c>
      <c r="T956" s="12">
        <f t="shared" si="117"/>
        <v>42236.833784722221</v>
      </c>
      <c r="U956" s="13">
        <f t="shared" si="118"/>
        <v>42194.833784722221</v>
      </c>
      <c r="V956" t="str">
        <f t="shared" si="11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112"/>
        <v>5.6613333333333333</v>
      </c>
      <c r="P957" s="7">
        <f t="shared" si="113"/>
        <v>182.6236559139785</v>
      </c>
      <c r="Q957" t="str">
        <f t="shared" si="114"/>
        <v>technology</v>
      </c>
      <c r="R957" s="8" t="str">
        <f t="shared" si="115"/>
        <v>wearables</v>
      </c>
      <c r="S957" s="12">
        <f t="shared" si="116"/>
        <v>42586.295138888891</v>
      </c>
      <c r="T957" s="12">
        <f t="shared" si="117"/>
        <v>42626.295138888891</v>
      </c>
      <c r="U957" s="13">
        <f t="shared" si="118"/>
        <v>42586.295138888891</v>
      </c>
      <c r="V957" t="str">
        <f t="shared" si="11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112"/>
        <v>1.722</v>
      </c>
      <c r="P958" s="7">
        <f t="shared" si="113"/>
        <v>50.647058823529413</v>
      </c>
      <c r="Q958" t="str">
        <f t="shared" si="114"/>
        <v>technology</v>
      </c>
      <c r="R958" s="8" t="str">
        <f t="shared" si="115"/>
        <v>wearables</v>
      </c>
      <c r="S958" s="12">
        <f t="shared" si="116"/>
        <v>42060.913877314815</v>
      </c>
      <c r="T958" s="12">
        <f t="shared" si="117"/>
        <v>42120.872210648144</v>
      </c>
      <c r="U958" s="13">
        <f t="shared" si="118"/>
        <v>42060.913877314815</v>
      </c>
      <c r="V958" t="str">
        <f t="shared" si="11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112"/>
        <v>1.9416666666666664</v>
      </c>
      <c r="P959" s="7">
        <f t="shared" si="113"/>
        <v>33.285714285714285</v>
      </c>
      <c r="Q959" t="str">
        <f t="shared" si="114"/>
        <v>technology</v>
      </c>
      <c r="R959" s="8" t="str">
        <f t="shared" si="115"/>
        <v>wearables</v>
      </c>
      <c r="S959" s="12">
        <f t="shared" si="116"/>
        <v>42660.552465277782</v>
      </c>
      <c r="T959" s="12">
        <f t="shared" si="117"/>
        <v>42691.594131944439</v>
      </c>
      <c r="U959" s="13">
        <f t="shared" si="118"/>
        <v>42660.552465277782</v>
      </c>
      <c r="V959" t="str">
        <f t="shared" si="11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112"/>
        <v>11.328275684711327</v>
      </c>
      <c r="P960" s="7">
        <f t="shared" si="113"/>
        <v>51.823529411764703</v>
      </c>
      <c r="Q960" t="str">
        <f t="shared" si="114"/>
        <v>technology</v>
      </c>
      <c r="R960" s="8" t="str">
        <f t="shared" si="115"/>
        <v>wearables</v>
      </c>
      <c r="S960" s="12">
        <f t="shared" si="116"/>
        <v>42082.802812499998</v>
      </c>
      <c r="T960" s="12">
        <f t="shared" si="117"/>
        <v>42104.207638888889</v>
      </c>
      <c r="U960" s="13">
        <f t="shared" si="118"/>
        <v>42082.802812499998</v>
      </c>
      <c r="V960" t="str">
        <f t="shared" si="11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112"/>
        <v>38.86</v>
      </c>
      <c r="P961" s="7">
        <f t="shared" si="113"/>
        <v>113.62573099415205</v>
      </c>
      <c r="Q961" t="str">
        <f t="shared" si="114"/>
        <v>technology</v>
      </c>
      <c r="R961" s="8" t="str">
        <f t="shared" si="115"/>
        <v>wearables</v>
      </c>
      <c r="S961" s="12">
        <f t="shared" si="116"/>
        <v>41993.174363425926</v>
      </c>
      <c r="T961" s="12">
        <f t="shared" si="117"/>
        <v>42023.174363425926</v>
      </c>
      <c r="U961" s="13">
        <f t="shared" si="118"/>
        <v>41993.174363425926</v>
      </c>
      <c r="V961" t="str">
        <f t="shared" si="11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112"/>
        <v>46.100628930817614</v>
      </c>
      <c r="P962" s="7">
        <f t="shared" si="113"/>
        <v>136.46276595744681</v>
      </c>
      <c r="Q962" t="str">
        <f t="shared" si="114"/>
        <v>technology</v>
      </c>
      <c r="R962" s="8" t="str">
        <f t="shared" si="115"/>
        <v>wearables</v>
      </c>
      <c r="S962" s="12">
        <f t="shared" si="116"/>
        <v>42766.626793981486</v>
      </c>
      <c r="T962" s="12">
        <f t="shared" si="117"/>
        <v>42808.585127314815</v>
      </c>
      <c r="U962" s="13">
        <f t="shared" si="118"/>
        <v>42766.626793981486</v>
      </c>
      <c r="V962" t="str">
        <f t="shared" si="11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20">E963/D963*100</f>
        <v>42.188421052631583</v>
      </c>
      <c r="P963" s="7">
        <f t="shared" ref="P963:P1026" si="121">E963/L963</f>
        <v>364.35454545454547</v>
      </c>
      <c r="Q963" t="str">
        <f t="shared" ref="Q963:Q1026" si="122">LEFT(N963, SEARCH("/",N963,1)-1)</f>
        <v>technology</v>
      </c>
      <c r="R963" s="8" t="str">
        <f t="shared" ref="R963:R1026" si="123">RIGHT(N963,LEN(N963)-SEARCH("/",N963))</f>
        <v>wearables</v>
      </c>
      <c r="S963" s="12">
        <f t="shared" ref="S963:S1026" si="124">(J963/86400)+DATE(1970,1,1)</f>
        <v>42740.693692129629</v>
      </c>
      <c r="T963" s="12">
        <f t="shared" ref="T963:T1026" si="125">(I963/86400)+DATE(1970,1,1)</f>
        <v>42786.791666666672</v>
      </c>
      <c r="U963" s="13">
        <f t="shared" ref="U963:U1026" si="126">S963</f>
        <v>42740.693692129629</v>
      </c>
      <c r="V963" t="str">
        <f t="shared" si="119"/>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20"/>
        <v>28.48</v>
      </c>
      <c r="P964" s="7">
        <f t="shared" si="121"/>
        <v>19.243243243243242</v>
      </c>
      <c r="Q964" t="str">
        <f t="shared" si="122"/>
        <v>technology</v>
      </c>
      <c r="R964" s="8" t="str">
        <f t="shared" si="123"/>
        <v>wearables</v>
      </c>
      <c r="S964" s="12">
        <f t="shared" si="124"/>
        <v>42373.712418981479</v>
      </c>
      <c r="T964" s="12">
        <f t="shared" si="125"/>
        <v>42411.712418981479</v>
      </c>
      <c r="U964" s="13">
        <f t="shared" si="126"/>
        <v>42373.712418981479</v>
      </c>
      <c r="V964" t="str">
        <f t="shared" ref="V964:V1027" si="127">TEXT(S964,"mmm")</f>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20"/>
        <v>1.077142857142857</v>
      </c>
      <c r="P965" s="7">
        <f t="shared" si="121"/>
        <v>41.888888888888886</v>
      </c>
      <c r="Q965" t="str">
        <f t="shared" si="122"/>
        <v>technology</v>
      </c>
      <c r="R965" s="8" t="str">
        <f t="shared" si="123"/>
        <v>wearables</v>
      </c>
      <c r="S965" s="12">
        <f t="shared" si="124"/>
        <v>42625.635636574079</v>
      </c>
      <c r="T965" s="12">
        <f t="shared" si="125"/>
        <v>42660.635636574079</v>
      </c>
      <c r="U965" s="13">
        <f t="shared" si="126"/>
        <v>42625.635636574079</v>
      </c>
      <c r="V965" t="str">
        <f t="shared" si="127"/>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20"/>
        <v>0.79909090909090907</v>
      </c>
      <c r="P966" s="7">
        <f t="shared" si="121"/>
        <v>30.310344827586206</v>
      </c>
      <c r="Q966" t="str">
        <f t="shared" si="122"/>
        <v>technology</v>
      </c>
      <c r="R966" s="8" t="str">
        <f t="shared" si="123"/>
        <v>wearables</v>
      </c>
      <c r="S966" s="12">
        <f t="shared" si="124"/>
        <v>42208.628692129627</v>
      </c>
      <c r="T966" s="12">
        <f t="shared" si="125"/>
        <v>42248.628692129627</v>
      </c>
      <c r="U966" s="13">
        <f t="shared" si="126"/>
        <v>42208.628692129627</v>
      </c>
      <c r="V966" t="str">
        <f t="shared" si="127"/>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20"/>
        <v>1.1919999999999999</v>
      </c>
      <c r="P967" s="7">
        <f t="shared" si="121"/>
        <v>49.666666666666664</v>
      </c>
      <c r="Q967" t="str">
        <f t="shared" si="122"/>
        <v>technology</v>
      </c>
      <c r="R967" s="8" t="str">
        <f t="shared" si="123"/>
        <v>wearables</v>
      </c>
      <c r="S967" s="12">
        <f t="shared" si="124"/>
        <v>42637.016736111109</v>
      </c>
      <c r="T967" s="12">
        <f t="shared" si="125"/>
        <v>42669.165972222225</v>
      </c>
      <c r="U967" s="13">
        <f t="shared" si="126"/>
        <v>42637.016736111109</v>
      </c>
      <c r="V967" t="str">
        <f t="shared" si="127"/>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20"/>
        <v>14.799999999999999</v>
      </c>
      <c r="P968" s="7">
        <f t="shared" si="121"/>
        <v>59.2</v>
      </c>
      <c r="Q968" t="str">
        <f t="shared" si="122"/>
        <v>technology</v>
      </c>
      <c r="R968" s="8" t="str">
        <f t="shared" si="123"/>
        <v>wearables</v>
      </c>
      <c r="S968" s="12">
        <f t="shared" si="124"/>
        <v>42619.635787037041</v>
      </c>
      <c r="T968" s="12">
        <f t="shared" si="125"/>
        <v>42649.635787037041</v>
      </c>
      <c r="U968" s="13">
        <f t="shared" si="126"/>
        <v>42619.635787037041</v>
      </c>
      <c r="V968" t="str">
        <f t="shared" si="127"/>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20"/>
        <v>17.810000000000002</v>
      </c>
      <c r="P969" s="7">
        <f t="shared" si="121"/>
        <v>43.97530864197531</v>
      </c>
      <c r="Q969" t="str">
        <f t="shared" si="122"/>
        <v>technology</v>
      </c>
      <c r="R969" s="8" t="str">
        <f t="shared" si="123"/>
        <v>wearables</v>
      </c>
      <c r="S969" s="12">
        <f t="shared" si="124"/>
        <v>42422.254328703704</v>
      </c>
      <c r="T969" s="12">
        <f t="shared" si="125"/>
        <v>42482.21266203704</v>
      </c>
      <c r="U969" s="13">
        <f t="shared" si="126"/>
        <v>42422.254328703704</v>
      </c>
      <c r="V969" t="str">
        <f t="shared" si="127"/>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20"/>
        <v>1.325</v>
      </c>
      <c r="P970" s="7">
        <f t="shared" si="121"/>
        <v>26.5</v>
      </c>
      <c r="Q970" t="str">
        <f t="shared" si="122"/>
        <v>technology</v>
      </c>
      <c r="R970" s="8" t="str">
        <f t="shared" si="123"/>
        <v>wearables</v>
      </c>
      <c r="S970" s="12">
        <f t="shared" si="124"/>
        <v>41836.847615740742</v>
      </c>
      <c r="T970" s="12">
        <f t="shared" si="125"/>
        <v>41866.847615740742</v>
      </c>
      <c r="U970" s="13">
        <f t="shared" si="126"/>
        <v>41836.847615740742</v>
      </c>
      <c r="V970" t="str">
        <f t="shared" si="127"/>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20"/>
        <v>46.666666666666664</v>
      </c>
      <c r="P971" s="7">
        <f t="shared" si="121"/>
        <v>1272.7272727272727</v>
      </c>
      <c r="Q971" t="str">
        <f t="shared" si="122"/>
        <v>technology</v>
      </c>
      <c r="R971" s="8" t="str">
        <f t="shared" si="123"/>
        <v>wearables</v>
      </c>
      <c r="S971" s="12">
        <f t="shared" si="124"/>
        <v>42742.30332175926</v>
      </c>
      <c r="T971" s="12">
        <f t="shared" si="125"/>
        <v>42775.30332175926</v>
      </c>
      <c r="U971" s="13">
        <f t="shared" si="126"/>
        <v>42742.30332175926</v>
      </c>
      <c r="V971" t="str">
        <f t="shared" si="127"/>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20"/>
        <v>45.92</v>
      </c>
      <c r="P972" s="7">
        <f t="shared" si="121"/>
        <v>164</v>
      </c>
      <c r="Q972" t="str">
        <f t="shared" si="122"/>
        <v>technology</v>
      </c>
      <c r="R972" s="8" t="str">
        <f t="shared" si="123"/>
        <v>wearables</v>
      </c>
      <c r="S972" s="12">
        <f t="shared" si="124"/>
        <v>42721.220520833333</v>
      </c>
      <c r="T972" s="12">
        <f t="shared" si="125"/>
        <v>42758.207638888889</v>
      </c>
      <c r="U972" s="13">
        <f t="shared" si="126"/>
        <v>42721.220520833333</v>
      </c>
      <c r="V972" t="str">
        <f t="shared" si="127"/>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20"/>
        <v>0.22599999999999998</v>
      </c>
      <c r="P973" s="7">
        <f t="shared" si="121"/>
        <v>45.2</v>
      </c>
      <c r="Q973" t="str">
        <f t="shared" si="122"/>
        <v>technology</v>
      </c>
      <c r="R973" s="8" t="str">
        <f t="shared" si="123"/>
        <v>wearables</v>
      </c>
      <c r="S973" s="12">
        <f t="shared" si="124"/>
        <v>42111.709027777775</v>
      </c>
      <c r="T973" s="12">
        <f t="shared" si="125"/>
        <v>42156.709027777775</v>
      </c>
      <c r="U973" s="13">
        <f t="shared" si="126"/>
        <v>42111.709027777775</v>
      </c>
      <c r="V973" t="str">
        <f t="shared" si="127"/>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20"/>
        <v>34.625</v>
      </c>
      <c r="P974" s="7">
        <f t="shared" si="121"/>
        <v>153.88888888888889</v>
      </c>
      <c r="Q974" t="str">
        <f t="shared" si="122"/>
        <v>technology</v>
      </c>
      <c r="R974" s="8" t="str">
        <f t="shared" si="123"/>
        <v>wearables</v>
      </c>
      <c r="S974" s="12">
        <f t="shared" si="124"/>
        <v>41856.865717592591</v>
      </c>
      <c r="T974" s="12">
        <f t="shared" si="125"/>
        <v>41886.290972222225</v>
      </c>
      <c r="U974" s="13">
        <f t="shared" si="126"/>
        <v>41856.865717592591</v>
      </c>
      <c r="V974" t="str">
        <f t="shared" si="127"/>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20"/>
        <v>2.0549999999999997</v>
      </c>
      <c r="P975" s="7">
        <f t="shared" si="121"/>
        <v>51.375</v>
      </c>
      <c r="Q975" t="str">
        <f t="shared" si="122"/>
        <v>technology</v>
      </c>
      <c r="R975" s="8" t="str">
        <f t="shared" si="123"/>
        <v>wearables</v>
      </c>
      <c r="S975" s="12">
        <f t="shared" si="124"/>
        <v>42257.014965277776</v>
      </c>
      <c r="T975" s="12">
        <f t="shared" si="125"/>
        <v>42317.056631944448</v>
      </c>
      <c r="U975" s="13">
        <f t="shared" si="126"/>
        <v>42257.014965277776</v>
      </c>
      <c r="V975" t="str">
        <f t="shared" si="127"/>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20"/>
        <v>0.55999999999999994</v>
      </c>
      <c r="P976" s="7">
        <f t="shared" si="121"/>
        <v>93.333333333333329</v>
      </c>
      <c r="Q976" t="str">
        <f t="shared" si="122"/>
        <v>technology</v>
      </c>
      <c r="R976" s="8" t="str">
        <f t="shared" si="123"/>
        <v>wearables</v>
      </c>
      <c r="S976" s="12">
        <f t="shared" si="124"/>
        <v>42424.749490740738</v>
      </c>
      <c r="T976" s="12">
        <f t="shared" si="125"/>
        <v>42454.707824074074</v>
      </c>
      <c r="U976" s="13">
        <f t="shared" si="126"/>
        <v>42424.749490740738</v>
      </c>
      <c r="V976" t="str">
        <f t="shared" si="127"/>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20"/>
        <v>2.6069999999999998</v>
      </c>
      <c r="P977" s="7">
        <f t="shared" si="121"/>
        <v>108.625</v>
      </c>
      <c r="Q977" t="str">
        <f t="shared" si="122"/>
        <v>technology</v>
      </c>
      <c r="R977" s="8" t="str">
        <f t="shared" si="123"/>
        <v>wearables</v>
      </c>
      <c r="S977" s="12">
        <f t="shared" si="124"/>
        <v>42489.696585648147</v>
      </c>
      <c r="T977" s="12">
        <f t="shared" si="125"/>
        <v>42549.696585648147</v>
      </c>
      <c r="U977" s="13">
        <f t="shared" si="126"/>
        <v>42489.696585648147</v>
      </c>
      <c r="V977" t="str">
        <f t="shared" si="127"/>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20"/>
        <v>1.9259999999999999</v>
      </c>
      <c r="P978" s="7">
        <f t="shared" si="121"/>
        <v>160.5</v>
      </c>
      <c r="Q978" t="str">
        <f t="shared" si="122"/>
        <v>technology</v>
      </c>
      <c r="R978" s="8" t="str">
        <f t="shared" si="123"/>
        <v>wearables</v>
      </c>
      <c r="S978" s="12">
        <f t="shared" si="124"/>
        <v>42185.058993055558</v>
      </c>
      <c r="T978" s="12">
        <f t="shared" si="125"/>
        <v>42230.058993055558</v>
      </c>
      <c r="U978" s="13">
        <f t="shared" si="126"/>
        <v>42185.058993055558</v>
      </c>
      <c r="V978" t="str">
        <f t="shared" si="127"/>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20"/>
        <v>33.666666666666664</v>
      </c>
      <c r="P979" s="7">
        <f t="shared" si="121"/>
        <v>75.75</v>
      </c>
      <c r="Q979" t="str">
        <f t="shared" si="122"/>
        <v>technology</v>
      </c>
      <c r="R979" s="8" t="str">
        <f t="shared" si="123"/>
        <v>wearables</v>
      </c>
      <c r="S979" s="12">
        <f t="shared" si="124"/>
        <v>42391.942094907412</v>
      </c>
      <c r="T979" s="12">
        <f t="shared" si="125"/>
        <v>42421.942094907412</v>
      </c>
      <c r="U979" s="13">
        <f t="shared" si="126"/>
        <v>42391.942094907412</v>
      </c>
      <c r="V979" t="str">
        <f t="shared" si="127"/>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20"/>
        <v>56.263267182990241</v>
      </c>
      <c r="P980" s="7">
        <f t="shared" si="121"/>
        <v>790.83739837398377</v>
      </c>
      <c r="Q980" t="str">
        <f t="shared" si="122"/>
        <v>technology</v>
      </c>
      <c r="R980" s="8" t="str">
        <f t="shared" si="123"/>
        <v>wearables</v>
      </c>
      <c r="S980" s="12">
        <f t="shared" si="124"/>
        <v>42395.309039351851</v>
      </c>
      <c r="T980" s="12">
        <f t="shared" si="125"/>
        <v>42425.309039351851</v>
      </c>
      <c r="U980" s="13">
        <f t="shared" si="126"/>
        <v>42395.309039351851</v>
      </c>
      <c r="V980" t="str">
        <f t="shared" si="127"/>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20"/>
        <v>82.817599999999999</v>
      </c>
      <c r="P981" s="7">
        <f t="shared" si="121"/>
        <v>301.93916666666667</v>
      </c>
      <c r="Q981" t="str">
        <f t="shared" si="122"/>
        <v>technology</v>
      </c>
      <c r="R981" s="8" t="str">
        <f t="shared" si="123"/>
        <v>wearables</v>
      </c>
      <c r="S981" s="12">
        <f t="shared" si="124"/>
        <v>42506.416990740741</v>
      </c>
      <c r="T981" s="12">
        <f t="shared" si="125"/>
        <v>42541.790972222225</v>
      </c>
      <c r="U981" s="13">
        <f t="shared" si="126"/>
        <v>42506.416990740741</v>
      </c>
      <c r="V981" t="str">
        <f t="shared" si="127"/>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20"/>
        <v>14.860000000000001</v>
      </c>
      <c r="P982" s="7">
        <f t="shared" si="121"/>
        <v>47.935483870967744</v>
      </c>
      <c r="Q982" t="str">
        <f t="shared" si="122"/>
        <v>technology</v>
      </c>
      <c r="R982" s="8" t="str">
        <f t="shared" si="123"/>
        <v>wearables</v>
      </c>
      <c r="S982" s="12">
        <f t="shared" si="124"/>
        <v>41928.904189814813</v>
      </c>
      <c r="T982" s="12">
        <f t="shared" si="125"/>
        <v>41973.945856481485</v>
      </c>
      <c r="U982" s="13">
        <f t="shared" si="126"/>
        <v>41928.904189814813</v>
      </c>
      <c r="V982" t="str">
        <f t="shared" si="127"/>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20"/>
        <v>1.2375123751237513E-2</v>
      </c>
      <c r="P983" s="7">
        <f t="shared" si="121"/>
        <v>2.75</v>
      </c>
      <c r="Q983" t="str">
        <f t="shared" si="122"/>
        <v>technology</v>
      </c>
      <c r="R983" s="8" t="str">
        <f t="shared" si="123"/>
        <v>wearables</v>
      </c>
      <c r="S983" s="12">
        <f t="shared" si="124"/>
        <v>41830.947013888886</v>
      </c>
      <c r="T983" s="12">
        <f t="shared" si="125"/>
        <v>41860.947013888886</v>
      </c>
      <c r="U983" s="13">
        <f t="shared" si="126"/>
        <v>41830.947013888886</v>
      </c>
      <c r="V983" t="str">
        <f t="shared" si="127"/>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20"/>
        <v>1.7142857142857144E-2</v>
      </c>
      <c r="P984" s="7">
        <f t="shared" si="121"/>
        <v>1</v>
      </c>
      <c r="Q984" t="str">
        <f t="shared" si="122"/>
        <v>technology</v>
      </c>
      <c r="R984" s="8" t="str">
        <f t="shared" si="123"/>
        <v>wearables</v>
      </c>
      <c r="S984" s="12">
        <f t="shared" si="124"/>
        <v>42615.753310185188</v>
      </c>
      <c r="T984" s="12">
        <f t="shared" si="125"/>
        <v>42645.753310185188</v>
      </c>
      <c r="U984" s="13">
        <f t="shared" si="126"/>
        <v>42615.753310185188</v>
      </c>
      <c r="V984" t="str">
        <f t="shared" si="127"/>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20"/>
        <v>29.506136117214709</v>
      </c>
      <c r="P985" s="7">
        <f t="shared" si="121"/>
        <v>171.79329608938548</v>
      </c>
      <c r="Q985" t="str">
        <f t="shared" si="122"/>
        <v>technology</v>
      </c>
      <c r="R985" s="8" t="str">
        <f t="shared" si="123"/>
        <v>wearables</v>
      </c>
      <c r="S985" s="12">
        <f t="shared" si="124"/>
        <v>42574.667650462958</v>
      </c>
      <c r="T985" s="12">
        <f t="shared" si="125"/>
        <v>42605.870833333334</v>
      </c>
      <c r="U985" s="13">
        <f t="shared" si="126"/>
        <v>42574.667650462958</v>
      </c>
      <c r="V985" t="str">
        <f t="shared" si="127"/>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20"/>
        <v>1.06</v>
      </c>
      <c r="P986" s="7">
        <f t="shared" si="121"/>
        <v>35.333333333333336</v>
      </c>
      <c r="Q986" t="str">
        <f t="shared" si="122"/>
        <v>technology</v>
      </c>
      <c r="R986" s="8" t="str">
        <f t="shared" si="123"/>
        <v>wearables</v>
      </c>
      <c r="S986" s="12">
        <f t="shared" si="124"/>
        <v>42061.11583333333</v>
      </c>
      <c r="T986" s="12">
        <f t="shared" si="125"/>
        <v>42091.074166666665</v>
      </c>
      <c r="U986" s="13">
        <f t="shared" si="126"/>
        <v>42061.11583333333</v>
      </c>
      <c r="V986" t="str">
        <f t="shared" si="127"/>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20"/>
        <v>6.293333333333333</v>
      </c>
      <c r="P987" s="7">
        <f t="shared" si="121"/>
        <v>82.086956521739125</v>
      </c>
      <c r="Q987" t="str">
        <f t="shared" si="122"/>
        <v>technology</v>
      </c>
      <c r="R987" s="8" t="str">
        <f t="shared" si="123"/>
        <v>wearables</v>
      </c>
      <c r="S987" s="12">
        <f t="shared" si="124"/>
        <v>42339.967708333337</v>
      </c>
      <c r="T987" s="12">
        <f t="shared" si="125"/>
        <v>42369.958333333328</v>
      </c>
      <c r="U987" s="13">
        <f t="shared" si="126"/>
        <v>42339.967708333337</v>
      </c>
      <c r="V987" t="str">
        <f t="shared" si="127"/>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20"/>
        <v>12.75</v>
      </c>
      <c r="P988" s="7">
        <f t="shared" si="121"/>
        <v>110.8695652173913</v>
      </c>
      <c r="Q988" t="str">
        <f t="shared" si="122"/>
        <v>technology</v>
      </c>
      <c r="R988" s="8" t="str">
        <f t="shared" si="123"/>
        <v>wearables</v>
      </c>
      <c r="S988" s="12">
        <f t="shared" si="124"/>
        <v>42324.767361111109</v>
      </c>
      <c r="T988" s="12">
        <f t="shared" si="125"/>
        <v>42379</v>
      </c>
      <c r="U988" s="13">
        <f t="shared" si="126"/>
        <v>42324.767361111109</v>
      </c>
      <c r="V988" t="str">
        <f t="shared" si="127"/>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20"/>
        <v>13.22</v>
      </c>
      <c r="P989" s="7">
        <f t="shared" si="121"/>
        <v>161.21951219512195</v>
      </c>
      <c r="Q989" t="str">
        <f t="shared" si="122"/>
        <v>technology</v>
      </c>
      <c r="R989" s="8" t="str">
        <f t="shared" si="123"/>
        <v>wearables</v>
      </c>
      <c r="S989" s="12">
        <f t="shared" si="124"/>
        <v>41773.294560185182</v>
      </c>
      <c r="T989" s="12">
        <f t="shared" si="125"/>
        <v>41813.294560185182</v>
      </c>
      <c r="U989" s="13">
        <f t="shared" si="126"/>
        <v>41773.294560185182</v>
      </c>
      <c r="V989" t="str">
        <f t="shared" si="127"/>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20"/>
        <v>0</v>
      </c>
      <c r="P990" s="7" t="e">
        <f t="shared" si="121"/>
        <v>#DIV/0!</v>
      </c>
      <c r="Q990" t="str">
        <f t="shared" si="122"/>
        <v>technology</v>
      </c>
      <c r="R990" s="8" t="str">
        <f t="shared" si="123"/>
        <v>wearables</v>
      </c>
      <c r="S990" s="12">
        <f t="shared" si="124"/>
        <v>42614.356770833328</v>
      </c>
      <c r="T990" s="12">
        <f t="shared" si="125"/>
        <v>42644.356770833328</v>
      </c>
      <c r="U990" s="13">
        <f t="shared" si="126"/>
        <v>42614.356770833328</v>
      </c>
      <c r="V990" t="str">
        <f t="shared" si="127"/>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20"/>
        <v>16.77</v>
      </c>
      <c r="P991" s="7">
        <f t="shared" si="121"/>
        <v>52.40625</v>
      </c>
      <c r="Q991" t="str">
        <f t="shared" si="122"/>
        <v>technology</v>
      </c>
      <c r="R991" s="8" t="str">
        <f t="shared" si="123"/>
        <v>wearables</v>
      </c>
      <c r="S991" s="12">
        <f t="shared" si="124"/>
        <v>42611.933969907404</v>
      </c>
      <c r="T991" s="12">
        <f t="shared" si="125"/>
        <v>42641.933969907404</v>
      </c>
      <c r="U991" s="13">
        <f t="shared" si="126"/>
        <v>42611.933969907404</v>
      </c>
      <c r="V991" t="str">
        <f t="shared" si="127"/>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20"/>
        <v>0.104</v>
      </c>
      <c r="P992" s="7">
        <f t="shared" si="121"/>
        <v>13</v>
      </c>
      <c r="Q992" t="str">
        <f t="shared" si="122"/>
        <v>technology</v>
      </c>
      <c r="R992" s="8" t="str">
        <f t="shared" si="123"/>
        <v>wearables</v>
      </c>
      <c r="S992" s="12">
        <f t="shared" si="124"/>
        <v>41855.784305555557</v>
      </c>
      <c r="T992" s="12">
        <f t="shared" si="125"/>
        <v>41885.784305555557</v>
      </c>
      <c r="U992" s="13">
        <f t="shared" si="126"/>
        <v>41855.784305555557</v>
      </c>
      <c r="V992" t="str">
        <f t="shared" si="127"/>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20"/>
        <v>4.24</v>
      </c>
      <c r="P993" s="7">
        <f t="shared" si="121"/>
        <v>30.285714285714285</v>
      </c>
      <c r="Q993" t="str">
        <f t="shared" si="122"/>
        <v>technology</v>
      </c>
      <c r="R993" s="8" t="str">
        <f t="shared" si="123"/>
        <v>wearables</v>
      </c>
      <c r="S993" s="12">
        <f t="shared" si="124"/>
        <v>42538.75680555556</v>
      </c>
      <c r="T993" s="12">
        <f t="shared" si="125"/>
        <v>42563.785416666666</v>
      </c>
      <c r="U993" s="13">
        <f t="shared" si="126"/>
        <v>42538.75680555556</v>
      </c>
      <c r="V993" t="str">
        <f t="shared" si="127"/>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20"/>
        <v>0.46699999999999997</v>
      </c>
      <c r="P994" s="7">
        <f t="shared" si="121"/>
        <v>116.75</v>
      </c>
      <c r="Q994" t="str">
        <f t="shared" si="122"/>
        <v>technology</v>
      </c>
      <c r="R994" s="8" t="str">
        <f t="shared" si="123"/>
        <v>wearables</v>
      </c>
      <c r="S994" s="12">
        <f t="shared" si="124"/>
        <v>42437.924988425926</v>
      </c>
      <c r="T994" s="12">
        <f t="shared" si="125"/>
        <v>42497.883321759262</v>
      </c>
      <c r="U994" s="13">
        <f t="shared" si="126"/>
        <v>42437.924988425926</v>
      </c>
      <c r="V994" t="str">
        <f t="shared" si="127"/>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20"/>
        <v>25.087142857142858</v>
      </c>
      <c r="P995" s="7">
        <f t="shared" si="121"/>
        <v>89.59693877551021</v>
      </c>
      <c r="Q995" t="str">
        <f t="shared" si="122"/>
        <v>technology</v>
      </c>
      <c r="R995" s="8" t="str">
        <f t="shared" si="123"/>
        <v>wearables</v>
      </c>
      <c r="S995" s="12">
        <f t="shared" si="124"/>
        <v>42652.964907407411</v>
      </c>
      <c r="T995" s="12">
        <f t="shared" si="125"/>
        <v>42686.208333333328</v>
      </c>
      <c r="U995" s="13">
        <f t="shared" si="126"/>
        <v>42652.964907407411</v>
      </c>
      <c r="V995" t="str">
        <f t="shared" si="127"/>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20"/>
        <v>2.3345000000000002</v>
      </c>
      <c r="P996" s="7">
        <f t="shared" si="121"/>
        <v>424.45454545454544</v>
      </c>
      <c r="Q996" t="str">
        <f t="shared" si="122"/>
        <v>technology</v>
      </c>
      <c r="R996" s="8" t="str">
        <f t="shared" si="123"/>
        <v>wearables</v>
      </c>
      <c r="S996" s="12">
        <f t="shared" si="124"/>
        <v>41921.263078703705</v>
      </c>
      <c r="T996" s="12">
        <f t="shared" si="125"/>
        <v>41973.957638888889</v>
      </c>
      <c r="U996" s="13">
        <f t="shared" si="126"/>
        <v>41921.263078703705</v>
      </c>
      <c r="V996" t="str">
        <f t="shared" si="127"/>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20"/>
        <v>7.26</v>
      </c>
      <c r="P997" s="7">
        <f t="shared" si="121"/>
        <v>80.666666666666671</v>
      </c>
      <c r="Q997" t="str">
        <f t="shared" si="122"/>
        <v>technology</v>
      </c>
      <c r="R997" s="8" t="str">
        <f t="shared" si="123"/>
        <v>wearables</v>
      </c>
      <c r="S997" s="12">
        <f t="shared" si="124"/>
        <v>41947.940740740742</v>
      </c>
      <c r="T997" s="12">
        <f t="shared" si="125"/>
        <v>41972.666666666672</v>
      </c>
      <c r="U997" s="13">
        <f t="shared" si="126"/>
        <v>41947.940740740742</v>
      </c>
      <c r="V997" t="str">
        <f t="shared" si="127"/>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20"/>
        <v>1.625</v>
      </c>
      <c r="P998" s="7">
        <f t="shared" si="121"/>
        <v>13</v>
      </c>
      <c r="Q998" t="str">
        <f t="shared" si="122"/>
        <v>technology</v>
      </c>
      <c r="R998" s="8" t="str">
        <f t="shared" si="123"/>
        <v>wearables</v>
      </c>
      <c r="S998" s="12">
        <f t="shared" si="124"/>
        <v>41817.866435185184</v>
      </c>
      <c r="T998" s="12">
        <f t="shared" si="125"/>
        <v>41847.643750000003</v>
      </c>
      <c r="U998" s="13">
        <f t="shared" si="126"/>
        <v>41817.866435185184</v>
      </c>
      <c r="V998" t="str">
        <f t="shared" si="127"/>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20"/>
        <v>1.3</v>
      </c>
      <c r="P999" s="7">
        <f t="shared" si="121"/>
        <v>8.125</v>
      </c>
      <c r="Q999" t="str">
        <f t="shared" si="122"/>
        <v>technology</v>
      </c>
      <c r="R999" s="8" t="str">
        <f t="shared" si="123"/>
        <v>wearables</v>
      </c>
      <c r="S999" s="12">
        <f t="shared" si="124"/>
        <v>41941.10297453704</v>
      </c>
      <c r="T999" s="12">
        <f t="shared" si="125"/>
        <v>41971.144641203704</v>
      </c>
      <c r="U999" s="13">
        <f t="shared" si="126"/>
        <v>41941.10297453704</v>
      </c>
      <c r="V999" t="str">
        <f t="shared" si="127"/>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20"/>
        <v>58.558333333333337</v>
      </c>
      <c r="P1000" s="7">
        <f t="shared" si="121"/>
        <v>153.42794759825327</v>
      </c>
      <c r="Q1000" t="str">
        <f t="shared" si="122"/>
        <v>technology</v>
      </c>
      <c r="R1000" s="8" t="str">
        <f t="shared" si="123"/>
        <v>wearables</v>
      </c>
      <c r="S1000" s="12">
        <f t="shared" si="124"/>
        <v>42282.168993055559</v>
      </c>
      <c r="T1000" s="12">
        <f t="shared" si="125"/>
        <v>42327.210659722223</v>
      </c>
      <c r="U1000" s="13">
        <f t="shared" si="126"/>
        <v>42282.168993055559</v>
      </c>
      <c r="V1000" t="str">
        <f t="shared" si="127"/>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20"/>
        <v>7.7886666666666677</v>
      </c>
      <c r="P1001" s="7">
        <f t="shared" si="121"/>
        <v>292.07499999999999</v>
      </c>
      <c r="Q1001" t="str">
        <f t="shared" si="122"/>
        <v>technology</v>
      </c>
      <c r="R1001" s="8" t="str">
        <f t="shared" si="123"/>
        <v>wearables</v>
      </c>
      <c r="S1001" s="12">
        <f t="shared" si="124"/>
        <v>41926.29965277778</v>
      </c>
      <c r="T1001" s="12">
        <f t="shared" si="125"/>
        <v>41956.334722222222</v>
      </c>
      <c r="U1001" s="13">
        <f t="shared" si="126"/>
        <v>41926.29965277778</v>
      </c>
      <c r="V1001" t="str">
        <f t="shared" si="127"/>
        <v>Oct</v>
      </c>
    </row>
    <row r="1002" spans="1:22"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20"/>
        <v>2.2157147647256061</v>
      </c>
      <c r="P1002" s="7">
        <f t="shared" si="121"/>
        <v>3304</v>
      </c>
      <c r="Q1002" t="str">
        <f t="shared" si="122"/>
        <v>technology</v>
      </c>
      <c r="R1002" s="8" t="str">
        <f t="shared" si="123"/>
        <v>wearables</v>
      </c>
      <c r="S1002" s="12">
        <f t="shared" si="124"/>
        <v>42749.05972222222</v>
      </c>
      <c r="T1002" s="12">
        <f t="shared" si="125"/>
        <v>42809.018055555556</v>
      </c>
      <c r="U1002" s="13">
        <f t="shared" si="126"/>
        <v>42749.05972222222</v>
      </c>
      <c r="V1002" t="str">
        <f t="shared" si="127"/>
        <v>Jan</v>
      </c>
    </row>
    <row r="1003" spans="1:22"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20"/>
        <v>104</v>
      </c>
      <c r="P1003" s="7">
        <f t="shared" si="121"/>
        <v>1300</v>
      </c>
      <c r="Q1003" t="str">
        <f t="shared" si="122"/>
        <v>technology</v>
      </c>
      <c r="R1003" s="8" t="str">
        <f t="shared" si="123"/>
        <v>wearables</v>
      </c>
      <c r="S1003" s="12">
        <f t="shared" si="124"/>
        <v>42720.720057870371</v>
      </c>
      <c r="T1003" s="12">
        <f t="shared" si="125"/>
        <v>42765.720057870371</v>
      </c>
      <c r="U1003" s="13">
        <f t="shared" si="126"/>
        <v>42720.720057870371</v>
      </c>
      <c r="V1003" t="str">
        <f t="shared" si="127"/>
        <v>Dec</v>
      </c>
    </row>
    <row r="1004" spans="1:22"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20"/>
        <v>29.6029602960296</v>
      </c>
      <c r="P1004" s="7">
        <f t="shared" si="121"/>
        <v>134.54545454545453</v>
      </c>
      <c r="Q1004" t="str">
        <f t="shared" si="122"/>
        <v>technology</v>
      </c>
      <c r="R1004" s="8" t="str">
        <f t="shared" si="123"/>
        <v>wearables</v>
      </c>
      <c r="S1004" s="12">
        <f t="shared" si="124"/>
        <v>42325.684189814812</v>
      </c>
      <c r="T1004" s="12">
        <f t="shared" si="125"/>
        <v>42355.249305555553</v>
      </c>
      <c r="U1004" s="13">
        <f t="shared" si="126"/>
        <v>42325.684189814812</v>
      </c>
      <c r="V1004" t="str">
        <f t="shared" si="127"/>
        <v>Nov</v>
      </c>
    </row>
    <row r="1005" spans="1:22"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20"/>
        <v>16.055</v>
      </c>
      <c r="P1005" s="7">
        <f t="shared" si="121"/>
        <v>214.06666666666666</v>
      </c>
      <c r="Q1005" t="str">
        <f t="shared" si="122"/>
        <v>technology</v>
      </c>
      <c r="R1005" s="8" t="str">
        <f t="shared" si="123"/>
        <v>wearables</v>
      </c>
      <c r="S1005" s="12">
        <f t="shared" si="124"/>
        <v>42780.709039351852</v>
      </c>
      <c r="T1005" s="12">
        <f t="shared" si="125"/>
        <v>42810.667372685188</v>
      </c>
      <c r="U1005" s="13">
        <f t="shared" si="126"/>
        <v>42780.709039351852</v>
      </c>
      <c r="V1005" t="str">
        <f t="shared" si="127"/>
        <v>Feb</v>
      </c>
    </row>
    <row r="1006" spans="1:22"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20"/>
        <v>82.207999999999998</v>
      </c>
      <c r="P1006" s="7">
        <f t="shared" si="121"/>
        <v>216.33684210526314</v>
      </c>
      <c r="Q1006" t="str">
        <f t="shared" si="122"/>
        <v>technology</v>
      </c>
      <c r="R1006" s="8" t="str">
        <f t="shared" si="123"/>
        <v>wearables</v>
      </c>
      <c r="S1006" s="12">
        <f t="shared" si="124"/>
        <v>42388.708645833336</v>
      </c>
      <c r="T1006" s="12">
        <f t="shared" si="125"/>
        <v>42418.708645833336</v>
      </c>
      <c r="U1006" s="13">
        <f t="shared" si="126"/>
        <v>42388.708645833336</v>
      </c>
      <c r="V1006" t="str">
        <f t="shared" si="127"/>
        <v>Jan</v>
      </c>
    </row>
    <row r="1007" spans="1:22"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20"/>
        <v>75.051000000000002</v>
      </c>
      <c r="P1007" s="7">
        <f t="shared" si="121"/>
        <v>932.31055900621118</v>
      </c>
      <c r="Q1007" t="str">
        <f t="shared" si="122"/>
        <v>technology</v>
      </c>
      <c r="R1007" s="8" t="str">
        <f t="shared" si="123"/>
        <v>wearables</v>
      </c>
      <c r="S1007" s="12">
        <f t="shared" si="124"/>
        <v>42276.624803240746</v>
      </c>
      <c r="T1007" s="12">
        <f t="shared" si="125"/>
        <v>42307.624803240746</v>
      </c>
      <c r="U1007" s="13">
        <f t="shared" si="126"/>
        <v>42276.624803240746</v>
      </c>
      <c r="V1007" t="str">
        <f t="shared" si="127"/>
        <v>Sep</v>
      </c>
    </row>
    <row r="1008" spans="1:22"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20"/>
        <v>5.8500000000000005</v>
      </c>
      <c r="P1008" s="7">
        <f t="shared" si="121"/>
        <v>29.25</v>
      </c>
      <c r="Q1008" t="str">
        <f t="shared" si="122"/>
        <v>technology</v>
      </c>
      <c r="R1008" s="8" t="str">
        <f t="shared" si="123"/>
        <v>wearables</v>
      </c>
      <c r="S1008" s="12">
        <f t="shared" si="124"/>
        <v>41977.040185185186</v>
      </c>
      <c r="T1008" s="12">
        <f t="shared" si="125"/>
        <v>41985.299305555556</v>
      </c>
      <c r="U1008" s="13">
        <f t="shared" si="126"/>
        <v>41977.040185185186</v>
      </c>
      <c r="V1008" t="str">
        <f t="shared" si="127"/>
        <v>Dec</v>
      </c>
    </row>
    <row r="1009" spans="1:22"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20"/>
        <v>44.32</v>
      </c>
      <c r="P1009" s="7">
        <f t="shared" si="121"/>
        <v>174.94736842105263</v>
      </c>
      <c r="Q1009" t="str">
        <f t="shared" si="122"/>
        <v>technology</v>
      </c>
      <c r="R1009" s="8" t="str">
        <f t="shared" si="123"/>
        <v>wearables</v>
      </c>
      <c r="S1009" s="12">
        <f t="shared" si="124"/>
        <v>42676.583599537036</v>
      </c>
      <c r="T1009" s="12">
        <f t="shared" si="125"/>
        <v>42718.6252662037</v>
      </c>
      <c r="U1009" s="13">
        <f t="shared" si="126"/>
        <v>42676.583599537036</v>
      </c>
      <c r="V1009" t="str">
        <f t="shared" si="127"/>
        <v>Nov</v>
      </c>
    </row>
    <row r="1010" spans="1:22"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20"/>
        <v>0.26737967914438499</v>
      </c>
      <c r="P1010" s="7">
        <f t="shared" si="121"/>
        <v>250</v>
      </c>
      <c r="Q1010" t="str">
        <f t="shared" si="122"/>
        <v>technology</v>
      </c>
      <c r="R1010" s="8" t="str">
        <f t="shared" si="123"/>
        <v>wearables</v>
      </c>
      <c r="S1010" s="12">
        <f t="shared" si="124"/>
        <v>42702.809201388889</v>
      </c>
      <c r="T1010" s="12">
        <f t="shared" si="125"/>
        <v>42732.809201388889</v>
      </c>
      <c r="U1010" s="13">
        <f t="shared" si="126"/>
        <v>42702.809201388889</v>
      </c>
      <c r="V1010" t="str">
        <f t="shared" si="127"/>
        <v>Nov</v>
      </c>
    </row>
    <row r="1011" spans="1:22"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20"/>
        <v>13.13</v>
      </c>
      <c r="P1011" s="7">
        <f t="shared" si="121"/>
        <v>65</v>
      </c>
      <c r="Q1011" t="str">
        <f t="shared" si="122"/>
        <v>technology</v>
      </c>
      <c r="R1011" s="8" t="str">
        <f t="shared" si="123"/>
        <v>wearables</v>
      </c>
      <c r="S1011" s="12">
        <f t="shared" si="124"/>
        <v>42510.604699074072</v>
      </c>
      <c r="T1011" s="12">
        <f t="shared" si="125"/>
        <v>42540.604699074072</v>
      </c>
      <c r="U1011" s="13">
        <f t="shared" si="126"/>
        <v>42510.604699074072</v>
      </c>
      <c r="V1011" t="str">
        <f t="shared" si="127"/>
        <v>May</v>
      </c>
    </row>
    <row r="1012" spans="1:22"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20"/>
        <v>0.19088937093275488</v>
      </c>
      <c r="P1012" s="7">
        <f t="shared" si="121"/>
        <v>55</v>
      </c>
      <c r="Q1012" t="str">
        <f t="shared" si="122"/>
        <v>technology</v>
      </c>
      <c r="R1012" s="8" t="str">
        <f t="shared" si="123"/>
        <v>wearables</v>
      </c>
      <c r="S1012" s="12">
        <f t="shared" si="124"/>
        <v>42561.829421296294</v>
      </c>
      <c r="T1012" s="12">
        <f t="shared" si="125"/>
        <v>42618.124305555553</v>
      </c>
      <c r="U1012" s="13">
        <f t="shared" si="126"/>
        <v>42561.829421296294</v>
      </c>
      <c r="V1012" t="str">
        <f t="shared" si="127"/>
        <v>Jul</v>
      </c>
    </row>
    <row r="1013" spans="1:22"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20"/>
        <v>0.375</v>
      </c>
      <c r="P1013" s="7">
        <f t="shared" si="121"/>
        <v>75</v>
      </c>
      <c r="Q1013" t="str">
        <f t="shared" si="122"/>
        <v>technology</v>
      </c>
      <c r="R1013" s="8" t="str">
        <f t="shared" si="123"/>
        <v>wearables</v>
      </c>
      <c r="S1013" s="12">
        <f t="shared" si="124"/>
        <v>41946.898090277777</v>
      </c>
      <c r="T1013" s="12">
        <f t="shared" si="125"/>
        <v>41991.898090277777</v>
      </c>
      <c r="U1013" s="13">
        <f t="shared" si="126"/>
        <v>41946.898090277777</v>
      </c>
      <c r="V1013" t="str">
        <f t="shared" si="127"/>
        <v>Nov</v>
      </c>
    </row>
    <row r="1014" spans="1:22"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20"/>
        <v>21535.021000000001</v>
      </c>
      <c r="P1014" s="7">
        <f t="shared" si="121"/>
        <v>1389.3561935483872</v>
      </c>
      <c r="Q1014" t="str">
        <f t="shared" si="122"/>
        <v>technology</v>
      </c>
      <c r="R1014" s="8" t="str">
        <f t="shared" si="123"/>
        <v>wearables</v>
      </c>
      <c r="S1014" s="12">
        <f t="shared" si="124"/>
        <v>42714.440416666665</v>
      </c>
      <c r="T1014" s="12">
        <f t="shared" si="125"/>
        <v>42759.440416666665</v>
      </c>
      <c r="U1014" s="13">
        <f t="shared" si="126"/>
        <v>42714.440416666665</v>
      </c>
      <c r="V1014" t="str">
        <f t="shared" si="127"/>
        <v>Dec</v>
      </c>
    </row>
    <row r="1015" spans="1:22"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20"/>
        <v>34.527999999999999</v>
      </c>
      <c r="P1015" s="7">
        <f t="shared" si="121"/>
        <v>95.911111111111111</v>
      </c>
      <c r="Q1015" t="str">
        <f t="shared" si="122"/>
        <v>technology</v>
      </c>
      <c r="R1015" s="8" t="str">
        <f t="shared" si="123"/>
        <v>wearables</v>
      </c>
      <c r="S1015" s="12">
        <f t="shared" si="124"/>
        <v>42339.833981481483</v>
      </c>
      <c r="T1015" s="12">
        <f t="shared" si="125"/>
        <v>42367.833333333328</v>
      </c>
      <c r="U1015" s="13">
        <f t="shared" si="126"/>
        <v>42339.833981481483</v>
      </c>
      <c r="V1015" t="str">
        <f t="shared" si="127"/>
        <v>Dec</v>
      </c>
    </row>
    <row r="1016" spans="1:22"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20"/>
        <v>30.599999999999998</v>
      </c>
      <c r="P1016" s="7">
        <f t="shared" si="121"/>
        <v>191.25</v>
      </c>
      <c r="Q1016" t="str">
        <f t="shared" si="122"/>
        <v>technology</v>
      </c>
      <c r="R1016" s="8" t="str">
        <f t="shared" si="123"/>
        <v>wearables</v>
      </c>
      <c r="S1016" s="12">
        <f t="shared" si="124"/>
        <v>41955.002488425926</v>
      </c>
      <c r="T1016" s="12">
        <f t="shared" si="125"/>
        <v>42005.002488425926</v>
      </c>
      <c r="U1016" s="13">
        <f t="shared" si="126"/>
        <v>41955.002488425926</v>
      </c>
      <c r="V1016" t="str">
        <f t="shared" si="127"/>
        <v>Nov</v>
      </c>
    </row>
    <row r="1017" spans="1:22"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20"/>
        <v>2.666666666666667</v>
      </c>
      <c r="P1017" s="7">
        <f t="shared" si="121"/>
        <v>40</v>
      </c>
      <c r="Q1017" t="str">
        <f t="shared" si="122"/>
        <v>technology</v>
      </c>
      <c r="R1017" s="8" t="str">
        <f t="shared" si="123"/>
        <v>wearables</v>
      </c>
      <c r="S1017" s="12">
        <f t="shared" si="124"/>
        <v>42303.878414351857</v>
      </c>
      <c r="T1017" s="12">
        <f t="shared" si="125"/>
        <v>42333.920081018514</v>
      </c>
      <c r="U1017" s="13">
        <f t="shared" si="126"/>
        <v>42303.878414351857</v>
      </c>
      <c r="V1017" t="str">
        <f t="shared" si="127"/>
        <v>Oct</v>
      </c>
    </row>
    <row r="1018" spans="1:22"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20"/>
        <v>2.8420000000000001</v>
      </c>
      <c r="P1018" s="7">
        <f t="shared" si="121"/>
        <v>74.78947368421052</v>
      </c>
      <c r="Q1018" t="str">
        <f t="shared" si="122"/>
        <v>technology</v>
      </c>
      <c r="R1018" s="8" t="str">
        <f t="shared" si="123"/>
        <v>wearables</v>
      </c>
      <c r="S1018" s="12">
        <f t="shared" si="124"/>
        <v>42422.107129629629</v>
      </c>
      <c r="T1018" s="12">
        <f t="shared" si="125"/>
        <v>42467.065462962964</v>
      </c>
      <c r="U1018" s="13">
        <f t="shared" si="126"/>
        <v>42422.107129629629</v>
      </c>
      <c r="V1018" t="str">
        <f t="shared" si="127"/>
        <v>Feb</v>
      </c>
    </row>
    <row r="1019" spans="1:22"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20"/>
        <v>22.878799999999998</v>
      </c>
      <c r="P1019" s="7">
        <f t="shared" si="121"/>
        <v>161.11830985915492</v>
      </c>
      <c r="Q1019" t="str">
        <f t="shared" si="122"/>
        <v>technology</v>
      </c>
      <c r="R1019" s="8" t="str">
        <f t="shared" si="123"/>
        <v>wearables</v>
      </c>
      <c r="S1019" s="12">
        <f t="shared" si="124"/>
        <v>42289.675173611111</v>
      </c>
      <c r="T1019" s="12">
        <f t="shared" si="125"/>
        <v>42329.716840277775</v>
      </c>
      <c r="U1019" s="13">
        <f t="shared" si="126"/>
        <v>42289.675173611111</v>
      </c>
      <c r="V1019" t="str">
        <f t="shared" si="127"/>
        <v>Oct</v>
      </c>
    </row>
    <row r="1020" spans="1:22"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20"/>
        <v>3.105</v>
      </c>
      <c r="P1020" s="7">
        <f t="shared" si="121"/>
        <v>88.714285714285708</v>
      </c>
      <c r="Q1020" t="str">
        <f t="shared" si="122"/>
        <v>technology</v>
      </c>
      <c r="R1020" s="8" t="str">
        <f t="shared" si="123"/>
        <v>wearables</v>
      </c>
      <c r="S1020" s="12">
        <f t="shared" si="124"/>
        <v>42535.492280092592</v>
      </c>
      <c r="T1020" s="12">
        <f t="shared" si="125"/>
        <v>42565.492280092592</v>
      </c>
      <c r="U1020" s="13">
        <f t="shared" si="126"/>
        <v>42535.492280092592</v>
      </c>
      <c r="V1020" t="str">
        <f t="shared" si="127"/>
        <v>Jun</v>
      </c>
    </row>
    <row r="1021" spans="1:22"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20"/>
        <v>47.333333333333336</v>
      </c>
      <c r="P1021" s="7">
        <f t="shared" si="121"/>
        <v>53.25</v>
      </c>
      <c r="Q1021" t="str">
        <f t="shared" si="122"/>
        <v>technology</v>
      </c>
      <c r="R1021" s="8" t="str">
        <f t="shared" si="123"/>
        <v>wearables</v>
      </c>
      <c r="S1021" s="12">
        <f t="shared" si="124"/>
        <v>42009.973946759259</v>
      </c>
      <c r="T1021" s="12">
        <f t="shared" si="125"/>
        <v>42039.973946759259</v>
      </c>
      <c r="U1021" s="13">
        <f t="shared" si="126"/>
        <v>42009.973946759259</v>
      </c>
      <c r="V1021" t="str">
        <f t="shared" si="127"/>
        <v>Jan</v>
      </c>
    </row>
    <row r="1022" spans="1:22"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20"/>
        <v>205.54838709677421</v>
      </c>
      <c r="P1022" s="7">
        <f t="shared" si="121"/>
        <v>106.2</v>
      </c>
      <c r="Q1022" t="str">
        <f t="shared" si="122"/>
        <v>music</v>
      </c>
      <c r="R1022" s="8" t="str">
        <f t="shared" si="123"/>
        <v>electronic music</v>
      </c>
      <c r="S1022" s="12">
        <f t="shared" si="124"/>
        <v>42127.069548611107</v>
      </c>
      <c r="T1022" s="12">
        <f t="shared" si="125"/>
        <v>42157.032638888893</v>
      </c>
      <c r="U1022" s="13">
        <f t="shared" si="126"/>
        <v>42127.069548611107</v>
      </c>
      <c r="V1022" t="str">
        <f t="shared" si="127"/>
        <v>May</v>
      </c>
    </row>
    <row r="1023" spans="1:22"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20"/>
        <v>351.80366666666669</v>
      </c>
      <c r="P1023" s="7">
        <f t="shared" si="121"/>
        <v>22.079728033472804</v>
      </c>
      <c r="Q1023" t="str">
        <f t="shared" si="122"/>
        <v>music</v>
      </c>
      <c r="R1023" s="8" t="str">
        <f t="shared" si="123"/>
        <v>electronic music</v>
      </c>
      <c r="S1023" s="12">
        <f t="shared" si="124"/>
        <v>42271.251979166671</v>
      </c>
      <c r="T1023" s="12">
        <f t="shared" si="125"/>
        <v>42294.166666666672</v>
      </c>
      <c r="U1023" s="13">
        <f t="shared" si="126"/>
        <v>42271.251979166671</v>
      </c>
      <c r="V1023" t="str">
        <f t="shared" si="127"/>
        <v>Sep</v>
      </c>
    </row>
    <row r="1024" spans="1:22"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20"/>
        <v>114.9</v>
      </c>
      <c r="P1024" s="7">
        <f t="shared" si="121"/>
        <v>31.054054054054053</v>
      </c>
      <c r="Q1024" t="str">
        <f t="shared" si="122"/>
        <v>music</v>
      </c>
      <c r="R1024" s="8" t="str">
        <f t="shared" si="123"/>
        <v>electronic music</v>
      </c>
      <c r="S1024" s="12">
        <f t="shared" si="124"/>
        <v>42111.646724537037</v>
      </c>
      <c r="T1024" s="12">
        <f t="shared" si="125"/>
        <v>42141.646724537037</v>
      </c>
      <c r="U1024" s="13">
        <f t="shared" si="126"/>
        <v>42111.646724537037</v>
      </c>
      <c r="V1024" t="str">
        <f t="shared" si="127"/>
        <v>Apr</v>
      </c>
    </row>
    <row r="1025" spans="1:22"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20"/>
        <v>237.15</v>
      </c>
      <c r="P1025" s="7">
        <f t="shared" si="121"/>
        <v>36.206106870229007</v>
      </c>
      <c r="Q1025" t="str">
        <f t="shared" si="122"/>
        <v>music</v>
      </c>
      <c r="R1025" s="8" t="str">
        <f t="shared" si="123"/>
        <v>electronic music</v>
      </c>
      <c r="S1025" s="12">
        <f t="shared" si="124"/>
        <v>42145.919687500005</v>
      </c>
      <c r="T1025" s="12">
        <f t="shared" si="125"/>
        <v>42175.919687500005</v>
      </c>
      <c r="U1025" s="13">
        <f t="shared" si="126"/>
        <v>42145.919687500005</v>
      </c>
      <c r="V1025" t="str">
        <f t="shared" si="127"/>
        <v>May</v>
      </c>
    </row>
    <row r="1026" spans="1:22"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20"/>
        <v>118.63774999999998</v>
      </c>
      <c r="P1026" s="7">
        <f t="shared" si="121"/>
        <v>388.9762295081967</v>
      </c>
      <c r="Q1026" t="str">
        <f t="shared" si="122"/>
        <v>music</v>
      </c>
      <c r="R1026" s="8" t="str">
        <f t="shared" si="123"/>
        <v>electronic music</v>
      </c>
      <c r="S1026" s="12">
        <f t="shared" si="124"/>
        <v>42370.580590277779</v>
      </c>
      <c r="T1026" s="12">
        <f t="shared" si="125"/>
        <v>42400.580590277779</v>
      </c>
      <c r="U1026" s="13">
        <f t="shared" si="126"/>
        <v>42370.580590277779</v>
      </c>
      <c r="V1026" t="str">
        <f t="shared" si="127"/>
        <v>Jan</v>
      </c>
    </row>
    <row r="1027" spans="1:22"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28">E1027/D1027*100</f>
        <v>109.92831428571431</v>
      </c>
      <c r="P1027" s="7">
        <f t="shared" ref="P1027:P1090" si="129">E1027/L1027</f>
        <v>71.848571428571432</v>
      </c>
      <c r="Q1027" t="str">
        <f t="shared" ref="Q1027:Q1090" si="130">LEFT(N1027, SEARCH("/",N1027,1)-1)</f>
        <v>music</v>
      </c>
      <c r="R1027" s="8" t="str">
        <f t="shared" ref="R1027:R1090" si="131">RIGHT(N1027,LEN(N1027)-SEARCH("/",N1027))</f>
        <v>electronic music</v>
      </c>
      <c r="S1027" s="12">
        <f t="shared" ref="S1027:S1090" si="132">(J1027/86400)+DATE(1970,1,1)</f>
        <v>42049.833761574075</v>
      </c>
      <c r="T1027" s="12">
        <f t="shared" ref="T1027:T1090" si="133">(I1027/86400)+DATE(1970,1,1)</f>
        <v>42079.792094907403</v>
      </c>
      <c r="U1027" s="13">
        <f t="shared" ref="U1027:U1090" si="134">S1027</f>
        <v>42049.833761574075</v>
      </c>
      <c r="V1027" t="str">
        <f t="shared" si="127"/>
        <v>Feb</v>
      </c>
    </row>
    <row r="1028" spans="1:22"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28"/>
        <v>100.00828571428571</v>
      </c>
      <c r="P1028" s="7">
        <f t="shared" si="129"/>
        <v>57.381803278688523</v>
      </c>
      <c r="Q1028" t="str">
        <f t="shared" si="130"/>
        <v>music</v>
      </c>
      <c r="R1028" s="8" t="str">
        <f t="shared" si="131"/>
        <v>electronic music</v>
      </c>
      <c r="S1028" s="12">
        <f t="shared" si="132"/>
        <v>42426.407592592594</v>
      </c>
      <c r="T1028" s="12">
        <f t="shared" si="133"/>
        <v>42460.365925925929</v>
      </c>
      <c r="U1028" s="13">
        <f t="shared" si="134"/>
        <v>42426.407592592594</v>
      </c>
      <c r="V1028" t="str">
        <f t="shared" ref="V1028:V1091" si="135">TEXT(S1028,"mmm")</f>
        <v>Feb</v>
      </c>
    </row>
    <row r="1029" spans="1:22"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28"/>
        <v>103.09292094387415</v>
      </c>
      <c r="P1029" s="7">
        <f t="shared" si="129"/>
        <v>69.666666666666671</v>
      </c>
      <c r="Q1029" t="str">
        <f t="shared" si="130"/>
        <v>music</v>
      </c>
      <c r="R1029" s="8" t="str">
        <f t="shared" si="131"/>
        <v>electronic music</v>
      </c>
      <c r="S1029" s="12">
        <f t="shared" si="132"/>
        <v>41905.034108796295</v>
      </c>
      <c r="T1029" s="12">
        <f t="shared" si="133"/>
        <v>41935.034108796295</v>
      </c>
      <c r="U1029" s="13">
        <f t="shared" si="134"/>
        <v>41905.034108796295</v>
      </c>
      <c r="V1029" t="str">
        <f t="shared" si="135"/>
        <v>Sep</v>
      </c>
    </row>
    <row r="1030" spans="1:22"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28"/>
        <v>117.27000000000001</v>
      </c>
      <c r="P1030" s="7">
        <f t="shared" si="129"/>
        <v>45.988235294117644</v>
      </c>
      <c r="Q1030" t="str">
        <f t="shared" si="130"/>
        <v>music</v>
      </c>
      <c r="R1030" s="8" t="str">
        <f t="shared" si="131"/>
        <v>electronic music</v>
      </c>
      <c r="S1030" s="12">
        <f t="shared" si="132"/>
        <v>42755.627372685187</v>
      </c>
      <c r="T1030" s="12">
        <f t="shared" si="133"/>
        <v>42800.833333333328</v>
      </c>
      <c r="U1030" s="13">
        <f t="shared" si="134"/>
        <v>42755.627372685187</v>
      </c>
      <c r="V1030" t="str">
        <f t="shared" si="135"/>
        <v>Jan</v>
      </c>
    </row>
    <row r="1031" spans="1:22"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28"/>
        <v>111.75999999999999</v>
      </c>
      <c r="P1031" s="7">
        <f t="shared" si="129"/>
        <v>79.262411347517727</v>
      </c>
      <c r="Q1031" t="str">
        <f t="shared" si="130"/>
        <v>music</v>
      </c>
      <c r="R1031" s="8" t="str">
        <f t="shared" si="131"/>
        <v>electronic music</v>
      </c>
      <c r="S1031" s="12">
        <f t="shared" si="132"/>
        <v>42044.711886574078</v>
      </c>
      <c r="T1031" s="12">
        <f t="shared" si="133"/>
        <v>42098.915972222225</v>
      </c>
      <c r="U1031" s="13">
        <f t="shared" si="134"/>
        <v>42044.711886574078</v>
      </c>
      <c r="V1031" t="str">
        <f t="shared" si="135"/>
        <v>Feb</v>
      </c>
    </row>
    <row r="1032" spans="1:22"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28"/>
        <v>342.09999999999997</v>
      </c>
      <c r="P1032" s="7">
        <f t="shared" si="129"/>
        <v>43.031446540880502</v>
      </c>
      <c r="Q1032" t="str">
        <f t="shared" si="130"/>
        <v>music</v>
      </c>
      <c r="R1032" s="8" t="str">
        <f t="shared" si="131"/>
        <v>electronic music</v>
      </c>
      <c r="S1032" s="12">
        <f t="shared" si="132"/>
        <v>42611.483206018514</v>
      </c>
      <c r="T1032" s="12">
        <f t="shared" si="133"/>
        <v>42625.483206018514</v>
      </c>
      <c r="U1032" s="13">
        <f t="shared" si="134"/>
        <v>42611.483206018514</v>
      </c>
      <c r="V1032" t="str">
        <f t="shared" si="135"/>
        <v>Aug</v>
      </c>
    </row>
    <row r="1033" spans="1:22"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28"/>
        <v>107.4</v>
      </c>
      <c r="P1033" s="7">
        <f t="shared" si="129"/>
        <v>108.48484848484848</v>
      </c>
      <c r="Q1033" t="str">
        <f t="shared" si="130"/>
        <v>music</v>
      </c>
      <c r="R1033" s="8" t="str">
        <f t="shared" si="131"/>
        <v>electronic music</v>
      </c>
      <c r="S1033" s="12">
        <f t="shared" si="132"/>
        <v>42324.764004629629</v>
      </c>
      <c r="T1033" s="12">
        <f t="shared" si="133"/>
        <v>42354.764004629629</v>
      </c>
      <c r="U1033" s="13">
        <f t="shared" si="134"/>
        <v>42324.764004629629</v>
      </c>
      <c r="V1033" t="str">
        <f t="shared" si="135"/>
        <v>Nov</v>
      </c>
    </row>
    <row r="1034" spans="1:22"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28"/>
        <v>108.49703703703703</v>
      </c>
      <c r="P1034" s="7">
        <f t="shared" si="129"/>
        <v>61.029583333333335</v>
      </c>
      <c r="Q1034" t="str">
        <f t="shared" si="130"/>
        <v>music</v>
      </c>
      <c r="R1034" s="8" t="str">
        <f t="shared" si="131"/>
        <v>electronic music</v>
      </c>
      <c r="S1034" s="12">
        <f t="shared" si="132"/>
        <v>42514.666956018518</v>
      </c>
      <c r="T1034" s="12">
        <f t="shared" si="133"/>
        <v>42544.666956018518</v>
      </c>
      <c r="U1034" s="13">
        <f t="shared" si="134"/>
        <v>42514.666956018518</v>
      </c>
      <c r="V1034" t="str">
        <f t="shared" si="135"/>
        <v>May</v>
      </c>
    </row>
    <row r="1035" spans="1:22"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28"/>
        <v>102.86144578313252</v>
      </c>
      <c r="P1035" s="7">
        <f t="shared" si="129"/>
        <v>50.592592592592595</v>
      </c>
      <c r="Q1035" t="str">
        <f t="shared" si="130"/>
        <v>music</v>
      </c>
      <c r="R1035" s="8" t="str">
        <f t="shared" si="131"/>
        <v>electronic music</v>
      </c>
      <c r="S1035" s="12">
        <f t="shared" si="132"/>
        <v>42688.732407407406</v>
      </c>
      <c r="T1035" s="12">
        <f t="shared" si="133"/>
        <v>42716.732407407406</v>
      </c>
      <c r="U1035" s="13">
        <f t="shared" si="134"/>
        <v>42688.732407407406</v>
      </c>
      <c r="V1035" t="str">
        <f t="shared" si="135"/>
        <v>Nov</v>
      </c>
    </row>
    <row r="1036" spans="1:22"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28"/>
        <v>130.0018</v>
      </c>
      <c r="P1036" s="7">
        <f t="shared" si="129"/>
        <v>39.157168674698795</v>
      </c>
      <c r="Q1036" t="str">
        <f t="shared" si="130"/>
        <v>music</v>
      </c>
      <c r="R1036" s="8" t="str">
        <f t="shared" si="131"/>
        <v>electronic music</v>
      </c>
      <c r="S1036" s="12">
        <f t="shared" si="132"/>
        <v>42555.166712962964</v>
      </c>
      <c r="T1036" s="12">
        <f t="shared" si="133"/>
        <v>42587.165972222225</v>
      </c>
      <c r="U1036" s="13">
        <f t="shared" si="134"/>
        <v>42555.166712962964</v>
      </c>
      <c r="V1036" t="str">
        <f t="shared" si="135"/>
        <v>Jul</v>
      </c>
    </row>
    <row r="1037" spans="1:22"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28"/>
        <v>107.65217391304347</v>
      </c>
      <c r="P1037" s="7">
        <f t="shared" si="129"/>
        <v>65.15789473684211</v>
      </c>
      <c r="Q1037" t="str">
        <f t="shared" si="130"/>
        <v>music</v>
      </c>
      <c r="R1037" s="8" t="str">
        <f t="shared" si="131"/>
        <v>electronic music</v>
      </c>
      <c r="S1037" s="12">
        <f t="shared" si="132"/>
        <v>42016.641435185185</v>
      </c>
      <c r="T1037" s="12">
        <f t="shared" si="133"/>
        <v>42046.641435185185</v>
      </c>
      <c r="U1037" s="13">
        <f t="shared" si="134"/>
        <v>42016.641435185185</v>
      </c>
      <c r="V1037" t="str">
        <f t="shared" si="135"/>
        <v>Jan</v>
      </c>
    </row>
    <row r="1038" spans="1:22"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28"/>
        <v>112.36044444444444</v>
      </c>
      <c r="P1038" s="7">
        <f t="shared" si="129"/>
        <v>23.963127962085309</v>
      </c>
      <c r="Q1038" t="str">
        <f t="shared" si="130"/>
        <v>music</v>
      </c>
      <c r="R1038" s="8" t="str">
        <f t="shared" si="131"/>
        <v>electronic music</v>
      </c>
      <c r="S1038" s="12">
        <f t="shared" si="132"/>
        <v>41249.448958333334</v>
      </c>
      <c r="T1038" s="12">
        <f t="shared" si="133"/>
        <v>41281.333333333336</v>
      </c>
      <c r="U1038" s="13">
        <f t="shared" si="134"/>
        <v>41249.448958333334</v>
      </c>
      <c r="V1038" t="str">
        <f t="shared" si="135"/>
        <v>Dec</v>
      </c>
    </row>
    <row r="1039" spans="1:22"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28"/>
        <v>102.1</v>
      </c>
      <c r="P1039" s="7">
        <f t="shared" si="129"/>
        <v>48.61904761904762</v>
      </c>
      <c r="Q1039" t="str">
        <f t="shared" si="130"/>
        <v>music</v>
      </c>
      <c r="R1039" s="8" t="str">
        <f t="shared" si="131"/>
        <v>electronic music</v>
      </c>
      <c r="S1039" s="12">
        <f t="shared" si="132"/>
        <v>42119.822476851856</v>
      </c>
      <c r="T1039" s="12">
        <f t="shared" si="133"/>
        <v>42142.208333333328</v>
      </c>
      <c r="U1039" s="13">
        <f t="shared" si="134"/>
        <v>42119.822476851856</v>
      </c>
      <c r="V1039" t="str">
        <f t="shared" si="135"/>
        <v>Apr</v>
      </c>
    </row>
    <row r="1040" spans="1:22"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28"/>
        <v>145.33333333333334</v>
      </c>
      <c r="P1040" s="7">
        <f t="shared" si="129"/>
        <v>35.73770491803279</v>
      </c>
      <c r="Q1040" t="str">
        <f t="shared" si="130"/>
        <v>music</v>
      </c>
      <c r="R1040" s="8" t="str">
        <f t="shared" si="131"/>
        <v>electronic music</v>
      </c>
      <c r="S1040" s="12">
        <f t="shared" si="132"/>
        <v>42418.231747685189</v>
      </c>
      <c r="T1040" s="12">
        <f t="shared" si="133"/>
        <v>42448.190081018518</v>
      </c>
      <c r="U1040" s="13">
        <f t="shared" si="134"/>
        <v>42418.231747685189</v>
      </c>
      <c r="V1040" t="str">
        <f t="shared" si="135"/>
        <v>Feb</v>
      </c>
    </row>
    <row r="1041" spans="1:22"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28"/>
        <v>128.19999999999999</v>
      </c>
      <c r="P1041" s="7">
        <f t="shared" si="129"/>
        <v>21.366666666666667</v>
      </c>
      <c r="Q1041" t="str">
        <f t="shared" si="130"/>
        <v>music</v>
      </c>
      <c r="R1041" s="8" t="str">
        <f t="shared" si="131"/>
        <v>electronic music</v>
      </c>
      <c r="S1041" s="12">
        <f t="shared" si="132"/>
        <v>42692.109328703707</v>
      </c>
      <c r="T1041" s="12">
        <f t="shared" si="133"/>
        <v>42717.332638888889</v>
      </c>
      <c r="U1041" s="13">
        <f t="shared" si="134"/>
        <v>42692.109328703707</v>
      </c>
      <c r="V1041" t="str">
        <f t="shared" si="135"/>
        <v>Nov</v>
      </c>
    </row>
    <row r="1042" spans="1:22"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28"/>
        <v>0.29411764705882354</v>
      </c>
      <c r="P1042" s="7">
        <f t="shared" si="129"/>
        <v>250</v>
      </c>
      <c r="Q1042" t="str">
        <f t="shared" si="130"/>
        <v>journalism</v>
      </c>
      <c r="R1042" s="8" t="str">
        <f t="shared" si="131"/>
        <v>audio</v>
      </c>
      <c r="S1042" s="12">
        <f t="shared" si="132"/>
        <v>42579.708437499998</v>
      </c>
      <c r="T1042" s="12">
        <f t="shared" si="133"/>
        <v>42609.708437499998</v>
      </c>
      <c r="U1042" s="13">
        <f t="shared" si="134"/>
        <v>42579.708437499998</v>
      </c>
      <c r="V1042" t="str">
        <f t="shared" si="135"/>
        <v>Jul</v>
      </c>
    </row>
    <row r="1043" spans="1:22"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28"/>
        <v>0</v>
      </c>
      <c r="P1043" s="7" t="e">
        <f t="shared" si="129"/>
        <v>#DIV/0!</v>
      </c>
      <c r="Q1043" t="str">
        <f t="shared" si="130"/>
        <v>journalism</v>
      </c>
      <c r="R1043" s="8" t="str">
        <f t="shared" si="131"/>
        <v>audio</v>
      </c>
      <c r="S1043" s="12">
        <f t="shared" si="132"/>
        <v>41831.06009259259</v>
      </c>
      <c r="T1043" s="12">
        <f t="shared" si="133"/>
        <v>41851.06009259259</v>
      </c>
      <c r="U1043" s="13">
        <f t="shared" si="134"/>
        <v>41831.06009259259</v>
      </c>
      <c r="V1043" t="str">
        <f t="shared" si="135"/>
        <v>Jul</v>
      </c>
    </row>
    <row r="1044" spans="1:22"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28"/>
        <v>1.5384615384615385</v>
      </c>
      <c r="P1044" s="7">
        <f t="shared" si="129"/>
        <v>10</v>
      </c>
      <c r="Q1044" t="str">
        <f t="shared" si="130"/>
        <v>journalism</v>
      </c>
      <c r="R1044" s="8" t="str">
        <f t="shared" si="131"/>
        <v>audio</v>
      </c>
      <c r="S1044" s="12">
        <f t="shared" si="132"/>
        <v>41851.696157407408</v>
      </c>
      <c r="T1044" s="12">
        <f t="shared" si="133"/>
        <v>41894.416666666664</v>
      </c>
      <c r="U1044" s="13">
        <f t="shared" si="134"/>
        <v>41851.696157407408</v>
      </c>
      <c r="V1044" t="str">
        <f t="shared" si="135"/>
        <v>Jul</v>
      </c>
    </row>
    <row r="1045" spans="1:22"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28"/>
        <v>8.5370000000000008</v>
      </c>
      <c r="P1045" s="7">
        <f t="shared" si="129"/>
        <v>29.236301369863014</v>
      </c>
      <c r="Q1045" t="str">
        <f t="shared" si="130"/>
        <v>journalism</v>
      </c>
      <c r="R1045" s="8" t="str">
        <f t="shared" si="131"/>
        <v>audio</v>
      </c>
      <c r="S1045" s="12">
        <f t="shared" si="132"/>
        <v>42114.252951388888</v>
      </c>
      <c r="T1045" s="12">
        <f t="shared" si="133"/>
        <v>42144.252951388888</v>
      </c>
      <c r="U1045" s="13">
        <f t="shared" si="134"/>
        <v>42114.252951388888</v>
      </c>
      <c r="V1045" t="str">
        <f t="shared" si="135"/>
        <v>Apr</v>
      </c>
    </row>
    <row r="1046" spans="1:22"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28"/>
        <v>8.5714285714285715E-2</v>
      </c>
      <c r="P1046" s="7">
        <f t="shared" si="129"/>
        <v>3</v>
      </c>
      <c r="Q1046" t="str">
        <f t="shared" si="130"/>
        <v>journalism</v>
      </c>
      <c r="R1046" s="8" t="str">
        <f t="shared" si="131"/>
        <v>audio</v>
      </c>
      <c r="S1046" s="12">
        <f t="shared" si="132"/>
        <v>42011.925937499997</v>
      </c>
      <c r="T1046" s="12">
        <f t="shared" si="133"/>
        <v>42068.852083333331</v>
      </c>
      <c r="U1046" s="13">
        <f t="shared" si="134"/>
        <v>42011.925937499997</v>
      </c>
      <c r="V1046" t="str">
        <f t="shared" si="135"/>
        <v>Jan</v>
      </c>
    </row>
    <row r="1047" spans="1:22"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28"/>
        <v>2.6599999999999997</v>
      </c>
      <c r="P1047" s="7">
        <f t="shared" si="129"/>
        <v>33.25</v>
      </c>
      <c r="Q1047" t="str">
        <f t="shared" si="130"/>
        <v>journalism</v>
      </c>
      <c r="R1047" s="8" t="str">
        <f t="shared" si="131"/>
        <v>audio</v>
      </c>
      <c r="S1047" s="12">
        <f t="shared" si="132"/>
        <v>41844.874421296292</v>
      </c>
      <c r="T1047" s="12">
        <f t="shared" si="133"/>
        <v>41874.874421296292</v>
      </c>
      <c r="U1047" s="13">
        <f t="shared" si="134"/>
        <v>41844.874421296292</v>
      </c>
      <c r="V1047" t="str">
        <f t="shared" si="135"/>
        <v>Jul</v>
      </c>
    </row>
    <row r="1048" spans="1:22"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28"/>
        <v>0</v>
      </c>
      <c r="P1048" s="7" t="e">
        <f t="shared" si="129"/>
        <v>#DIV/0!</v>
      </c>
      <c r="Q1048" t="str">
        <f t="shared" si="130"/>
        <v>journalism</v>
      </c>
      <c r="R1048" s="8" t="str">
        <f t="shared" si="131"/>
        <v>audio</v>
      </c>
      <c r="S1048" s="12">
        <f t="shared" si="132"/>
        <v>42319.851388888885</v>
      </c>
      <c r="T1048" s="12">
        <f t="shared" si="133"/>
        <v>42364.851388888885</v>
      </c>
      <c r="U1048" s="13">
        <f t="shared" si="134"/>
        <v>42319.851388888885</v>
      </c>
      <c r="V1048" t="str">
        <f t="shared" si="135"/>
        <v>Nov</v>
      </c>
    </row>
    <row r="1049" spans="1:22"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28"/>
        <v>0.05</v>
      </c>
      <c r="P1049" s="7">
        <f t="shared" si="129"/>
        <v>1</v>
      </c>
      <c r="Q1049" t="str">
        <f t="shared" si="130"/>
        <v>journalism</v>
      </c>
      <c r="R1049" s="8" t="str">
        <f t="shared" si="131"/>
        <v>audio</v>
      </c>
      <c r="S1049" s="12">
        <f t="shared" si="132"/>
        <v>41918.818460648152</v>
      </c>
      <c r="T1049" s="12">
        <f t="shared" si="133"/>
        <v>41948.860127314816</v>
      </c>
      <c r="U1049" s="13">
        <f t="shared" si="134"/>
        <v>41918.818460648152</v>
      </c>
      <c r="V1049" t="str">
        <f t="shared" si="135"/>
        <v>Oct</v>
      </c>
    </row>
    <row r="1050" spans="1:22"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28"/>
        <v>1.4133333333333333</v>
      </c>
      <c r="P1050" s="7">
        <f t="shared" si="129"/>
        <v>53</v>
      </c>
      <c r="Q1050" t="str">
        <f t="shared" si="130"/>
        <v>journalism</v>
      </c>
      <c r="R1050" s="8" t="str">
        <f t="shared" si="131"/>
        <v>audio</v>
      </c>
      <c r="S1050" s="12">
        <f t="shared" si="132"/>
        <v>42598.053113425922</v>
      </c>
      <c r="T1050" s="12">
        <f t="shared" si="133"/>
        <v>42638.053113425922</v>
      </c>
      <c r="U1050" s="13">
        <f t="shared" si="134"/>
        <v>42598.053113425922</v>
      </c>
      <c r="V1050" t="str">
        <f t="shared" si="135"/>
        <v>Aug</v>
      </c>
    </row>
    <row r="1051" spans="1:22"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28"/>
        <v>0</v>
      </c>
      <c r="P1051" s="7" t="e">
        <f t="shared" si="129"/>
        <v>#DIV/0!</v>
      </c>
      <c r="Q1051" t="str">
        <f t="shared" si="130"/>
        <v>journalism</v>
      </c>
      <c r="R1051" s="8" t="str">
        <f t="shared" si="131"/>
        <v>audio</v>
      </c>
      <c r="S1051" s="12">
        <f t="shared" si="132"/>
        <v>42382.431076388893</v>
      </c>
      <c r="T1051" s="12">
        <f t="shared" si="133"/>
        <v>42412.431076388893</v>
      </c>
      <c r="U1051" s="13">
        <f t="shared" si="134"/>
        <v>42382.431076388893</v>
      </c>
      <c r="V1051" t="str">
        <f t="shared" si="135"/>
        <v>Jan</v>
      </c>
    </row>
    <row r="1052" spans="1:22"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28"/>
        <v>0</v>
      </c>
      <c r="P1052" s="7" t="e">
        <f t="shared" si="129"/>
        <v>#DIV/0!</v>
      </c>
      <c r="Q1052" t="str">
        <f t="shared" si="130"/>
        <v>journalism</v>
      </c>
      <c r="R1052" s="8" t="str">
        <f t="shared" si="131"/>
        <v>audio</v>
      </c>
      <c r="S1052" s="12">
        <f t="shared" si="132"/>
        <v>42231.7971875</v>
      </c>
      <c r="T1052" s="12">
        <f t="shared" si="133"/>
        <v>42261.7971875</v>
      </c>
      <c r="U1052" s="13">
        <f t="shared" si="134"/>
        <v>42231.7971875</v>
      </c>
      <c r="V1052" t="str">
        <f t="shared" si="135"/>
        <v>Aug</v>
      </c>
    </row>
    <row r="1053" spans="1:22"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28"/>
        <v>0</v>
      </c>
      <c r="P1053" s="7" t="e">
        <f t="shared" si="129"/>
        <v>#DIV/0!</v>
      </c>
      <c r="Q1053" t="str">
        <f t="shared" si="130"/>
        <v>journalism</v>
      </c>
      <c r="R1053" s="8" t="str">
        <f t="shared" si="131"/>
        <v>audio</v>
      </c>
      <c r="S1053" s="12">
        <f t="shared" si="132"/>
        <v>41850.014178240745</v>
      </c>
      <c r="T1053" s="12">
        <f t="shared" si="133"/>
        <v>41878.014178240745</v>
      </c>
      <c r="U1053" s="13">
        <f t="shared" si="134"/>
        <v>41850.014178240745</v>
      </c>
      <c r="V1053" t="str">
        <f t="shared" si="135"/>
        <v>Jul</v>
      </c>
    </row>
    <row r="1054" spans="1:22"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28"/>
        <v>0</v>
      </c>
      <c r="P1054" s="7" t="e">
        <f t="shared" si="129"/>
        <v>#DIV/0!</v>
      </c>
      <c r="Q1054" t="str">
        <f t="shared" si="130"/>
        <v>journalism</v>
      </c>
      <c r="R1054" s="8" t="str">
        <f t="shared" si="131"/>
        <v>audio</v>
      </c>
      <c r="S1054" s="12">
        <f t="shared" si="132"/>
        <v>42483.797395833331</v>
      </c>
      <c r="T1054" s="12">
        <f t="shared" si="133"/>
        <v>42527.839583333334</v>
      </c>
      <c r="U1054" s="13">
        <f t="shared" si="134"/>
        <v>42483.797395833331</v>
      </c>
      <c r="V1054" t="str">
        <f t="shared" si="135"/>
        <v>Apr</v>
      </c>
    </row>
    <row r="1055" spans="1:22"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28"/>
        <v>1</v>
      </c>
      <c r="P1055" s="7">
        <f t="shared" si="129"/>
        <v>15</v>
      </c>
      <c r="Q1055" t="str">
        <f t="shared" si="130"/>
        <v>journalism</v>
      </c>
      <c r="R1055" s="8" t="str">
        <f t="shared" si="131"/>
        <v>audio</v>
      </c>
      <c r="S1055" s="12">
        <f t="shared" si="132"/>
        <v>42775.172824074078</v>
      </c>
      <c r="T1055" s="12">
        <f t="shared" si="133"/>
        <v>42800.172824074078</v>
      </c>
      <c r="U1055" s="13">
        <f t="shared" si="134"/>
        <v>42775.172824074078</v>
      </c>
      <c r="V1055" t="str">
        <f t="shared" si="135"/>
        <v>Feb</v>
      </c>
    </row>
    <row r="1056" spans="1:22"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28"/>
        <v>0</v>
      </c>
      <c r="P1056" s="7" t="e">
        <f t="shared" si="129"/>
        <v>#DIV/0!</v>
      </c>
      <c r="Q1056" t="str">
        <f t="shared" si="130"/>
        <v>journalism</v>
      </c>
      <c r="R1056" s="8" t="str">
        <f t="shared" si="131"/>
        <v>audio</v>
      </c>
      <c r="S1056" s="12">
        <f t="shared" si="132"/>
        <v>41831.851840277777</v>
      </c>
      <c r="T1056" s="12">
        <f t="shared" si="133"/>
        <v>41861.916666666664</v>
      </c>
      <c r="U1056" s="13">
        <f t="shared" si="134"/>
        <v>41831.851840277777</v>
      </c>
      <c r="V1056" t="str">
        <f t="shared" si="135"/>
        <v>Jul</v>
      </c>
    </row>
    <row r="1057" spans="1:22"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28"/>
        <v>0</v>
      </c>
      <c r="P1057" s="7" t="e">
        <f t="shared" si="129"/>
        <v>#DIV/0!</v>
      </c>
      <c r="Q1057" t="str">
        <f t="shared" si="130"/>
        <v>journalism</v>
      </c>
      <c r="R1057" s="8" t="str">
        <f t="shared" si="131"/>
        <v>audio</v>
      </c>
      <c r="S1057" s="12">
        <f t="shared" si="132"/>
        <v>42406.992418981477</v>
      </c>
      <c r="T1057" s="12">
        <f t="shared" si="133"/>
        <v>42436.992418981477</v>
      </c>
      <c r="U1057" s="13">
        <f t="shared" si="134"/>
        <v>42406.992418981477</v>
      </c>
      <c r="V1057" t="str">
        <f t="shared" si="135"/>
        <v>Feb</v>
      </c>
    </row>
    <row r="1058" spans="1:22"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28"/>
        <v>0</v>
      </c>
      <c r="P1058" s="7" t="e">
        <f t="shared" si="129"/>
        <v>#DIV/0!</v>
      </c>
      <c r="Q1058" t="str">
        <f t="shared" si="130"/>
        <v>journalism</v>
      </c>
      <c r="R1058" s="8" t="str">
        <f t="shared" si="131"/>
        <v>audio</v>
      </c>
      <c r="S1058" s="12">
        <f t="shared" si="132"/>
        <v>42058.719641203701</v>
      </c>
      <c r="T1058" s="12">
        <f t="shared" si="133"/>
        <v>42118.677974537037</v>
      </c>
      <c r="U1058" s="13">
        <f t="shared" si="134"/>
        <v>42058.719641203701</v>
      </c>
      <c r="V1058" t="str">
        <f t="shared" si="135"/>
        <v>Feb</v>
      </c>
    </row>
    <row r="1059" spans="1:22"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28"/>
        <v>0</v>
      </c>
      <c r="P1059" s="7" t="e">
        <f t="shared" si="129"/>
        <v>#DIV/0!</v>
      </c>
      <c r="Q1059" t="str">
        <f t="shared" si="130"/>
        <v>journalism</v>
      </c>
      <c r="R1059" s="8" t="str">
        <f t="shared" si="131"/>
        <v>audio</v>
      </c>
      <c r="S1059" s="12">
        <f t="shared" si="132"/>
        <v>42678.871331018519</v>
      </c>
      <c r="T1059" s="12">
        <f t="shared" si="133"/>
        <v>42708.912997685184</v>
      </c>
      <c r="U1059" s="13">
        <f t="shared" si="134"/>
        <v>42678.871331018519</v>
      </c>
      <c r="V1059" t="str">
        <f t="shared" si="135"/>
        <v>Nov</v>
      </c>
    </row>
    <row r="1060" spans="1:22"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28"/>
        <v>0</v>
      </c>
      <c r="P1060" s="7" t="e">
        <f t="shared" si="129"/>
        <v>#DIV/0!</v>
      </c>
      <c r="Q1060" t="str">
        <f t="shared" si="130"/>
        <v>journalism</v>
      </c>
      <c r="R1060" s="8" t="str">
        <f t="shared" si="131"/>
        <v>audio</v>
      </c>
      <c r="S1060" s="12">
        <f t="shared" si="132"/>
        <v>42047.900960648149</v>
      </c>
      <c r="T1060" s="12">
        <f t="shared" si="133"/>
        <v>42089</v>
      </c>
      <c r="U1060" s="13">
        <f t="shared" si="134"/>
        <v>42047.900960648149</v>
      </c>
      <c r="V1060" t="str">
        <f t="shared" si="135"/>
        <v>Feb</v>
      </c>
    </row>
    <row r="1061" spans="1:22"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28"/>
        <v>0</v>
      </c>
      <c r="P1061" s="7" t="e">
        <f t="shared" si="129"/>
        <v>#DIV/0!</v>
      </c>
      <c r="Q1061" t="str">
        <f t="shared" si="130"/>
        <v>journalism</v>
      </c>
      <c r="R1061" s="8" t="str">
        <f t="shared" si="131"/>
        <v>audio</v>
      </c>
      <c r="S1061" s="12">
        <f t="shared" si="132"/>
        <v>42046.79</v>
      </c>
      <c r="T1061" s="12">
        <f t="shared" si="133"/>
        <v>42076.748333333337</v>
      </c>
      <c r="U1061" s="13">
        <f t="shared" si="134"/>
        <v>42046.79</v>
      </c>
      <c r="V1061" t="str">
        <f t="shared" si="135"/>
        <v>Feb</v>
      </c>
    </row>
    <row r="1062" spans="1:22"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28"/>
        <v>1</v>
      </c>
      <c r="P1062" s="7">
        <f t="shared" si="129"/>
        <v>50</v>
      </c>
      <c r="Q1062" t="str">
        <f t="shared" si="130"/>
        <v>journalism</v>
      </c>
      <c r="R1062" s="8" t="str">
        <f t="shared" si="131"/>
        <v>audio</v>
      </c>
      <c r="S1062" s="12">
        <f t="shared" si="132"/>
        <v>42079.913113425922</v>
      </c>
      <c r="T1062" s="12">
        <f t="shared" si="133"/>
        <v>42109.913113425922</v>
      </c>
      <c r="U1062" s="13">
        <f t="shared" si="134"/>
        <v>42079.913113425922</v>
      </c>
      <c r="V1062" t="str">
        <f t="shared" si="135"/>
        <v>Mar</v>
      </c>
    </row>
    <row r="1063" spans="1:22"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28"/>
        <v>0</v>
      </c>
      <c r="P1063" s="7" t="e">
        <f t="shared" si="129"/>
        <v>#DIV/0!</v>
      </c>
      <c r="Q1063" t="str">
        <f t="shared" si="130"/>
        <v>journalism</v>
      </c>
      <c r="R1063" s="8" t="str">
        <f t="shared" si="131"/>
        <v>audio</v>
      </c>
      <c r="S1063" s="12">
        <f t="shared" si="132"/>
        <v>42432.276712962965</v>
      </c>
      <c r="T1063" s="12">
        <f t="shared" si="133"/>
        <v>42492.041666666672</v>
      </c>
      <c r="U1063" s="13">
        <f t="shared" si="134"/>
        <v>42432.276712962965</v>
      </c>
      <c r="V1063" t="str">
        <f t="shared" si="135"/>
        <v>Mar</v>
      </c>
    </row>
    <row r="1064" spans="1:22"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28"/>
        <v>95.477386934673376</v>
      </c>
      <c r="P1064" s="7">
        <f t="shared" si="129"/>
        <v>47.5</v>
      </c>
      <c r="Q1064" t="str">
        <f t="shared" si="130"/>
        <v>journalism</v>
      </c>
      <c r="R1064" s="8" t="str">
        <f t="shared" si="131"/>
        <v>audio</v>
      </c>
      <c r="S1064" s="12">
        <f t="shared" si="132"/>
        <v>42556.807187500002</v>
      </c>
      <c r="T1064" s="12">
        <f t="shared" si="133"/>
        <v>42563.807187500002</v>
      </c>
      <c r="U1064" s="13">
        <f t="shared" si="134"/>
        <v>42556.807187500002</v>
      </c>
      <c r="V1064" t="str">
        <f t="shared" si="135"/>
        <v>Jul</v>
      </c>
    </row>
    <row r="1065" spans="1:22"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28"/>
        <v>0</v>
      </c>
      <c r="P1065" s="7" t="e">
        <f t="shared" si="129"/>
        <v>#DIV/0!</v>
      </c>
      <c r="Q1065" t="str">
        <f t="shared" si="130"/>
        <v>journalism</v>
      </c>
      <c r="R1065" s="8" t="str">
        <f t="shared" si="131"/>
        <v>audio</v>
      </c>
      <c r="S1065" s="12">
        <f t="shared" si="132"/>
        <v>42583.030810185184</v>
      </c>
      <c r="T1065" s="12">
        <f t="shared" si="133"/>
        <v>42613.030810185184</v>
      </c>
      <c r="U1065" s="13">
        <f t="shared" si="134"/>
        <v>42583.030810185184</v>
      </c>
      <c r="V1065" t="str">
        <f t="shared" si="135"/>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28"/>
        <v>8.974444444444444</v>
      </c>
      <c r="P1066" s="7">
        <f t="shared" si="129"/>
        <v>65.666666666666671</v>
      </c>
      <c r="Q1066" t="str">
        <f t="shared" si="130"/>
        <v>games</v>
      </c>
      <c r="R1066" s="8" t="str">
        <f t="shared" si="131"/>
        <v>video games</v>
      </c>
      <c r="S1066" s="12">
        <f t="shared" si="132"/>
        <v>41417.228043981479</v>
      </c>
      <c r="T1066" s="12">
        <f t="shared" si="133"/>
        <v>41462.228043981479</v>
      </c>
      <c r="U1066" s="13">
        <f t="shared" si="134"/>
        <v>41417.228043981479</v>
      </c>
      <c r="V1066" t="str">
        <f t="shared" si="135"/>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28"/>
        <v>2.7</v>
      </c>
      <c r="P1067" s="7">
        <f t="shared" si="129"/>
        <v>16.2</v>
      </c>
      <c r="Q1067" t="str">
        <f t="shared" si="130"/>
        <v>games</v>
      </c>
      <c r="R1067" s="8" t="str">
        <f t="shared" si="131"/>
        <v>video games</v>
      </c>
      <c r="S1067" s="12">
        <f t="shared" si="132"/>
        <v>41661.381041666667</v>
      </c>
      <c r="T1067" s="12">
        <f t="shared" si="133"/>
        <v>41689.381041666667</v>
      </c>
      <c r="U1067" s="13">
        <f t="shared" si="134"/>
        <v>41661.381041666667</v>
      </c>
      <c r="V1067" t="str">
        <f t="shared" si="135"/>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28"/>
        <v>3.3673333333333333</v>
      </c>
      <c r="P1068" s="7">
        <f t="shared" si="129"/>
        <v>34.128378378378379</v>
      </c>
      <c r="Q1068" t="str">
        <f t="shared" si="130"/>
        <v>games</v>
      </c>
      <c r="R1068" s="8" t="str">
        <f t="shared" si="131"/>
        <v>video games</v>
      </c>
      <c r="S1068" s="12">
        <f t="shared" si="132"/>
        <v>41445.962754629625</v>
      </c>
      <c r="T1068" s="12">
        <f t="shared" si="133"/>
        <v>41490.962754629625</v>
      </c>
      <c r="U1068" s="13">
        <f t="shared" si="134"/>
        <v>41445.962754629625</v>
      </c>
      <c r="V1068" t="str">
        <f t="shared" si="135"/>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28"/>
        <v>26</v>
      </c>
      <c r="P1069" s="7">
        <f t="shared" si="129"/>
        <v>13</v>
      </c>
      <c r="Q1069" t="str">
        <f t="shared" si="130"/>
        <v>games</v>
      </c>
      <c r="R1069" s="8" t="str">
        <f t="shared" si="131"/>
        <v>video games</v>
      </c>
      <c r="S1069" s="12">
        <f t="shared" si="132"/>
        <v>41599.855682870373</v>
      </c>
      <c r="T1069" s="12">
        <f t="shared" si="133"/>
        <v>41629.855682870373</v>
      </c>
      <c r="U1069" s="13">
        <f t="shared" si="134"/>
        <v>41599.855682870373</v>
      </c>
      <c r="V1069" t="str">
        <f t="shared" si="135"/>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28"/>
        <v>0.15</v>
      </c>
      <c r="P1070" s="7">
        <f t="shared" si="129"/>
        <v>11.25</v>
      </c>
      <c r="Q1070" t="str">
        <f t="shared" si="130"/>
        <v>games</v>
      </c>
      <c r="R1070" s="8" t="str">
        <f t="shared" si="131"/>
        <v>video games</v>
      </c>
      <c r="S1070" s="12">
        <f t="shared" si="132"/>
        <v>42440.371111111112</v>
      </c>
      <c r="T1070" s="12">
        <f t="shared" si="133"/>
        <v>42470.329444444447</v>
      </c>
      <c r="U1070" s="13">
        <f t="shared" si="134"/>
        <v>42440.371111111112</v>
      </c>
      <c r="V1070" t="str">
        <f t="shared" si="135"/>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28"/>
        <v>38.636363636363633</v>
      </c>
      <c r="P1071" s="7">
        <f t="shared" si="129"/>
        <v>40.476190476190474</v>
      </c>
      <c r="Q1071" t="str">
        <f t="shared" si="130"/>
        <v>games</v>
      </c>
      <c r="R1071" s="8" t="str">
        <f t="shared" si="131"/>
        <v>video games</v>
      </c>
      <c r="S1071" s="12">
        <f t="shared" si="132"/>
        <v>41572.229849537034</v>
      </c>
      <c r="T1071" s="12">
        <f t="shared" si="133"/>
        <v>41604.271516203706</v>
      </c>
      <c r="U1071" s="13">
        <f t="shared" si="134"/>
        <v>41572.229849537034</v>
      </c>
      <c r="V1071" t="str">
        <f t="shared" si="135"/>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28"/>
        <v>0.70000000000000007</v>
      </c>
      <c r="P1072" s="7">
        <f t="shared" si="129"/>
        <v>35</v>
      </c>
      <c r="Q1072" t="str">
        <f t="shared" si="130"/>
        <v>games</v>
      </c>
      <c r="R1072" s="8" t="str">
        <f t="shared" si="131"/>
        <v>video games</v>
      </c>
      <c r="S1072" s="12">
        <f t="shared" si="132"/>
        <v>41163.011828703704</v>
      </c>
      <c r="T1072" s="12">
        <f t="shared" si="133"/>
        <v>41183.011828703704</v>
      </c>
      <c r="U1072" s="13">
        <f t="shared" si="134"/>
        <v>41163.011828703704</v>
      </c>
      <c r="V1072" t="str">
        <f t="shared" si="135"/>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28"/>
        <v>0</v>
      </c>
      <c r="P1073" s="7" t="e">
        <f t="shared" si="129"/>
        <v>#DIV/0!</v>
      </c>
      <c r="Q1073" t="str">
        <f t="shared" si="130"/>
        <v>games</v>
      </c>
      <c r="R1073" s="8" t="str">
        <f t="shared" si="131"/>
        <v>video games</v>
      </c>
      <c r="S1073" s="12">
        <f t="shared" si="132"/>
        <v>42295.753391203703</v>
      </c>
      <c r="T1073" s="12">
        <f t="shared" si="133"/>
        <v>42325.795057870375</v>
      </c>
      <c r="U1073" s="13">
        <f t="shared" si="134"/>
        <v>42295.753391203703</v>
      </c>
      <c r="V1073" t="str">
        <f t="shared" si="135"/>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28"/>
        <v>6.8000000000000005E-2</v>
      </c>
      <c r="P1074" s="7">
        <f t="shared" si="129"/>
        <v>12.75</v>
      </c>
      <c r="Q1074" t="str">
        <f t="shared" si="130"/>
        <v>games</v>
      </c>
      <c r="R1074" s="8" t="str">
        <f t="shared" si="131"/>
        <v>video games</v>
      </c>
      <c r="S1074" s="12">
        <f t="shared" si="132"/>
        <v>41645.832141203704</v>
      </c>
      <c r="T1074" s="12">
        <f t="shared" si="133"/>
        <v>41675.832141203704</v>
      </c>
      <c r="U1074" s="13">
        <f t="shared" si="134"/>
        <v>41645.832141203704</v>
      </c>
      <c r="V1074" t="str">
        <f t="shared" si="135"/>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28"/>
        <v>1.3333333333333335</v>
      </c>
      <c r="P1075" s="7">
        <f t="shared" si="129"/>
        <v>10</v>
      </c>
      <c r="Q1075" t="str">
        <f t="shared" si="130"/>
        <v>games</v>
      </c>
      <c r="R1075" s="8" t="str">
        <f t="shared" si="131"/>
        <v>video games</v>
      </c>
      <c r="S1075" s="12">
        <f t="shared" si="132"/>
        <v>40802.964594907404</v>
      </c>
      <c r="T1075" s="12">
        <f t="shared" si="133"/>
        <v>40832.964594907404</v>
      </c>
      <c r="U1075" s="13">
        <f t="shared" si="134"/>
        <v>40802.964594907404</v>
      </c>
      <c r="V1075" t="str">
        <f t="shared" si="135"/>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28"/>
        <v>6.3092592592592585</v>
      </c>
      <c r="P1076" s="7">
        <f t="shared" si="129"/>
        <v>113.56666666666666</v>
      </c>
      <c r="Q1076" t="str">
        <f t="shared" si="130"/>
        <v>games</v>
      </c>
      <c r="R1076" s="8" t="str">
        <f t="shared" si="131"/>
        <v>video games</v>
      </c>
      <c r="S1076" s="12">
        <f t="shared" si="132"/>
        <v>41613.172974537039</v>
      </c>
      <c r="T1076" s="12">
        <f t="shared" si="133"/>
        <v>41643.172974537039</v>
      </c>
      <c r="U1076" s="13">
        <f t="shared" si="134"/>
        <v>41613.172974537039</v>
      </c>
      <c r="V1076" t="str">
        <f t="shared" si="135"/>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28"/>
        <v>4.5</v>
      </c>
      <c r="P1077" s="7">
        <f t="shared" si="129"/>
        <v>15</v>
      </c>
      <c r="Q1077" t="str">
        <f t="shared" si="130"/>
        <v>games</v>
      </c>
      <c r="R1077" s="8" t="str">
        <f t="shared" si="131"/>
        <v>video games</v>
      </c>
      <c r="S1077" s="12">
        <f t="shared" si="132"/>
        <v>41005.904120370367</v>
      </c>
      <c r="T1077" s="12">
        <f t="shared" si="133"/>
        <v>41035.904120370367</v>
      </c>
      <c r="U1077" s="13">
        <f t="shared" si="134"/>
        <v>41005.904120370367</v>
      </c>
      <c r="V1077" t="str">
        <f t="shared" si="135"/>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28"/>
        <v>62.765333333333331</v>
      </c>
      <c r="P1078" s="7">
        <f t="shared" si="129"/>
        <v>48.281025641025643</v>
      </c>
      <c r="Q1078" t="str">
        <f t="shared" si="130"/>
        <v>games</v>
      </c>
      <c r="R1078" s="8" t="str">
        <f t="shared" si="131"/>
        <v>video games</v>
      </c>
      <c r="S1078" s="12">
        <f t="shared" si="132"/>
        <v>41838.377893518518</v>
      </c>
      <c r="T1078" s="12">
        <f t="shared" si="133"/>
        <v>41893.377893518518</v>
      </c>
      <c r="U1078" s="13">
        <f t="shared" si="134"/>
        <v>41838.377893518518</v>
      </c>
      <c r="V1078" t="str">
        <f t="shared" si="135"/>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28"/>
        <v>29.376000000000001</v>
      </c>
      <c r="P1079" s="7">
        <f t="shared" si="129"/>
        <v>43.976047904191617</v>
      </c>
      <c r="Q1079" t="str">
        <f t="shared" si="130"/>
        <v>games</v>
      </c>
      <c r="R1079" s="8" t="str">
        <f t="shared" si="131"/>
        <v>video games</v>
      </c>
      <c r="S1079" s="12">
        <f t="shared" si="132"/>
        <v>42353.16679398148</v>
      </c>
      <c r="T1079" s="12">
        <f t="shared" si="133"/>
        <v>42383.16679398148</v>
      </c>
      <c r="U1079" s="13">
        <f t="shared" si="134"/>
        <v>42353.16679398148</v>
      </c>
      <c r="V1079" t="str">
        <f t="shared" si="135"/>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28"/>
        <v>7.5</v>
      </c>
      <c r="P1080" s="7">
        <f t="shared" si="129"/>
        <v>9</v>
      </c>
      <c r="Q1080" t="str">
        <f t="shared" si="130"/>
        <v>games</v>
      </c>
      <c r="R1080" s="8" t="str">
        <f t="shared" si="131"/>
        <v>video games</v>
      </c>
      <c r="S1080" s="12">
        <f t="shared" si="132"/>
        <v>40701.195844907408</v>
      </c>
      <c r="T1080" s="12">
        <f t="shared" si="133"/>
        <v>40746.195844907408</v>
      </c>
      <c r="U1080" s="13">
        <f t="shared" si="134"/>
        <v>40701.195844907408</v>
      </c>
      <c r="V1080" t="str">
        <f t="shared" si="135"/>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28"/>
        <v>2.6076923076923078</v>
      </c>
      <c r="P1081" s="7">
        <f t="shared" si="129"/>
        <v>37.666666666666664</v>
      </c>
      <c r="Q1081" t="str">
        <f t="shared" si="130"/>
        <v>games</v>
      </c>
      <c r="R1081" s="8" t="str">
        <f t="shared" si="131"/>
        <v>video games</v>
      </c>
      <c r="S1081" s="12">
        <f t="shared" si="132"/>
        <v>42479.566388888888</v>
      </c>
      <c r="T1081" s="12">
        <f t="shared" si="133"/>
        <v>42504.566388888888</v>
      </c>
      <c r="U1081" s="13">
        <f t="shared" si="134"/>
        <v>42479.566388888888</v>
      </c>
      <c r="V1081" t="str">
        <f t="shared" si="135"/>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28"/>
        <v>9.1050000000000004</v>
      </c>
      <c r="P1082" s="7">
        <f t="shared" si="129"/>
        <v>18.581632653061224</v>
      </c>
      <c r="Q1082" t="str">
        <f t="shared" si="130"/>
        <v>games</v>
      </c>
      <c r="R1082" s="8" t="str">
        <f t="shared" si="131"/>
        <v>video games</v>
      </c>
      <c r="S1082" s="12">
        <f t="shared" si="132"/>
        <v>41740.138113425928</v>
      </c>
      <c r="T1082" s="12">
        <f t="shared" si="133"/>
        <v>41770.138113425928</v>
      </c>
      <c r="U1082" s="13">
        <f t="shared" si="134"/>
        <v>41740.138113425928</v>
      </c>
      <c r="V1082" t="str">
        <f t="shared" si="135"/>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28"/>
        <v>1.7647058823529412E-2</v>
      </c>
      <c r="P1083" s="7">
        <f t="shared" si="129"/>
        <v>3</v>
      </c>
      <c r="Q1083" t="str">
        <f t="shared" si="130"/>
        <v>games</v>
      </c>
      <c r="R1083" s="8" t="str">
        <f t="shared" si="131"/>
        <v>video games</v>
      </c>
      <c r="S1083" s="12">
        <f t="shared" si="132"/>
        <v>42002.926990740743</v>
      </c>
      <c r="T1083" s="12">
        <f t="shared" si="133"/>
        <v>42032.926990740743</v>
      </c>
      <c r="U1083" s="13">
        <f t="shared" si="134"/>
        <v>42002.926990740743</v>
      </c>
      <c r="V1083" t="str">
        <f t="shared" si="135"/>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28"/>
        <v>0.55999999999999994</v>
      </c>
      <c r="P1084" s="7">
        <f t="shared" si="129"/>
        <v>18.666666666666668</v>
      </c>
      <c r="Q1084" t="str">
        <f t="shared" si="130"/>
        <v>games</v>
      </c>
      <c r="R1084" s="8" t="str">
        <f t="shared" si="131"/>
        <v>video games</v>
      </c>
      <c r="S1084" s="12">
        <f t="shared" si="132"/>
        <v>41101.906111111108</v>
      </c>
      <c r="T1084" s="12">
        <f t="shared" si="133"/>
        <v>41131.906111111108</v>
      </c>
      <c r="U1084" s="13">
        <f t="shared" si="134"/>
        <v>41101.906111111108</v>
      </c>
      <c r="V1084" t="str">
        <f t="shared" si="135"/>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28"/>
        <v>0.82000000000000006</v>
      </c>
      <c r="P1085" s="7">
        <f t="shared" si="129"/>
        <v>410</v>
      </c>
      <c r="Q1085" t="str">
        <f t="shared" si="130"/>
        <v>games</v>
      </c>
      <c r="R1085" s="8" t="str">
        <f t="shared" si="131"/>
        <v>video games</v>
      </c>
      <c r="S1085" s="12">
        <f t="shared" si="132"/>
        <v>41793.659525462965</v>
      </c>
      <c r="T1085" s="12">
        <f t="shared" si="133"/>
        <v>41853.659525462965</v>
      </c>
      <c r="U1085" s="13">
        <f t="shared" si="134"/>
        <v>41793.659525462965</v>
      </c>
      <c r="V1085" t="str">
        <f t="shared" si="135"/>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28"/>
        <v>0</v>
      </c>
      <c r="P1086" s="7" t="e">
        <f t="shared" si="129"/>
        <v>#DIV/0!</v>
      </c>
      <c r="Q1086" t="str">
        <f t="shared" si="130"/>
        <v>games</v>
      </c>
      <c r="R1086" s="8" t="str">
        <f t="shared" si="131"/>
        <v>video games</v>
      </c>
      <c r="S1086" s="12">
        <f t="shared" si="132"/>
        <v>41829.912083333329</v>
      </c>
      <c r="T1086" s="12">
        <f t="shared" si="133"/>
        <v>41859.912083333329</v>
      </c>
      <c r="U1086" s="13">
        <f t="shared" si="134"/>
        <v>41829.912083333329</v>
      </c>
      <c r="V1086" t="str">
        <f t="shared" si="135"/>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28"/>
        <v>3.42</v>
      </c>
      <c r="P1087" s="7">
        <f t="shared" si="129"/>
        <v>114</v>
      </c>
      <c r="Q1087" t="str">
        <f t="shared" si="130"/>
        <v>games</v>
      </c>
      <c r="R1087" s="8" t="str">
        <f t="shared" si="131"/>
        <v>video games</v>
      </c>
      <c r="S1087" s="12">
        <f t="shared" si="132"/>
        <v>42413.671006944445</v>
      </c>
      <c r="T1087" s="12">
        <f t="shared" si="133"/>
        <v>42443.629340277781</v>
      </c>
      <c r="U1087" s="13">
        <f t="shared" si="134"/>
        <v>42413.671006944445</v>
      </c>
      <c r="V1087" t="str">
        <f t="shared" si="135"/>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28"/>
        <v>8.3333333333333343E-2</v>
      </c>
      <c r="P1088" s="7">
        <f t="shared" si="129"/>
        <v>7.5</v>
      </c>
      <c r="Q1088" t="str">
        <f t="shared" si="130"/>
        <v>games</v>
      </c>
      <c r="R1088" s="8" t="str">
        <f t="shared" si="131"/>
        <v>video games</v>
      </c>
      <c r="S1088" s="12">
        <f t="shared" si="132"/>
        <v>41845.866793981484</v>
      </c>
      <c r="T1088" s="12">
        <f t="shared" si="133"/>
        <v>41875.866793981484</v>
      </c>
      <c r="U1088" s="13">
        <f t="shared" si="134"/>
        <v>41845.866793981484</v>
      </c>
      <c r="V1088" t="str">
        <f t="shared" si="135"/>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28"/>
        <v>0</v>
      </c>
      <c r="P1089" s="7" t="e">
        <f t="shared" si="129"/>
        <v>#DIV/0!</v>
      </c>
      <c r="Q1089" t="str">
        <f t="shared" si="130"/>
        <v>games</v>
      </c>
      <c r="R1089" s="8" t="str">
        <f t="shared" si="131"/>
        <v>video games</v>
      </c>
      <c r="S1089" s="12">
        <f t="shared" si="132"/>
        <v>41775.713969907403</v>
      </c>
      <c r="T1089" s="12">
        <f t="shared" si="133"/>
        <v>41805.713969907403</v>
      </c>
      <c r="U1089" s="13">
        <f t="shared" si="134"/>
        <v>41775.713969907403</v>
      </c>
      <c r="V1089" t="str">
        <f t="shared" si="135"/>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28"/>
        <v>14.182977777777777</v>
      </c>
      <c r="P1090" s="7">
        <f t="shared" si="129"/>
        <v>43.41727891156463</v>
      </c>
      <c r="Q1090" t="str">
        <f t="shared" si="130"/>
        <v>games</v>
      </c>
      <c r="R1090" s="8" t="str">
        <f t="shared" si="131"/>
        <v>video games</v>
      </c>
      <c r="S1090" s="12">
        <f t="shared" si="132"/>
        <v>41723.799386574072</v>
      </c>
      <c r="T1090" s="12">
        <f t="shared" si="133"/>
        <v>41753.799386574072</v>
      </c>
      <c r="U1090" s="13">
        <f t="shared" si="134"/>
        <v>41723.799386574072</v>
      </c>
      <c r="V1090" t="str">
        <f t="shared" si="135"/>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36">E1091/D1091*100</f>
        <v>7.8266666666666662</v>
      </c>
      <c r="P1091" s="7">
        <f t="shared" ref="P1091:P1154" si="137">E1091/L1091</f>
        <v>23.959183673469386</v>
      </c>
      <c r="Q1091" t="str">
        <f t="shared" ref="Q1091:Q1154" si="138">LEFT(N1091, SEARCH("/",N1091,1)-1)</f>
        <v>games</v>
      </c>
      <c r="R1091" s="8" t="str">
        <f t="shared" ref="R1091:R1154" si="139">RIGHT(N1091,LEN(N1091)-SEARCH("/",N1091))</f>
        <v>video games</v>
      </c>
      <c r="S1091" s="12">
        <f t="shared" ref="S1091:S1154" si="140">(J1091/86400)+DATE(1970,1,1)</f>
        <v>42151.189525462964</v>
      </c>
      <c r="T1091" s="12">
        <f t="shared" ref="T1091:T1154" si="141">(I1091/86400)+DATE(1970,1,1)</f>
        <v>42181.189525462964</v>
      </c>
      <c r="U1091" s="13">
        <f t="shared" ref="U1091:U1154" si="142">S1091</f>
        <v>42151.189525462964</v>
      </c>
      <c r="V1091" t="str">
        <f t="shared" si="135"/>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36"/>
        <v>3.8464497269020695E-2</v>
      </c>
      <c r="P1092" s="7">
        <f t="shared" si="137"/>
        <v>5</v>
      </c>
      <c r="Q1092" t="str">
        <f t="shared" si="138"/>
        <v>games</v>
      </c>
      <c r="R1092" s="8" t="str">
        <f t="shared" si="139"/>
        <v>video games</v>
      </c>
      <c r="S1092" s="12">
        <f t="shared" si="140"/>
        <v>42123.185798611114</v>
      </c>
      <c r="T1092" s="12">
        <f t="shared" si="141"/>
        <v>42153.185798611114</v>
      </c>
      <c r="U1092" s="13">
        <f t="shared" si="142"/>
        <v>42123.185798611114</v>
      </c>
      <c r="V1092" t="str">
        <f t="shared" ref="V1092:V1155" si="143">TEXT(S1092,"mmm")</f>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36"/>
        <v>12.5</v>
      </c>
      <c r="P1093" s="7">
        <f t="shared" si="137"/>
        <v>12.5</v>
      </c>
      <c r="Q1093" t="str">
        <f t="shared" si="138"/>
        <v>games</v>
      </c>
      <c r="R1093" s="8" t="str">
        <f t="shared" si="139"/>
        <v>video games</v>
      </c>
      <c r="S1093" s="12">
        <f t="shared" si="140"/>
        <v>42440.820277777777</v>
      </c>
      <c r="T1093" s="12">
        <f t="shared" si="141"/>
        <v>42470.778611111113</v>
      </c>
      <c r="U1093" s="13">
        <f t="shared" si="142"/>
        <v>42440.820277777777</v>
      </c>
      <c r="V1093" t="str">
        <f t="shared" si="143"/>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36"/>
        <v>1.05</v>
      </c>
      <c r="P1094" s="7">
        <f t="shared" si="137"/>
        <v>3</v>
      </c>
      <c r="Q1094" t="str">
        <f t="shared" si="138"/>
        <v>games</v>
      </c>
      <c r="R1094" s="8" t="str">
        <f t="shared" si="139"/>
        <v>video games</v>
      </c>
      <c r="S1094" s="12">
        <f t="shared" si="140"/>
        <v>41250.025902777779</v>
      </c>
      <c r="T1094" s="12">
        <f t="shared" si="141"/>
        <v>41280.025902777779</v>
      </c>
      <c r="U1094" s="13">
        <f t="shared" si="142"/>
        <v>41250.025902777779</v>
      </c>
      <c r="V1094" t="str">
        <f t="shared" si="143"/>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36"/>
        <v>14.083333333333334</v>
      </c>
      <c r="P1095" s="7">
        <f t="shared" si="137"/>
        <v>10.5625</v>
      </c>
      <c r="Q1095" t="str">
        <f t="shared" si="138"/>
        <v>games</v>
      </c>
      <c r="R1095" s="8" t="str">
        <f t="shared" si="139"/>
        <v>video games</v>
      </c>
      <c r="S1095" s="12">
        <f t="shared" si="140"/>
        <v>42396.973807870367</v>
      </c>
      <c r="T1095" s="12">
        <f t="shared" si="141"/>
        <v>42411.973807870367</v>
      </c>
      <c r="U1095" s="13">
        <f t="shared" si="142"/>
        <v>42396.973807870367</v>
      </c>
      <c r="V1095" t="str">
        <f t="shared" si="143"/>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36"/>
        <v>18.300055555555556</v>
      </c>
      <c r="P1096" s="7">
        <f t="shared" si="137"/>
        <v>122.00037037037038</v>
      </c>
      <c r="Q1096" t="str">
        <f t="shared" si="138"/>
        <v>games</v>
      </c>
      <c r="R1096" s="8" t="str">
        <f t="shared" si="139"/>
        <v>video games</v>
      </c>
      <c r="S1096" s="12">
        <f t="shared" si="140"/>
        <v>40795.71334490741</v>
      </c>
      <c r="T1096" s="12">
        <f t="shared" si="141"/>
        <v>40825.71334490741</v>
      </c>
      <c r="U1096" s="13">
        <f t="shared" si="142"/>
        <v>40795.71334490741</v>
      </c>
      <c r="V1096" t="str">
        <f t="shared" si="143"/>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36"/>
        <v>5.0347999999999997</v>
      </c>
      <c r="P1097" s="7">
        <f t="shared" si="137"/>
        <v>267.80851063829789</v>
      </c>
      <c r="Q1097" t="str">
        <f t="shared" si="138"/>
        <v>games</v>
      </c>
      <c r="R1097" s="8" t="str">
        <f t="shared" si="139"/>
        <v>video games</v>
      </c>
      <c r="S1097" s="12">
        <f t="shared" si="140"/>
        <v>41486.537268518521</v>
      </c>
      <c r="T1097" s="12">
        <f t="shared" si="141"/>
        <v>41516.537268518521</v>
      </c>
      <c r="U1097" s="13">
        <f t="shared" si="142"/>
        <v>41486.537268518521</v>
      </c>
      <c r="V1097" t="str">
        <f t="shared" si="143"/>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36"/>
        <v>17.933333333333334</v>
      </c>
      <c r="P1098" s="7">
        <f t="shared" si="137"/>
        <v>74.206896551724142</v>
      </c>
      <c r="Q1098" t="str">
        <f t="shared" si="138"/>
        <v>games</v>
      </c>
      <c r="R1098" s="8" t="str">
        <f t="shared" si="139"/>
        <v>video games</v>
      </c>
      <c r="S1098" s="12">
        <f t="shared" si="140"/>
        <v>41885.51798611111</v>
      </c>
      <c r="T1098" s="12">
        <f t="shared" si="141"/>
        <v>41916.145833333336</v>
      </c>
      <c r="U1098" s="13">
        <f t="shared" si="142"/>
        <v>41885.51798611111</v>
      </c>
      <c r="V1098" t="str">
        <f t="shared" si="143"/>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36"/>
        <v>4.7E-2</v>
      </c>
      <c r="P1099" s="7">
        <f t="shared" si="137"/>
        <v>6.7142857142857144</v>
      </c>
      <c r="Q1099" t="str">
        <f t="shared" si="138"/>
        <v>games</v>
      </c>
      <c r="R1099" s="8" t="str">
        <f t="shared" si="139"/>
        <v>video games</v>
      </c>
      <c r="S1099" s="12">
        <f t="shared" si="140"/>
        <v>41660.792557870373</v>
      </c>
      <c r="T1099" s="12">
        <f t="shared" si="141"/>
        <v>41700.792557870373</v>
      </c>
      <c r="U1099" s="13">
        <f t="shared" si="142"/>
        <v>41660.792557870373</v>
      </c>
      <c r="V1099" t="str">
        <f t="shared" si="143"/>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36"/>
        <v>7.2120000000000006</v>
      </c>
      <c r="P1100" s="7">
        <f t="shared" si="137"/>
        <v>81.954545454545453</v>
      </c>
      <c r="Q1100" t="str">
        <f t="shared" si="138"/>
        <v>games</v>
      </c>
      <c r="R1100" s="8" t="str">
        <f t="shared" si="139"/>
        <v>video games</v>
      </c>
      <c r="S1100" s="12">
        <f t="shared" si="140"/>
        <v>41712.762673611112</v>
      </c>
      <c r="T1100" s="12">
        <f t="shared" si="141"/>
        <v>41742.762673611112</v>
      </c>
      <c r="U1100" s="13">
        <f t="shared" si="142"/>
        <v>41712.762673611112</v>
      </c>
      <c r="V1100" t="str">
        <f t="shared" si="143"/>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36"/>
        <v>0.5</v>
      </c>
      <c r="P1101" s="7">
        <f t="shared" si="137"/>
        <v>25</v>
      </c>
      <c r="Q1101" t="str">
        <f t="shared" si="138"/>
        <v>games</v>
      </c>
      <c r="R1101" s="8" t="str">
        <f t="shared" si="139"/>
        <v>video games</v>
      </c>
      <c r="S1101" s="12">
        <f t="shared" si="140"/>
        <v>42107.836435185185</v>
      </c>
      <c r="T1101" s="12">
        <f t="shared" si="141"/>
        <v>42137.836435185185</v>
      </c>
      <c r="U1101" s="13">
        <f t="shared" si="142"/>
        <v>42107.836435185185</v>
      </c>
      <c r="V1101" t="str">
        <f t="shared" si="143"/>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36"/>
        <v>2.5</v>
      </c>
      <c r="P1102" s="7">
        <f t="shared" si="137"/>
        <v>10</v>
      </c>
      <c r="Q1102" t="str">
        <f t="shared" si="138"/>
        <v>games</v>
      </c>
      <c r="R1102" s="8" t="str">
        <f t="shared" si="139"/>
        <v>video games</v>
      </c>
      <c r="S1102" s="12">
        <f t="shared" si="140"/>
        <v>42384.110775462963</v>
      </c>
      <c r="T1102" s="12">
        <f t="shared" si="141"/>
        <v>42414.110775462963</v>
      </c>
      <c r="U1102" s="13">
        <f t="shared" si="142"/>
        <v>42384.110775462963</v>
      </c>
      <c r="V1102" t="str">
        <f t="shared" si="143"/>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36"/>
        <v>4.1000000000000002E-2</v>
      </c>
      <c r="P1103" s="7">
        <f t="shared" si="137"/>
        <v>6.833333333333333</v>
      </c>
      <c r="Q1103" t="str">
        <f t="shared" si="138"/>
        <v>games</v>
      </c>
      <c r="R1103" s="8" t="str">
        <f t="shared" si="139"/>
        <v>video games</v>
      </c>
      <c r="S1103" s="12">
        <f t="shared" si="140"/>
        <v>42538.77243055556</v>
      </c>
      <c r="T1103" s="12">
        <f t="shared" si="141"/>
        <v>42565.758333333331</v>
      </c>
      <c r="U1103" s="13">
        <f t="shared" si="142"/>
        <v>42538.77243055556</v>
      </c>
      <c r="V1103" t="str">
        <f t="shared" si="143"/>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36"/>
        <v>5.3125</v>
      </c>
      <c r="P1104" s="7">
        <f t="shared" si="137"/>
        <v>17.708333333333332</v>
      </c>
      <c r="Q1104" t="str">
        <f t="shared" si="138"/>
        <v>games</v>
      </c>
      <c r="R1104" s="8" t="str">
        <f t="shared" si="139"/>
        <v>video games</v>
      </c>
      <c r="S1104" s="12">
        <f t="shared" si="140"/>
        <v>41577.045428240745</v>
      </c>
      <c r="T1104" s="12">
        <f t="shared" si="141"/>
        <v>41617.249305555553</v>
      </c>
      <c r="U1104" s="13">
        <f t="shared" si="142"/>
        <v>41577.045428240745</v>
      </c>
      <c r="V1104" t="str">
        <f t="shared" si="143"/>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36"/>
        <v>1.6199999999999999</v>
      </c>
      <c r="P1105" s="7">
        <f t="shared" si="137"/>
        <v>16.2</v>
      </c>
      <c r="Q1105" t="str">
        <f t="shared" si="138"/>
        <v>games</v>
      </c>
      <c r="R1105" s="8" t="str">
        <f t="shared" si="139"/>
        <v>video games</v>
      </c>
      <c r="S1105" s="12">
        <f t="shared" si="140"/>
        <v>42479.22210648148</v>
      </c>
      <c r="T1105" s="12">
        <f t="shared" si="141"/>
        <v>42539.22210648148</v>
      </c>
      <c r="U1105" s="13">
        <f t="shared" si="142"/>
        <v>42479.22210648148</v>
      </c>
      <c r="V1105" t="str">
        <f t="shared" si="143"/>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36"/>
        <v>4.9516666666666671</v>
      </c>
      <c r="P1106" s="7">
        <f t="shared" si="137"/>
        <v>80.297297297297291</v>
      </c>
      <c r="Q1106" t="str">
        <f t="shared" si="138"/>
        <v>games</v>
      </c>
      <c r="R1106" s="8" t="str">
        <f t="shared" si="139"/>
        <v>video games</v>
      </c>
      <c r="S1106" s="12">
        <f t="shared" si="140"/>
        <v>41771.40996527778</v>
      </c>
      <c r="T1106" s="12">
        <f t="shared" si="141"/>
        <v>41801.40996527778</v>
      </c>
      <c r="U1106" s="13">
        <f t="shared" si="142"/>
        <v>41771.40996527778</v>
      </c>
      <c r="V1106" t="str">
        <f t="shared" si="143"/>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36"/>
        <v>0.159</v>
      </c>
      <c r="P1107" s="7">
        <f t="shared" si="137"/>
        <v>71.55</v>
      </c>
      <c r="Q1107" t="str">
        <f t="shared" si="138"/>
        <v>games</v>
      </c>
      <c r="R1107" s="8" t="str">
        <f t="shared" si="139"/>
        <v>video games</v>
      </c>
      <c r="S1107" s="12">
        <f t="shared" si="140"/>
        <v>41692.135729166665</v>
      </c>
      <c r="T1107" s="12">
        <f t="shared" si="141"/>
        <v>41722.0940625</v>
      </c>
      <c r="U1107" s="13">
        <f t="shared" si="142"/>
        <v>41692.135729166665</v>
      </c>
      <c r="V1107" t="str">
        <f t="shared" si="143"/>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36"/>
        <v>41.25</v>
      </c>
      <c r="P1108" s="7">
        <f t="shared" si="137"/>
        <v>23.571428571428573</v>
      </c>
      <c r="Q1108" t="str">
        <f t="shared" si="138"/>
        <v>games</v>
      </c>
      <c r="R1108" s="8" t="str">
        <f t="shared" si="139"/>
        <v>video games</v>
      </c>
      <c r="S1108" s="12">
        <f t="shared" si="140"/>
        <v>40973.740451388891</v>
      </c>
      <c r="T1108" s="12">
        <f t="shared" si="141"/>
        <v>41003.698784722219</v>
      </c>
      <c r="U1108" s="13">
        <f t="shared" si="142"/>
        <v>40973.740451388891</v>
      </c>
      <c r="V1108" t="str">
        <f t="shared" si="143"/>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36"/>
        <v>0</v>
      </c>
      <c r="P1109" s="7" t="e">
        <f t="shared" si="137"/>
        <v>#DIV/0!</v>
      </c>
      <c r="Q1109" t="str">
        <f t="shared" si="138"/>
        <v>games</v>
      </c>
      <c r="R1109" s="8" t="str">
        <f t="shared" si="139"/>
        <v>video games</v>
      </c>
      <c r="S1109" s="12">
        <f t="shared" si="140"/>
        <v>41813.861388888887</v>
      </c>
      <c r="T1109" s="12">
        <f t="shared" si="141"/>
        <v>41843.861388888887</v>
      </c>
      <c r="U1109" s="13">
        <f t="shared" si="142"/>
        <v>41813.861388888887</v>
      </c>
      <c r="V1109" t="str">
        <f t="shared" si="143"/>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36"/>
        <v>2.93</v>
      </c>
      <c r="P1110" s="7">
        <f t="shared" si="137"/>
        <v>34.88095238095238</v>
      </c>
      <c r="Q1110" t="str">
        <f t="shared" si="138"/>
        <v>games</v>
      </c>
      <c r="R1110" s="8" t="str">
        <f t="shared" si="139"/>
        <v>video games</v>
      </c>
      <c r="S1110" s="12">
        <f t="shared" si="140"/>
        <v>40952.636979166666</v>
      </c>
      <c r="T1110" s="12">
        <f t="shared" si="141"/>
        <v>41012.595312500001</v>
      </c>
      <c r="U1110" s="13">
        <f t="shared" si="142"/>
        <v>40952.636979166666</v>
      </c>
      <c r="V1110" t="str">
        <f t="shared" si="143"/>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36"/>
        <v>0.44999999999999996</v>
      </c>
      <c r="P1111" s="7">
        <f t="shared" si="137"/>
        <v>15</v>
      </c>
      <c r="Q1111" t="str">
        <f t="shared" si="138"/>
        <v>games</v>
      </c>
      <c r="R1111" s="8" t="str">
        <f t="shared" si="139"/>
        <v>video games</v>
      </c>
      <c r="S1111" s="12">
        <f t="shared" si="140"/>
        <v>42662.752199074079</v>
      </c>
      <c r="T1111" s="12">
        <f t="shared" si="141"/>
        <v>42692.793865740736</v>
      </c>
      <c r="U1111" s="13">
        <f t="shared" si="142"/>
        <v>42662.752199074079</v>
      </c>
      <c r="V1111" t="str">
        <f t="shared" si="143"/>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36"/>
        <v>0.51</v>
      </c>
      <c r="P1112" s="7">
        <f t="shared" si="137"/>
        <v>23.181818181818183</v>
      </c>
      <c r="Q1112" t="str">
        <f t="shared" si="138"/>
        <v>games</v>
      </c>
      <c r="R1112" s="8" t="str">
        <f t="shared" si="139"/>
        <v>video games</v>
      </c>
      <c r="S1112" s="12">
        <f t="shared" si="140"/>
        <v>41220.933124999996</v>
      </c>
      <c r="T1112" s="12">
        <f t="shared" si="141"/>
        <v>41250.933124999996</v>
      </c>
      <c r="U1112" s="13">
        <f t="shared" si="142"/>
        <v>41220.933124999996</v>
      </c>
      <c r="V1112" t="str">
        <f t="shared" si="143"/>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36"/>
        <v>0.04</v>
      </c>
      <c r="P1113" s="7">
        <f t="shared" si="137"/>
        <v>1</v>
      </c>
      <c r="Q1113" t="str">
        <f t="shared" si="138"/>
        <v>games</v>
      </c>
      <c r="R1113" s="8" t="str">
        <f t="shared" si="139"/>
        <v>video games</v>
      </c>
      <c r="S1113" s="12">
        <f t="shared" si="140"/>
        <v>42347.203587962962</v>
      </c>
      <c r="T1113" s="12">
        <f t="shared" si="141"/>
        <v>42377.203587962962</v>
      </c>
      <c r="U1113" s="13">
        <f t="shared" si="142"/>
        <v>42347.203587962962</v>
      </c>
      <c r="V1113" t="str">
        <f t="shared" si="143"/>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36"/>
        <v>35.537409090909087</v>
      </c>
      <c r="P1114" s="7">
        <f t="shared" si="137"/>
        <v>100.23371794871794</v>
      </c>
      <c r="Q1114" t="str">
        <f t="shared" si="138"/>
        <v>games</v>
      </c>
      <c r="R1114" s="8" t="str">
        <f t="shared" si="139"/>
        <v>video games</v>
      </c>
      <c r="S1114" s="12">
        <f t="shared" si="140"/>
        <v>41963.759386574078</v>
      </c>
      <c r="T1114" s="12">
        <f t="shared" si="141"/>
        <v>42023.354166666672</v>
      </c>
      <c r="U1114" s="13">
        <f t="shared" si="142"/>
        <v>41963.759386574078</v>
      </c>
      <c r="V1114" t="str">
        <f t="shared" si="143"/>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36"/>
        <v>0.5</v>
      </c>
      <c r="P1115" s="7">
        <f t="shared" si="137"/>
        <v>5</v>
      </c>
      <c r="Q1115" t="str">
        <f t="shared" si="138"/>
        <v>games</v>
      </c>
      <c r="R1115" s="8" t="str">
        <f t="shared" si="139"/>
        <v>video games</v>
      </c>
      <c r="S1115" s="12">
        <f t="shared" si="140"/>
        <v>41835.977083333331</v>
      </c>
      <c r="T1115" s="12">
        <f t="shared" si="141"/>
        <v>41865.977083333331</v>
      </c>
      <c r="U1115" s="13">
        <f t="shared" si="142"/>
        <v>41835.977083333331</v>
      </c>
      <c r="V1115" t="str">
        <f t="shared" si="143"/>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36"/>
        <v>0.16666666666666669</v>
      </c>
      <c r="P1116" s="7">
        <f t="shared" si="137"/>
        <v>3.3333333333333335</v>
      </c>
      <c r="Q1116" t="str">
        <f t="shared" si="138"/>
        <v>games</v>
      </c>
      <c r="R1116" s="8" t="str">
        <f t="shared" si="139"/>
        <v>video games</v>
      </c>
      <c r="S1116" s="12">
        <f t="shared" si="140"/>
        <v>41526.345914351856</v>
      </c>
      <c r="T1116" s="12">
        <f t="shared" si="141"/>
        <v>41556.345914351856</v>
      </c>
      <c r="U1116" s="13">
        <f t="shared" si="142"/>
        <v>41526.345914351856</v>
      </c>
      <c r="V1116" t="str">
        <f t="shared" si="143"/>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36"/>
        <v>0.13250000000000001</v>
      </c>
      <c r="P1117" s="7">
        <f t="shared" si="137"/>
        <v>13.25</v>
      </c>
      <c r="Q1117" t="str">
        <f t="shared" si="138"/>
        <v>games</v>
      </c>
      <c r="R1117" s="8" t="str">
        <f t="shared" si="139"/>
        <v>video games</v>
      </c>
      <c r="S1117" s="12">
        <f t="shared" si="140"/>
        <v>42429.695543981477</v>
      </c>
      <c r="T1117" s="12">
        <f t="shared" si="141"/>
        <v>42459.653877314813</v>
      </c>
      <c r="U1117" s="13">
        <f t="shared" si="142"/>
        <v>42429.695543981477</v>
      </c>
      <c r="V1117" t="str">
        <f t="shared" si="143"/>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36"/>
        <v>3.5704000000000007E-2</v>
      </c>
      <c r="P1118" s="7">
        <f t="shared" si="137"/>
        <v>17.852</v>
      </c>
      <c r="Q1118" t="str">
        <f t="shared" si="138"/>
        <v>games</v>
      </c>
      <c r="R1118" s="8" t="str">
        <f t="shared" si="139"/>
        <v>video games</v>
      </c>
      <c r="S1118" s="12">
        <f t="shared" si="140"/>
        <v>41009.847314814819</v>
      </c>
      <c r="T1118" s="12">
        <f t="shared" si="141"/>
        <v>41069.847314814819</v>
      </c>
      <c r="U1118" s="13">
        <f t="shared" si="142"/>
        <v>41009.847314814819</v>
      </c>
      <c r="V1118" t="str">
        <f t="shared" si="143"/>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36"/>
        <v>8.3000000000000007</v>
      </c>
      <c r="P1119" s="7">
        <f t="shared" si="137"/>
        <v>10.375</v>
      </c>
      <c r="Q1119" t="str">
        <f t="shared" si="138"/>
        <v>games</v>
      </c>
      <c r="R1119" s="8" t="str">
        <f t="shared" si="139"/>
        <v>video games</v>
      </c>
      <c r="S1119" s="12">
        <f t="shared" si="140"/>
        <v>42333.598530092597</v>
      </c>
      <c r="T1119" s="12">
        <f t="shared" si="141"/>
        <v>42363.598530092597</v>
      </c>
      <c r="U1119" s="13">
        <f t="shared" si="142"/>
        <v>42333.598530092597</v>
      </c>
      <c r="V1119" t="str">
        <f t="shared" si="143"/>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36"/>
        <v>2.4222222222222221</v>
      </c>
      <c r="P1120" s="7">
        <f t="shared" si="137"/>
        <v>36.333333333333336</v>
      </c>
      <c r="Q1120" t="str">
        <f t="shared" si="138"/>
        <v>games</v>
      </c>
      <c r="R1120" s="8" t="str">
        <f t="shared" si="139"/>
        <v>video games</v>
      </c>
      <c r="S1120" s="12">
        <f t="shared" si="140"/>
        <v>41704.16642361111</v>
      </c>
      <c r="T1120" s="12">
        <f t="shared" si="141"/>
        <v>41734.124756944446</v>
      </c>
      <c r="U1120" s="13">
        <f t="shared" si="142"/>
        <v>41704.16642361111</v>
      </c>
      <c r="V1120" t="str">
        <f t="shared" si="143"/>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36"/>
        <v>0.23809523809523811</v>
      </c>
      <c r="P1121" s="7">
        <f t="shared" si="137"/>
        <v>5</v>
      </c>
      <c r="Q1121" t="str">
        <f t="shared" si="138"/>
        <v>games</v>
      </c>
      <c r="R1121" s="8" t="str">
        <f t="shared" si="139"/>
        <v>video games</v>
      </c>
      <c r="S1121" s="12">
        <f t="shared" si="140"/>
        <v>41722.792407407411</v>
      </c>
      <c r="T1121" s="12">
        <f t="shared" si="141"/>
        <v>41735.792407407411</v>
      </c>
      <c r="U1121" s="13">
        <f t="shared" si="142"/>
        <v>41722.792407407411</v>
      </c>
      <c r="V1121" t="str">
        <f t="shared" si="143"/>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36"/>
        <v>0</v>
      </c>
      <c r="P1122" s="7" t="e">
        <f t="shared" si="137"/>
        <v>#DIV/0!</v>
      </c>
      <c r="Q1122" t="str">
        <f t="shared" si="138"/>
        <v>games</v>
      </c>
      <c r="R1122" s="8" t="str">
        <f t="shared" si="139"/>
        <v>video games</v>
      </c>
      <c r="S1122" s="12">
        <f t="shared" si="140"/>
        <v>40799.872685185182</v>
      </c>
      <c r="T1122" s="12">
        <f t="shared" si="141"/>
        <v>40844.872685185182</v>
      </c>
      <c r="U1122" s="13">
        <f t="shared" si="142"/>
        <v>40799.872685185182</v>
      </c>
      <c r="V1122" t="str">
        <f t="shared" si="143"/>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36"/>
        <v>1.1599999999999999E-2</v>
      </c>
      <c r="P1123" s="7">
        <f t="shared" si="137"/>
        <v>5.8</v>
      </c>
      <c r="Q1123" t="str">
        <f t="shared" si="138"/>
        <v>games</v>
      </c>
      <c r="R1123" s="8" t="str">
        <f t="shared" si="139"/>
        <v>video games</v>
      </c>
      <c r="S1123" s="12">
        <f t="shared" si="140"/>
        <v>42412.934212962966</v>
      </c>
      <c r="T1123" s="12">
        <f t="shared" si="141"/>
        <v>42442.892546296294</v>
      </c>
      <c r="U1123" s="13">
        <f t="shared" si="142"/>
        <v>42412.934212962966</v>
      </c>
      <c r="V1123" t="str">
        <f t="shared" si="143"/>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36"/>
        <v>0</v>
      </c>
      <c r="P1124" s="7" t="e">
        <f t="shared" si="137"/>
        <v>#DIV/0!</v>
      </c>
      <c r="Q1124" t="str">
        <f t="shared" si="138"/>
        <v>games</v>
      </c>
      <c r="R1124" s="8" t="str">
        <f t="shared" si="139"/>
        <v>video games</v>
      </c>
      <c r="S1124" s="12">
        <f t="shared" si="140"/>
        <v>41410.703993055555</v>
      </c>
      <c r="T1124" s="12">
        <f t="shared" si="141"/>
        <v>41424.703993055555</v>
      </c>
      <c r="U1124" s="13">
        <f t="shared" si="142"/>
        <v>41410.703993055555</v>
      </c>
      <c r="V1124" t="str">
        <f t="shared" si="143"/>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36"/>
        <v>0.22</v>
      </c>
      <c r="P1125" s="7">
        <f t="shared" si="137"/>
        <v>3.6666666666666665</v>
      </c>
      <c r="Q1125" t="str">
        <f t="shared" si="138"/>
        <v>games</v>
      </c>
      <c r="R1125" s="8" t="str">
        <f t="shared" si="139"/>
        <v>video games</v>
      </c>
      <c r="S1125" s="12">
        <f t="shared" si="140"/>
        <v>41718.5237037037</v>
      </c>
      <c r="T1125" s="12">
        <f t="shared" si="141"/>
        <v>41748.5237037037</v>
      </c>
      <c r="U1125" s="13">
        <f t="shared" si="142"/>
        <v>41718.5237037037</v>
      </c>
      <c r="V1125" t="str">
        <f t="shared" si="143"/>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36"/>
        <v>0.47222222222222221</v>
      </c>
      <c r="P1126" s="7">
        <f t="shared" si="137"/>
        <v>60.714285714285715</v>
      </c>
      <c r="Q1126" t="str">
        <f t="shared" si="138"/>
        <v>games</v>
      </c>
      <c r="R1126" s="8" t="str">
        <f t="shared" si="139"/>
        <v>mobile games</v>
      </c>
      <c r="S1126" s="12">
        <f t="shared" si="140"/>
        <v>42094.667256944449</v>
      </c>
      <c r="T1126" s="12">
        <f t="shared" si="141"/>
        <v>42124.667256944449</v>
      </c>
      <c r="U1126" s="13">
        <f t="shared" si="142"/>
        <v>42094.667256944449</v>
      </c>
      <c r="V1126" t="str">
        <f t="shared" si="143"/>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36"/>
        <v>0</v>
      </c>
      <c r="P1127" s="7" t="e">
        <f t="shared" si="137"/>
        <v>#DIV/0!</v>
      </c>
      <c r="Q1127" t="str">
        <f t="shared" si="138"/>
        <v>games</v>
      </c>
      <c r="R1127" s="8" t="str">
        <f t="shared" si="139"/>
        <v>mobile games</v>
      </c>
      <c r="S1127" s="12">
        <f t="shared" si="140"/>
        <v>42212.624189814815</v>
      </c>
      <c r="T1127" s="12">
        <f t="shared" si="141"/>
        <v>42272.624189814815</v>
      </c>
      <c r="U1127" s="13">
        <f t="shared" si="142"/>
        <v>42212.624189814815</v>
      </c>
      <c r="V1127" t="str">
        <f t="shared" si="143"/>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36"/>
        <v>0.5</v>
      </c>
      <c r="P1128" s="7">
        <f t="shared" si="137"/>
        <v>5</v>
      </c>
      <c r="Q1128" t="str">
        <f t="shared" si="138"/>
        <v>games</v>
      </c>
      <c r="R1128" s="8" t="str">
        <f t="shared" si="139"/>
        <v>mobile games</v>
      </c>
      <c r="S1128" s="12">
        <f t="shared" si="140"/>
        <v>42535.327476851853</v>
      </c>
      <c r="T1128" s="12">
        <f t="shared" si="141"/>
        <v>42565.327476851853</v>
      </c>
      <c r="U1128" s="13">
        <f t="shared" si="142"/>
        <v>42535.327476851853</v>
      </c>
      <c r="V1128" t="str">
        <f t="shared" si="143"/>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36"/>
        <v>1.6714285714285713</v>
      </c>
      <c r="P1129" s="7">
        <f t="shared" si="137"/>
        <v>25.434782608695652</v>
      </c>
      <c r="Q1129" t="str">
        <f t="shared" si="138"/>
        <v>games</v>
      </c>
      <c r="R1129" s="8" t="str">
        <f t="shared" si="139"/>
        <v>mobile games</v>
      </c>
      <c r="S1129" s="12">
        <f t="shared" si="140"/>
        <v>41926.854166666664</v>
      </c>
      <c r="T1129" s="12">
        <f t="shared" si="141"/>
        <v>41957.895833333328</v>
      </c>
      <c r="U1129" s="13">
        <f t="shared" si="142"/>
        <v>41926.854166666664</v>
      </c>
      <c r="V1129" t="str">
        <f t="shared" si="143"/>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36"/>
        <v>0.1</v>
      </c>
      <c r="P1130" s="7">
        <f t="shared" si="137"/>
        <v>1</v>
      </c>
      <c r="Q1130" t="str">
        <f t="shared" si="138"/>
        <v>games</v>
      </c>
      <c r="R1130" s="8" t="str">
        <f t="shared" si="139"/>
        <v>mobile games</v>
      </c>
      <c r="S1130" s="12">
        <f t="shared" si="140"/>
        <v>41828.649502314816</v>
      </c>
      <c r="T1130" s="12">
        <f t="shared" si="141"/>
        <v>41858.649502314816</v>
      </c>
      <c r="U1130" s="13">
        <f t="shared" si="142"/>
        <v>41828.649502314816</v>
      </c>
      <c r="V1130" t="str">
        <f t="shared" si="143"/>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36"/>
        <v>0.105</v>
      </c>
      <c r="P1131" s="7">
        <f t="shared" si="137"/>
        <v>10.5</v>
      </c>
      <c r="Q1131" t="str">
        <f t="shared" si="138"/>
        <v>games</v>
      </c>
      <c r="R1131" s="8" t="str">
        <f t="shared" si="139"/>
        <v>mobile games</v>
      </c>
      <c r="S1131" s="12">
        <f t="shared" si="140"/>
        <v>42496.264965277776</v>
      </c>
      <c r="T1131" s="12">
        <f t="shared" si="141"/>
        <v>42526.264965277776</v>
      </c>
      <c r="U1131" s="13">
        <f t="shared" si="142"/>
        <v>42496.264965277776</v>
      </c>
      <c r="V1131" t="str">
        <f t="shared" si="143"/>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36"/>
        <v>0.22</v>
      </c>
      <c r="P1132" s="7">
        <f t="shared" si="137"/>
        <v>3.6666666666666665</v>
      </c>
      <c r="Q1132" t="str">
        <f t="shared" si="138"/>
        <v>games</v>
      </c>
      <c r="R1132" s="8" t="str">
        <f t="shared" si="139"/>
        <v>mobile games</v>
      </c>
      <c r="S1132" s="12">
        <f t="shared" si="140"/>
        <v>41908.996527777781</v>
      </c>
      <c r="T1132" s="12">
        <f t="shared" si="141"/>
        <v>41969.038194444445</v>
      </c>
      <c r="U1132" s="13">
        <f t="shared" si="142"/>
        <v>41908.996527777781</v>
      </c>
      <c r="V1132" t="str">
        <f t="shared" si="143"/>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36"/>
        <v>0</v>
      </c>
      <c r="P1133" s="7" t="e">
        <f t="shared" si="137"/>
        <v>#DIV/0!</v>
      </c>
      <c r="Q1133" t="str">
        <f t="shared" si="138"/>
        <v>games</v>
      </c>
      <c r="R1133" s="8" t="str">
        <f t="shared" si="139"/>
        <v>mobile games</v>
      </c>
      <c r="S1133" s="12">
        <f t="shared" si="140"/>
        <v>42332.908194444448</v>
      </c>
      <c r="T1133" s="12">
        <f t="shared" si="141"/>
        <v>42362.908194444448</v>
      </c>
      <c r="U1133" s="13">
        <f t="shared" si="142"/>
        <v>42332.908194444448</v>
      </c>
      <c r="V1133" t="str">
        <f t="shared" si="143"/>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36"/>
        <v>14.38</v>
      </c>
      <c r="P1134" s="7">
        <f t="shared" si="137"/>
        <v>110.61538461538461</v>
      </c>
      <c r="Q1134" t="str">
        <f t="shared" si="138"/>
        <v>games</v>
      </c>
      <c r="R1134" s="8" t="str">
        <f t="shared" si="139"/>
        <v>mobile games</v>
      </c>
      <c r="S1134" s="12">
        <f t="shared" si="140"/>
        <v>42706.115405092598</v>
      </c>
      <c r="T1134" s="12">
        <f t="shared" si="141"/>
        <v>42736.115405092598</v>
      </c>
      <c r="U1134" s="13">
        <f t="shared" si="142"/>
        <v>42706.115405092598</v>
      </c>
      <c r="V1134" t="str">
        <f t="shared" si="143"/>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36"/>
        <v>0.66666666666666674</v>
      </c>
      <c r="P1135" s="7">
        <f t="shared" si="137"/>
        <v>20</v>
      </c>
      <c r="Q1135" t="str">
        <f t="shared" si="138"/>
        <v>games</v>
      </c>
      <c r="R1135" s="8" t="str">
        <f t="shared" si="139"/>
        <v>mobile games</v>
      </c>
      <c r="S1135" s="12">
        <f t="shared" si="140"/>
        <v>41821.407187500001</v>
      </c>
      <c r="T1135" s="12">
        <f t="shared" si="141"/>
        <v>41851.407187500001</v>
      </c>
      <c r="U1135" s="13">
        <f t="shared" si="142"/>
        <v>41821.407187500001</v>
      </c>
      <c r="V1135" t="str">
        <f t="shared" si="143"/>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36"/>
        <v>4.0000000000000001E-3</v>
      </c>
      <c r="P1136" s="7">
        <f t="shared" si="137"/>
        <v>1</v>
      </c>
      <c r="Q1136" t="str">
        <f t="shared" si="138"/>
        <v>games</v>
      </c>
      <c r="R1136" s="8" t="str">
        <f t="shared" si="139"/>
        <v>mobile games</v>
      </c>
      <c r="S1136" s="12">
        <f t="shared" si="140"/>
        <v>41958.285046296296</v>
      </c>
      <c r="T1136" s="12">
        <f t="shared" si="141"/>
        <v>41972.189583333333</v>
      </c>
      <c r="U1136" s="13">
        <f t="shared" si="142"/>
        <v>41958.285046296296</v>
      </c>
      <c r="V1136" t="str">
        <f t="shared" si="143"/>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36"/>
        <v>5</v>
      </c>
      <c r="P1137" s="7">
        <f t="shared" si="137"/>
        <v>50</v>
      </c>
      <c r="Q1137" t="str">
        <f t="shared" si="138"/>
        <v>games</v>
      </c>
      <c r="R1137" s="8" t="str">
        <f t="shared" si="139"/>
        <v>mobile games</v>
      </c>
      <c r="S1137" s="12">
        <f t="shared" si="140"/>
        <v>42558.98951388889</v>
      </c>
      <c r="T1137" s="12">
        <f t="shared" si="141"/>
        <v>42588.98951388889</v>
      </c>
      <c r="U1137" s="13">
        <f t="shared" si="142"/>
        <v>42558.98951388889</v>
      </c>
      <c r="V1137" t="str">
        <f t="shared" si="143"/>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36"/>
        <v>6.4439140811455857</v>
      </c>
      <c r="P1138" s="7">
        <f t="shared" si="137"/>
        <v>45</v>
      </c>
      <c r="Q1138" t="str">
        <f t="shared" si="138"/>
        <v>games</v>
      </c>
      <c r="R1138" s="8" t="str">
        <f t="shared" si="139"/>
        <v>mobile games</v>
      </c>
      <c r="S1138" s="12">
        <f t="shared" si="140"/>
        <v>42327.671631944446</v>
      </c>
      <c r="T1138" s="12">
        <f t="shared" si="141"/>
        <v>42357.671631944446</v>
      </c>
      <c r="U1138" s="13">
        <f t="shared" si="142"/>
        <v>42327.671631944446</v>
      </c>
      <c r="V1138" t="str">
        <f t="shared" si="143"/>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36"/>
        <v>39.5</v>
      </c>
      <c r="P1139" s="7">
        <f t="shared" si="137"/>
        <v>253.2051282051282</v>
      </c>
      <c r="Q1139" t="str">
        <f t="shared" si="138"/>
        <v>games</v>
      </c>
      <c r="R1139" s="8" t="str">
        <f t="shared" si="139"/>
        <v>mobile games</v>
      </c>
      <c r="S1139" s="12">
        <f t="shared" si="140"/>
        <v>42453.819687499999</v>
      </c>
      <c r="T1139" s="12">
        <f t="shared" si="141"/>
        <v>42483.819687499999</v>
      </c>
      <c r="U1139" s="13">
        <f t="shared" si="142"/>
        <v>42453.819687499999</v>
      </c>
      <c r="V1139" t="str">
        <f t="shared" si="143"/>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36"/>
        <v>0.35714285714285715</v>
      </c>
      <c r="P1140" s="7">
        <f t="shared" si="137"/>
        <v>31.25</v>
      </c>
      <c r="Q1140" t="str">
        <f t="shared" si="138"/>
        <v>games</v>
      </c>
      <c r="R1140" s="8" t="str">
        <f t="shared" si="139"/>
        <v>mobile games</v>
      </c>
      <c r="S1140" s="12">
        <f t="shared" si="140"/>
        <v>42736.9066087963</v>
      </c>
      <c r="T1140" s="12">
        <f t="shared" si="141"/>
        <v>42756.9066087963</v>
      </c>
      <c r="U1140" s="13">
        <f t="shared" si="142"/>
        <v>42736.9066087963</v>
      </c>
      <c r="V1140" t="str">
        <f t="shared" si="143"/>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36"/>
        <v>6.25E-2</v>
      </c>
      <c r="P1141" s="7">
        <f t="shared" si="137"/>
        <v>5</v>
      </c>
      <c r="Q1141" t="str">
        <f t="shared" si="138"/>
        <v>games</v>
      </c>
      <c r="R1141" s="8" t="str">
        <f t="shared" si="139"/>
        <v>mobile games</v>
      </c>
      <c r="S1141" s="12">
        <f t="shared" si="140"/>
        <v>41975.34752314815</v>
      </c>
      <c r="T1141" s="12">
        <f t="shared" si="141"/>
        <v>42005.34752314815</v>
      </c>
      <c r="U1141" s="13">
        <f t="shared" si="142"/>
        <v>41975.34752314815</v>
      </c>
      <c r="V1141" t="str">
        <f t="shared" si="143"/>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36"/>
        <v>0</v>
      </c>
      <c r="P1142" s="7" t="e">
        <f t="shared" si="137"/>
        <v>#DIV/0!</v>
      </c>
      <c r="Q1142" t="str">
        <f t="shared" si="138"/>
        <v>games</v>
      </c>
      <c r="R1142" s="8" t="str">
        <f t="shared" si="139"/>
        <v>mobile games</v>
      </c>
      <c r="S1142" s="12">
        <f t="shared" si="140"/>
        <v>42192.462048611109</v>
      </c>
      <c r="T1142" s="12">
        <f t="shared" si="141"/>
        <v>42222.462048611109</v>
      </c>
      <c r="U1142" s="13">
        <f t="shared" si="142"/>
        <v>42192.462048611109</v>
      </c>
      <c r="V1142" t="str">
        <f t="shared" si="143"/>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36"/>
        <v>0</v>
      </c>
      <c r="P1143" s="7" t="e">
        <f t="shared" si="137"/>
        <v>#DIV/0!</v>
      </c>
      <c r="Q1143" t="str">
        <f t="shared" si="138"/>
        <v>games</v>
      </c>
      <c r="R1143" s="8" t="str">
        <f t="shared" si="139"/>
        <v>mobile games</v>
      </c>
      <c r="S1143" s="12">
        <f t="shared" si="140"/>
        <v>42164.699652777781</v>
      </c>
      <c r="T1143" s="12">
        <f t="shared" si="141"/>
        <v>42194.699652777781</v>
      </c>
      <c r="U1143" s="13">
        <f t="shared" si="142"/>
        <v>42164.699652777781</v>
      </c>
      <c r="V1143" t="str">
        <f t="shared" si="143"/>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36"/>
        <v>0</v>
      </c>
      <c r="P1144" s="7" t="e">
        <f t="shared" si="137"/>
        <v>#DIV/0!</v>
      </c>
      <c r="Q1144" t="str">
        <f t="shared" si="138"/>
        <v>games</v>
      </c>
      <c r="R1144" s="8" t="str">
        <f t="shared" si="139"/>
        <v>mobile games</v>
      </c>
      <c r="S1144" s="12">
        <f t="shared" si="140"/>
        <v>42022.006099537037</v>
      </c>
      <c r="T1144" s="12">
        <f t="shared" si="141"/>
        <v>42052.006099537037</v>
      </c>
      <c r="U1144" s="13">
        <f t="shared" si="142"/>
        <v>42022.006099537037</v>
      </c>
      <c r="V1144" t="str">
        <f t="shared" si="143"/>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36"/>
        <v>0.41333333333333333</v>
      </c>
      <c r="P1145" s="7">
        <f t="shared" si="137"/>
        <v>23.25</v>
      </c>
      <c r="Q1145" t="str">
        <f t="shared" si="138"/>
        <v>games</v>
      </c>
      <c r="R1145" s="8" t="str">
        <f t="shared" si="139"/>
        <v>mobile games</v>
      </c>
      <c r="S1145" s="12">
        <f t="shared" si="140"/>
        <v>42325.19358796296</v>
      </c>
      <c r="T1145" s="12">
        <f t="shared" si="141"/>
        <v>42355.19358796296</v>
      </c>
      <c r="U1145" s="13">
        <f t="shared" si="142"/>
        <v>42325.19358796296</v>
      </c>
      <c r="V1145" t="str">
        <f t="shared" si="143"/>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36"/>
        <v>0</v>
      </c>
      <c r="P1146" s="7" t="e">
        <f t="shared" si="137"/>
        <v>#DIV/0!</v>
      </c>
      <c r="Q1146" t="str">
        <f t="shared" si="138"/>
        <v>food</v>
      </c>
      <c r="R1146" s="8" t="str">
        <f t="shared" si="139"/>
        <v>food trucks</v>
      </c>
      <c r="S1146" s="12">
        <f t="shared" si="140"/>
        <v>42093.181944444441</v>
      </c>
      <c r="T1146" s="12">
        <f t="shared" si="141"/>
        <v>42123.181944444441</v>
      </c>
      <c r="U1146" s="13">
        <f t="shared" si="142"/>
        <v>42093.181944444441</v>
      </c>
      <c r="V1146" t="str">
        <f t="shared" si="143"/>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36"/>
        <v>0.125</v>
      </c>
      <c r="P1147" s="7">
        <f t="shared" si="137"/>
        <v>100</v>
      </c>
      <c r="Q1147" t="str">
        <f t="shared" si="138"/>
        <v>food</v>
      </c>
      <c r="R1147" s="8" t="str">
        <f t="shared" si="139"/>
        <v>food trucks</v>
      </c>
      <c r="S1147" s="12">
        <f t="shared" si="140"/>
        <v>41854.74759259259</v>
      </c>
      <c r="T1147" s="12">
        <f t="shared" si="141"/>
        <v>41914.74759259259</v>
      </c>
      <c r="U1147" s="13">
        <f t="shared" si="142"/>
        <v>41854.74759259259</v>
      </c>
      <c r="V1147" t="str">
        <f t="shared" si="143"/>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36"/>
        <v>8.8333333333333339</v>
      </c>
      <c r="P1148" s="7">
        <f t="shared" si="137"/>
        <v>44.166666666666664</v>
      </c>
      <c r="Q1148" t="str">
        <f t="shared" si="138"/>
        <v>food</v>
      </c>
      <c r="R1148" s="8" t="str">
        <f t="shared" si="139"/>
        <v>food trucks</v>
      </c>
      <c r="S1148" s="12">
        <f t="shared" si="140"/>
        <v>41723.9533912037</v>
      </c>
      <c r="T1148" s="12">
        <f t="shared" si="141"/>
        <v>41761.9533912037</v>
      </c>
      <c r="U1148" s="13">
        <f t="shared" si="142"/>
        <v>41723.9533912037</v>
      </c>
      <c r="V1148" t="str">
        <f t="shared" si="143"/>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36"/>
        <v>0</v>
      </c>
      <c r="P1149" s="7" t="e">
        <f t="shared" si="137"/>
        <v>#DIV/0!</v>
      </c>
      <c r="Q1149" t="str">
        <f t="shared" si="138"/>
        <v>food</v>
      </c>
      <c r="R1149" s="8" t="str">
        <f t="shared" si="139"/>
        <v>food trucks</v>
      </c>
      <c r="S1149" s="12">
        <f t="shared" si="140"/>
        <v>41871.972025462965</v>
      </c>
      <c r="T1149" s="12">
        <f t="shared" si="141"/>
        <v>41931.972025462965</v>
      </c>
      <c r="U1149" s="13">
        <f t="shared" si="142"/>
        <v>41871.972025462965</v>
      </c>
      <c r="V1149" t="str">
        <f t="shared" si="143"/>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36"/>
        <v>0.48666666666666669</v>
      </c>
      <c r="P1150" s="7">
        <f t="shared" si="137"/>
        <v>24.333333333333332</v>
      </c>
      <c r="Q1150" t="str">
        <f t="shared" si="138"/>
        <v>food</v>
      </c>
      <c r="R1150" s="8" t="str">
        <f t="shared" si="139"/>
        <v>food trucks</v>
      </c>
      <c r="S1150" s="12">
        <f t="shared" si="140"/>
        <v>42675.171076388884</v>
      </c>
      <c r="T1150" s="12">
        <f t="shared" si="141"/>
        <v>42705.212743055556</v>
      </c>
      <c r="U1150" s="13">
        <f t="shared" si="142"/>
        <v>42675.171076388884</v>
      </c>
      <c r="V1150" t="str">
        <f t="shared" si="143"/>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36"/>
        <v>0.15</v>
      </c>
      <c r="P1151" s="7">
        <f t="shared" si="137"/>
        <v>37.5</v>
      </c>
      <c r="Q1151" t="str">
        <f t="shared" si="138"/>
        <v>food</v>
      </c>
      <c r="R1151" s="8" t="str">
        <f t="shared" si="139"/>
        <v>food trucks</v>
      </c>
      <c r="S1151" s="12">
        <f t="shared" si="140"/>
        <v>42507.71025462963</v>
      </c>
      <c r="T1151" s="12">
        <f t="shared" si="141"/>
        <v>42537.71025462963</v>
      </c>
      <c r="U1151" s="13">
        <f t="shared" si="142"/>
        <v>42507.71025462963</v>
      </c>
      <c r="V1151" t="str">
        <f t="shared" si="143"/>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36"/>
        <v>10.08</v>
      </c>
      <c r="P1152" s="7">
        <f t="shared" si="137"/>
        <v>42</v>
      </c>
      <c r="Q1152" t="str">
        <f t="shared" si="138"/>
        <v>food</v>
      </c>
      <c r="R1152" s="8" t="str">
        <f t="shared" si="139"/>
        <v>food trucks</v>
      </c>
      <c r="S1152" s="12">
        <f t="shared" si="140"/>
        <v>42317.954571759255</v>
      </c>
      <c r="T1152" s="12">
        <f t="shared" si="141"/>
        <v>42377.954571759255</v>
      </c>
      <c r="U1152" s="13">
        <f t="shared" si="142"/>
        <v>42317.954571759255</v>
      </c>
      <c r="V1152" t="str">
        <f t="shared" si="143"/>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36"/>
        <v>0</v>
      </c>
      <c r="P1153" s="7" t="e">
        <f t="shared" si="137"/>
        <v>#DIV/0!</v>
      </c>
      <c r="Q1153" t="str">
        <f t="shared" si="138"/>
        <v>food</v>
      </c>
      <c r="R1153" s="8" t="str">
        <f t="shared" si="139"/>
        <v>food trucks</v>
      </c>
      <c r="S1153" s="12">
        <f t="shared" si="140"/>
        <v>42224.102581018524</v>
      </c>
      <c r="T1153" s="12">
        <f t="shared" si="141"/>
        <v>42254.102581018524</v>
      </c>
      <c r="U1153" s="13">
        <f t="shared" si="142"/>
        <v>42224.102581018524</v>
      </c>
      <c r="V1153" t="str">
        <f t="shared" si="143"/>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36"/>
        <v>5.6937500000000005</v>
      </c>
      <c r="P1154" s="7">
        <f t="shared" si="137"/>
        <v>60.733333333333334</v>
      </c>
      <c r="Q1154" t="str">
        <f t="shared" si="138"/>
        <v>food</v>
      </c>
      <c r="R1154" s="8" t="str">
        <f t="shared" si="139"/>
        <v>food trucks</v>
      </c>
      <c r="S1154" s="12">
        <f t="shared" si="140"/>
        <v>42109.709629629629</v>
      </c>
      <c r="T1154" s="12">
        <f t="shared" si="141"/>
        <v>42139.709629629629</v>
      </c>
      <c r="U1154" s="13">
        <f t="shared" si="142"/>
        <v>42109.709629629629</v>
      </c>
      <c r="V1154" t="str">
        <f t="shared" si="143"/>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44">E1155/D1155*100</f>
        <v>0.625</v>
      </c>
      <c r="P1155" s="7">
        <f t="shared" ref="P1155:P1218" si="145">E1155/L1155</f>
        <v>50</v>
      </c>
      <c r="Q1155" t="str">
        <f t="shared" ref="Q1155:Q1218" si="146">LEFT(N1155, SEARCH("/",N1155,1)-1)</f>
        <v>food</v>
      </c>
      <c r="R1155" s="8" t="str">
        <f t="shared" ref="R1155:R1218" si="147">RIGHT(N1155,LEN(N1155)-SEARCH("/",N1155))</f>
        <v>food trucks</v>
      </c>
      <c r="S1155" s="12">
        <f t="shared" ref="S1155:S1218" si="148">(J1155/86400)+DATE(1970,1,1)</f>
        <v>42143.714178240742</v>
      </c>
      <c r="T1155" s="12">
        <f t="shared" ref="T1155:T1218" si="149">(I1155/86400)+DATE(1970,1,1)</f>
        <v>42173.714178240742</v>
      </c>
      <c r="U1155" s="13">
        <f t="shared" ref="U1155:U1218" si="150">S1155</f>
        <v>42143.714178240742</v>
      </c>
      <c r="V1155" t="str">
        <f t="shared" si="143"/>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44"/>
        <v>6.5</v>
      </c>
      <c r="P1156" s="7">
        <f t="shared" si="145"/>
        <v>108.33333333333333</v>
      </c>
      <c r="Q1156" t="str">
        <f t="shared" si="146"/>
        <v>food</v>
      </c>
      <c r="R1156" s="8" t="str">
        <f t="shared" si="147"/>
        <v>food trucks</v>
      </c>
      <c r="S1156" s="12">
        <f t="shared" si="148"/>
        <v>42223.108865740738</v>
      </c>
      <c r="T1156" s="12">
        <f t="shared" si="149"/>
        <v>42253.108865740738</v>
      </c>
      <c r="U1156" s="13">
        <f t="shared" si="150"/>
        <v>42223.108865740738</v>
      </c>
      <c r="V1156" t="str">
        <f t="shared" ref="V1156:V1219" si="151">TEXT(S1156,"mmm")</f>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44"/>
        <v>0.752</v>
      </c>
      <c r="P1157" s="7">
        <f t="shared" si="145"/>
        <v>23.5</v>
      </c>
      <c r="Q1157" t="str">
        <f t="shared" si="146"/>
        <v>food</v>
      </c>
      <c r="R1157" s="8" t="str">
        <f t="shared" si="147"/>
        <v>food trucks</v>
      </c>
      <c r="S1157" s="12">
        <f t="shared" si="148"/>
        <v>41835.763981481483</v>
      </c>
      <c r="T1157" s="12">
        <f t="shared" si="149"/>
        <v>41865.763981481483</v>
      </c>
      <c r="U1157" s="13">
        <f t="shared" si="150"/>
        <v>41835.763981481483</v>
      </c>
      <c r="V1157" t="str">
        <f t="shared" si="151"/>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44"/>
        <v>0</v>
      </c>
      <c r="P1158" s="7" t="e">
        <f t="shared" si="145"/>
        <v>#DIV/0!</v>
      </c>
      <c r="Q1158" t="str">
        <f t="shared" si="146"/>
        <v>food</v>
      </c>
      <c r="R1158" s="8" t="str">
        <f t="shared" si="147"/>
        <v>food trucks</v>
      </c>
      <c r="S1158" s="12">
        <f t="shared" si="148"/>
        <v>42029.07131944444</v>
      </c>
      <c r="T1158" s="12">
        <f t="shared" si="149"/>
        <v>42059.07131944444</v>
      </c>
      <c r="U1158" s="13">
        <f t="shared" si="150"/>
        <v>42029.07131944444</v>
      </c>
      <c r="V1158" t="str">
        <f t="shared" si="151"/>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44"/>
        <v>1.51</v>
      </c>
      <c r="P1159" s="7">
        <f t="shared" si="145"/>
        <v>50.333333333333336</v>
      </c>
      <c r="Q1159" t="str">
        <f t="shared" si="146"/>
        <v>food</v>
      </c>
      <c r="R1159" s="8" t="str">
        <f t="shared" si="147"/>
        <v>food trucks</v>
      </c>
      <c r="S1159" s="12">
        <f t="shared" si="148"/>
        <v>41918.628240740742</v>
      </c>
      <c r="T1159" s="12">
        <f t="shared" si="149"/>
        <v>41978.669907407406</v>
      </c>
      <c r="U1159" s="13">
        <f t="shared" si="150"/>
        <v>41918.628240740742</v>
      </c>
      <c r="V1159" t="str">
        <f t="shared" si="151"/>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44"/>
        <v>0.46666666666666673</v>
      </c>
      <c r="P1160" s="7">
        <f t="shared" si="145"/>
        <v>11.666666666666666</v>
      </c>
      <c r="Q1160" t="str">
        <f t="shared" si="146"/>
        <v>food</v>
      </c>
      <c r="R1160" s="8" t="str">
        <f t="shared" si="147"/>
        <v>food trucks</v>
      </c>
      <c r="S1160" s="12">
        <f t="shared" si="148"/>
        <v>41952.09175925926</v>
      </c>
      <c r="T1160" s="12">
        <f t="shared" si="149"/>
        <v>41982.09175925926</v>
      </c>
      <c r="U1160" s="13">
        <f t="shared" si="150"/>
        <v>41952.09175925926</v>
      </c>
      <c r="V1160" t="str">
        <f t="shared" si="151"/>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44"/>
        <v>0</v>
      </c>
      <c r="P1161" s="7" t="e">
        <f t="shared" si="145"/>
        <v>#DIV/0!</v>
      </c>
      <c r="Q1161" t="str">
        <f t="shared" si="146"/>
        <v>food</v>
      </c>
      <c r="R1161" s="8" t="str">
        <f t="shared" si="147"/>
        <v>food trucks</v>
      </c>
      <c r="S1161" s="12">
        <f t="shared" si="148"/>
        <v>42154.726446759261</v>
      </c>
      <c r="T1161" s="12">
        <f t="shared" si="149"/>
        <v>42185.65625</v>
      </c>
      <c r="U1161" s="13">
        <f t="shared" si="150"/>
        <v>42154.726446759261</v>
      </c>
      <c r="V1161" t="str">
        <f t="shared" si="151"/>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44"/>
        <v>3.85</v>
      </c>
      <c r="P1162" s="7">
        <f t="shared" si="145"/>
        <v>60.789473684210527</v>
      </c>
      <c r="Q1162" t="str">
        <f t="shared" si="146"/>
        <v>food</v>
      </c>
      <c r="R1162" s="8" t="str">
        <f t="shared" si="147"/>
        <v>food trucks</v>
      </c>
      <c r="S1162" s="12">
        <f t="shared" si="148"/>
        <v>42061.154930555553</v>
      </c>
      <c r="T1162" s="12">
        <f t="shared" si="149"/>
        <v>42091.113263888888</v>
      </c>
      <c r="U1162" s="13">
        <f t="shared" si="150"/>
        <v>42061.154930555553</v>
      </c>
      <c r="V1162" t="str">
        <f t="shared" si="151"/>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44"/>
        <v>0</v>
      </c>
      <c r="P1163" s="7" t="e">
        <f t="shared" si="145"/>
        <v>#DIV/0!</v>
      </c>
      <c r="Q1163" t="str">
        <f t="shared" si="146"/>
        <v>food</v>
      </c>
      <c r="R1163" s="8" t="str">
        <f t="shared" si="147"/>
        <v>food trucks</v>
      </c>
      <c r="S1163" s="12">
        <f t="shared" si="148"/>
        <v>42122.629502314812</v>
      </c>
      <c r="T1163" s="12">
        <f t="shared" si="149"/>
        <v>42143.629502314812</v>
      </c>
      <c r="U1163" s="13">
        <f t="shared" si="150"/>
        <v>42122.629502314812</v>
      </c>
      <c r="V1163" t="str">
        <f t="shared" si="151"/>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44"/>
        <v>5.8333333333333341E-2</v>
      </c>
      <c r="P1164" s="7">
        <f t="shared" si="145"/>
        <v>17.5</v>
      </c>
      <c r="Q1164" t="str">
        <f t="shared" si="146"/>
        <v>food</v>
      </c>
      <c r="R1164" s="8" t="str">
        <f t="shared" si="147"/>
        <v>food trucks</v>
      </c>
      <c r="S1164" s="12">
        <f t="shared" si="148"/>
        <v>41876.683611111112</v>
      </c>
      <c r="T1164" s="12">
        <f t="shared" si="149"/>
        <v>41907.683611111112</v>
      </c>
      <c r="U1164" s="13">
        <f t="shared" si="150"/>
        <v>41876.683611111112</v>
      </c>
      <c r="V1164" t="str">
        <f t="shared" si="151"/>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44"/>
        <v>0</v>
      </c>
      <c r="P1165" s="7" t="e">
        <f t="shared" si="145"/>
        <v>#DIV/0!</v>
      </c>
      <c r="Q1165" t="str">
        <f t="shared" si="146"/>
        <v>food</v>
      </c>
      <c r="R1165" s="8" t="str">
        <f t="shared" si="147"/>
        <v>food trucks</v>
      </c>
      <c r="S1165" s="12">
        <f t="shared" si="148"/>
        <v>41830.723611111112</v>
      </c>
      <c r="T1165" s="12">
        <f t="shared" si="149"/>
        <v>41860.723611111112</v>
      </c>
      <c r="U1165" s="13">
        <f t="shared" si="150"/>
        <v>41830.723611111112</v>
      </c>
      <c r="V1165" t="str">
        <f t="shared" si="151"/>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44"/>
        <v>0</v>
      </c>
      <c r="P1166" s="7" t="e">
        <f t="shared" si="145"/>
        <v>#DIV/0!</v>
      </c>
      <c r="Q1166" t="str">
        <f t="shared" si="146"/>
        <v>food</v>
      </c>
      <c r="R1166" s="8" t="str">
        <f t="shared" si="147"/>
        <v>food trucks</v>
      </c>
      <c r="S1166" s="12">
        <f t="shared" si="148"/>
        <v>42509.724328703705</v>
      </c>
      <c r="T1166" s="12">
        <f t="shared" si="149"/>
        <v>42539.724328703705</v>
      </c>
      <c r="U1166" s="13">
        <f t="shared" si="150"/>
        <v>42509.724328703705</v>
      </c>
      <c r="V1166" t="str">
        <f t="shared" si="151"/>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44"/>
        <v>20.705000000000002</v>
      </c>
      <c r="P1167" s="7">
        <f t="shared" si="145"/>
        <v>82.82</v>
      </c>
      <c r="Q1167" t="str">
        <f t="shared" si="146"/>
        <v>food</v>
      </c>
      <c r="R1167" s="8" t="str">
        <f t="shared" si="147"/>
        <v>food trucks</v>
      </c>
      <c r="S1167" s="12">
        <f t="shared" si="148"/>
        <v>41792.214467592596</v>
      </c>
      <c r="T1167" s="12">
        <f t="shared" si="149"/>
        <v>41826.214467592596</v>
      </c>
      <c r="U1167" s="13">
        <f t="shared" si="150"/>
        <v>41792.214467592596</v>
      </c>
      <c r="V1167" t="str">
        <f t="shared" si="151"/>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44"/>
        <v>19.139999999999997</v>
      </c>
      <c r="P1168" s="7">
        <f t="shared" si="145"/>
        <v>358.875</v>
      </c>
      <c r="Q1168" t="str">
        <f t="shared" si="146"/>
        <v>food</v>
      </c>
      <c r="R1168" s="8" t="str">
        <f t="shared" si="147"/>
        <v>food trucks</v>
      </c>
      <c r="S1168" s="12">
        <f t="shared" si="148"/>
        <v>42150.485439814816</v>
      </c>
      <c r="T1168" s="12">
        <f t="shared" si="149"/>
        <v>42181.166666666672</v>
      </c>
      <c r="U1168" s="13">
        <f t="shared" si="150"/>
        <v>42150.485439814816</v>
      </c>
      <c r="V1168" t="str">
        <f t="shared" si="151"/>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44"/>
        <v>1.6316666666666666</v>
      </c>
      <c r="P1169" s="7">
        <f t="shared" si="145"/>
        <v>61.1875</v>
      </c>
      <c r="Q1169" t="str">
        <f t="shared" si="146"/>
        <v>food</v>
      </c>
      <c r="R1169" s="8" t="str">
        <f t="shared" si="147"/>
        <v>food trucks</v>
      </c>
      <c r="S1169" s="12">
        <f t="shared" si="148"/>
        <v>41863.734895833331</v>
      </c>
      <c r="T1169" s="12">
        <f t="shared" si="149"/>
        <v>41894.734895833331</v>
      </c>
      <c r="U1169" s="13">
        <f t="shared" si="150"/>
        <v>41863.734895833331</v>
      </c>
      <c r="V1169" t="str">
        <f t="shared" si="151"/>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44"/>
        <v>5.6666666666666661</v>
      </c>
      <c r="P1170" s="7">
        <f t="shared" si="145"/>
        <v>340</v>
      </c>
      <c r="Q1170" t="str">
        <f t="shared" si="146"/>
        <v>food</v>
      </c>
      <c r="R1170" s="8" t="str">
        <f t="shared" si="147"/>
        <v>food trucks</v>
      </c>
      <c r="S1170" s="12">
        <f t="shared" si="148"/>
        <v>42605.053993055553</v>
      </c>
      <c r="T1170" s="12">
        <f t="shared" si="149"/>
        <v>42635.053993055553</v>
      </c>
      <c r="U1170" s="13">
        <f t="shared" si="150"/>
        <v>42605.053993055553</v>
      </c>
      <c r="V1170" t="str">
        <f t="shared" si="151"/>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44"/>
        <v>0.16999999999999998</v>
      </c>
      <c r="P1171" s="7">
        <f t="shared" si="145"/>
        <v>5.666666666666667</v>
      </c>
      <c r="Q1171" t="str">
        <f t="shared" si="146"/>
        <v>food</v>
      </c>
      <c r="R1171" s="8" t="str">
        <f t="shared" si="147"/>
        <v>food trucks</v>
      </c>
      <c r="S1171" s="12">
        <f t="shared" si="148"/>
        <v>42027.353738425925</v>
      </c>
      <c r="T1171" s="12">
        <f t="shared" si="149"/>
        <v>42057.353738425925</v>
      </c>
      <c r="U1171" s="13">
        <f t="shared" si="150"/>
        <v>42027.353738425925</v>
      </c>
      <c r="V1171" t="str">
        <f t="shared" si="151"/>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44"/>
        <v>0.4</v>
      </c>
      <c r="P1172" s="7">
        <f t="shared" si="145"/>
        <v>50</v>
      </c>
      <c r="Q1172" t="str">
        <f t="shared" si="146"/>
        <v>food</v>
      </c>
      <c r="R1172" s="8" t="str">
        <f t="shared" si="147"/>
        <v>food trucks</v>
      </c>
      <c r="S1172" s="12">
        <f t="shared" si="148"/>
        <v>42124.893182870372</v>
      </c>
      <c r="T1172" s="12">
        <f t="shared" si="149"/>
        <v>42154.893182870372</v>
      </c>
      <c r="U1172" s="13">
        <f t="shared" si="150"/>
        <v>42124.893182870372</v>
      </c>
      <c r="V1172" t="str">
        <f t="shared" si="151"/>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44"/>
        <v>0.1</v>
      </c>
      <c r="P1173" s="7">
        <f t="shared" si="145"/>
        <v>25</v>
      </c>
      <c r="Q1173" t="str">
        <f t="shared" si="146"/>
        <v>food</v>
      </c>
      <c r="R1173" s="8" t="str">
        <f t="shared" si="147"/>
        <v>food trucks</v>
      </c>
      <c r="S1173" s="12">
        <f t="shared" si="148"/>
        <v>41938.804710648146</v>
      </c>
      <c r="T1173" s="12">
        <f t="shared" si="149"/>
        <v>41956.846377314811</v>
      </c>
      <c r="U1173" s="13">
        <f t="shared" si="150"/>
        <v>41938.804710648146</v>
      </c>
      <c r="V1173" t="str">
        <f t="shared" si="151"/>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44"/>
        <v>0</v>
      </c>
      <c r="P1174" s="7" t="e">
        <f t="shared" si="145"/>
        <v>#DIV/0!</v>
      </c>
      <c r="Q1174" t="str">
        <f t="shared" si="146"/>
        <v>food</v>
      </c>
      <c r="R1174" s="8" t="str">
        <f t="shared" si="147"/>
        <v>food trucks</v>
      </c>
      <c r="S1174" s="12">
        <f t="shared" si="148"/>
        <v>41841.682314814811</v>
      </c>
      <c r="T1174" s="12">
        <f t="shared" si="149"/>
        <v>41871.682314814811</v>
      </c>
      <c r="U1174" s="13">
        <f t="shared" si="150"/>
        <v>41841.682314814811</v>
      </c>
      <c r="V1174" t="str">
        <f t="shared" si="151"/>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44"/>
        <v>2.4E-2</v>
      </c>
      <c r="P1175" s="7">
        <f t="shared" si="145"/>
        <v>30</v>
      </c>
      <c r="Q1175" t="str">
        <f t="shared" si="146"/>
        <v>food</v>
      </c>
      <c r="R1175" s="8" t="str">
        <f t="shared" si="147"/>
        <v>food trucks</v>
      </c>
      <c r="S1175" s="12">
        <f t="shared" si="148"/>
        <v>42184.185844907406</v>
      </c>
      <c r="T1175" s="12">
        <f t="shared" si="149"/>
        <v>42219.185844907406</v>
      </c>
      <c r="U1175" s="13">
        <f t="shared" si="150"/>
        <v>42184.185844907406</v>
      </c>
      <c r="V1175" t="str">
        <f t="shared" si="151"/>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44"/>
        <v>5.9066666666666672</v>
      </c>
      <c r="P1176" s="7">
        <f t="shared" si="145"/>
        <v>46.631578947368418</v>
      </c>
      <c r="Q1176" t="str">
        <f t="shared" si="146"/>
        <v>food</v>
      </c>
      <c r="R1176" s="8" t="str">
        <f t="shared" si="147"/>
        <v>food trucks</v>
      </c>
      <c r="S1176" s="12">
        <f t="shared" si="148"/>
        <v>42468.84174768519</v>
      </c>
      <c r="T1176" s="12">
        <f t="shared" si="149"/>
        <v>42498.84174768519</v>
      </c>
      <c r="U1176" s="13">
        <f t="shared" si="150"/>
        <v>42468.84174768519</v>
      </c>
      <c r="V1176" t="str">
        <f t="shared" si="151"/>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44"/>
        <v>2.9250000000000003</v>
      </c>
      <c r="P1177" s="7">
        <f t="shared" si="145"/>
        <v>65</v>
      </c>
      <c r="Q1177" t="str">
        <f t="shared" si="146"/>
        <v>food</v>
      </c>
      <c r="R1177" s="8" t="str">
        <f t="shared" si="147"/>
        <v>food trucks</v>
      </c>
      <c r="S1177" s="12">
        <f t="shared" si="148"/>
        <v>42170.728460648148</v>
      </c>
      <c r="T1177" s="12">
        <f t="shared" si="149"/>
        <v>42200.728460648148</v>
      </c>
      <c r="U1177" s="13">
        <f t="shared" si="150"/>
        <v>42170.728460648148</v>
      </c>
      <c r="V1177" t="str">
        <f t="shared" si="151"/>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44"/>
        <v>5.7142857142857143E-3</v>
      </c>
      <c r="P1178" s="7">
        <f t="shared" si="145"/>
        <v>10</v>
      </c>
      <c r="Q1178" t="str">
        <f t="shared" si="146"/>
        <v>food</v>
      </c>
      <c r="R1178" s="8" t="str">
        <f t="shared" si="147"/>
        <v>food trucks</v>
      </c>
      <c r="S1178" s="12">
        <f t="shared" si="148"/>
        <v>42746.019652777773</v>
      </c>
      <c r="T1178" s="12">
        <f t="shared" si="149"/>
        <v>42800.541666666672</v>
      </c>
      <c r="U1178" s="13">
        <f t="shared" si="150"/>
        <v>42746.019652777773</v>
      </c>
      <c r="V1178" t="str">
        <f t="shared" si="151"/>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44"/>
        <v>0</v>
      </c>
      <c r="P1179" s="7" t="e">
        <f t="shared" si="145"/>
        <v>#DIV/0!</v>
      </c>
      <c r="Q1179" t="str">
        <f t="shared" si="146"/>
        <v>food</v>
      </c>
      <c r="R1179" s="8" t="str">
        <f t="shared" si="147"/>
        <v>food trucks</v>
      </c>
      <c r="S1179" s="12">
        <f t="shared" si="148"/>
        <v>41897.660833333335</v>
      </c>
      <c r="T1179" s="12">
        <f t="shared" si="149"/>
        <v>41927.660833333335</v>
      </c>
      <c r="U1179" s="13">
        <f t="shared" si="150"/>
        <v>41897.660833333335</v>
      </c>
      <c r="V1179" t="str">
        <f t="shared" si="151"/>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44"/>
        <v>6.6666666666666671E-3</v>
      </c>
      <c r="P1180" s="7">
        <f t="shared" si="145"/>
        <v>5</v>
      </c>
      <c r="Q1180" t="str">
        <f t="shared" si="146"/>
        <v>food</v>
      </c>
      <c r="R1180" s="8" t="str">
        <f t="shared" si="147"/>
        <v>food trucks</v>
      </c>
      <c r="S1180" s="12">
        <f t="shared" si="148"/>
        <v>41837.905694444446</v>
      </c>
      <c r="T1180" s="12">
        <f t="shared" si="149"/>
        <v>41867.905694444446</v>
      </c>
      <c r="U1180" s="13">
        <f t="shared" si="150"/>
        <v>41837.905694444446</v>
      </c>
      <c r="V1180" t="str">
        <f t="shared" si="151"/>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44"/>
        <v>5.3333333333333339</v>
      </c>
      <c r="P1181" s="7">
        <f t="shared" si="145"/>
        <v>640</v>
      </c>
      <c r="Q1181" t="str">
        <f t="shared" si="146"/>
        <v>food</v>
      </c>
      <c r="R1181" s="8" t="str">
        <f t="shared" si="147"/>
        <v>food trucks</v>
      </c>
      <c r="S1181" s="12">
        <f t="shared" si="148"/>
        <v>42275.720219907409</v>
      </c>
      <c r="T1181" s="12">
        <f t="shared" si="149"/>
        <v>42305.720219907409</v>
      </c>
      <c r="U1181" s="13">
        <f t="shared" si="150"/>
        <v>42275.720219907409</v>
      </c>
      <c r="V1181" t="str">
        <f t="shared" si="151"/>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44"/>
        <v>11.75</v>
      </c>
      <c r="P1182" s="7">
        <f t="shared" si="145"/>
        <v>69.117647058823536</v>
      </c>
      <c r="Q1182" t="str">
        <f t="shared" si="146"/>
        <v>food</v>
      </c>
      <c r="R1182" s="8" t="str">
        <f t="shared" si="147"/>
        <v>food trucks</v>
      </c>
      <c r="S1182" s="12">
        <f t="shared" si="148"/>
        <v>41781.806875000002</v>
      </c>
      <c r="T1182" s="12">
        <f t="shared" si="149"/>
        <v>41818.806875000002</v>
      </c>
      <c r="U1182" s="13">
        <f t="shared" si="150"/>
        <v>41781.806875000002</v>
      </c>
      <c r="V1182" t="str">
        <f t="shared" si="151"/>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44"/>
        <v>8.0000000000000002E-3</v>
      </c>
      <c r="P1183" s="7">
        <f t="shared" si="145"/>
        <v>1.3333333333333333</v>
      </c>
      <c r="Q1183" t="str">
        <f t="shared" si="146"/>
        <v>food</v>
      </c>
      <c r="R1183" s="8" t="str">
        <f t="shared" si="147"/>
        <v>food trucks</v>
      </c>
      <c r="S1183" s="12">
        <f t="shared" si="148"/>
        <v>42034.339363425926</v>
      </c>
      <c r="T1183" s="12">
        <f t="shared" si="149"/>
        <v>42064.339363425926</v>
      </c>
      <c r="U1183" s="13">
        <f t="shared" si="150"/>
        <v>42034.339363425926</v>
      </c>
      <c r="V1183" t="str">
        <f t="shared" si="151"/>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44"/>
        <v>4.2</v>
      </c>
      <c r="P1184" s="7">
        <f t="shared" si="145"/>
        <v>10.5</v>
      </c>
      <c r="Q1184" t="str">
        <f t="shared" si="146"/>
        <v>food</v>
      </c>
      <c r="R1184" s="8" t="str">
        <f t="shared" si="147"/>
        <v>food trucks</v>
      </c>
      <c r="S1184" s="12">
        <f t="shared" si="148"/>
        <v>42728.827407407407</v>
      </c>
      <c r="T1184" s="12">
        <f t="shared" si="149"/>
        <v>42747.695833333331</v>
      </c>
      <c r="U1184" s="13">
        <f t="shared" si="150"/>
        <v>42728.827407407407</v>
      </c>
      <c r="V1184" t="str">
        <f t="shared" si="151"/>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44"/>
        <v>4</v>
      </c>
      <c r="P1185" s="7">
        <f t="shared" si="145"/>
        <v>33.333333333333336</v>
      </c>
      <c r="Q1185" t="str">
        <f t="shared" si="146"/>
        <v>food</v>
      </c>
      <c r="R1185" s="8" t="str">
        <f t="shared" si="147"/>
        <v>food trucks</v>
      </c>
      <c r="S1185" s="12">
        <f t="shared" si="148"/>
        <v>42656.86137731481</v>
      </c>
      <c r="T1185" s="12">
        <f t="shared" si="149"/>
        <v>42676.165972222225</v>
      </c>
      <c r="U1185" s="13">
        <f t="shared" si="150"/>
        <v>42656.86137731481</v>
      </c>
      <c r="V1185" t="str">
        <f t="shared" si="151"/>
        <v>Oct</v>
      </c>
    </row>
    <row r="1186" spans="1:22"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44"/>
        <v>104.93636363636362</v>
      </c>
      <c r="P1186" s="7">
        <f t="shared" si="145"/>
        <v>61.562666666666665</v>
      </c>
      <c r="Q1186" t="str">
        <f t="shared" si="146"/>
        <v>photography</v>
      </c>
      <c r="R1186" s="8" t="str">
        <f t="shared" si="147"/>
        <v>photobooks</v>
      </c>
      <c r="S1186" s="12">
        <f t="shared" si="148"/>
        <v>42741.599664351852</v>
      </c>
      <c r="T1186" s="12">
        <f t="shared" si="149"/>
        <v>42772.599664351852</v>
      </c>
      <c r="U1186" s="13">
        <f t="shared" si="150"/>
        <v>42741.599664351852</v>
      </c>
      <c r="V1186" t="str">
        <f t="shared" si="151"/>
        <v>Jan</v>
      </c>
    </row>
    <row r="1187" spans="1:22"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44"/>
        <v>105.44</v>
      </c>
      <c r="P1187" s="7">
        <f t="shared" si="145"/>
        <v>118.73873873873873</v>
      </c>
      <c r="Q1187" t="str">
        <f t="shared" si="146"/>
        <v>photography</v>
      </c>
      <c r="R1187" s="8" t="str">
        <f t="shared" si="147"/>
        <v>photobooks</v>
      </c>
      <c r="S1187" s="12">
        <f t="shared" si="148"/>
        <v>42130.865150462967</v>
      </c>
      <c r="T1187" s="12">
        <f t="shared" si="149"/>
        <v>42163.166666666672</v>
      </c>
      <c r="U1187" s="13">
        <f t="shared" si="150"/>
        <v>42130.865150462967</v>
      </c>
      <c r="V1187" t="str">
        <f t="shared" si="151"/>
        <v>May</v>
      </c>
    </row>
    <row r="1188" spans="1:22"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44"/>
        <v>106.73333333333332</v>
      </c>
      <c r="P1188" s="7">
        <f t="shared" si="145"/>
        <v>65.081300813008127</v>
      </c>
      <c r="Q1188" t="str">
        <f t="shared" si="146"/>
        <v>photography</v>
      </c>
      <c r="R1188" s="8" t="str">
        <f t="shared" si="147"/>
        <v>photobooks</v>
      </c>
      <c r="S1188" s="12">
        <f t="shared" si="148"/>
        <v>42123.86336805555</v>
      </c>
      <c r="T1188" s="12">
        <f t="shared" si="149"/>
        <v>42156.945833333331</v>
      </c>
      <c r="U1188" s="13">
        <f t="shared" si="150"/>
        <v>42123.86336805555</v>
      </c>
      <c r="V1188" t="str">
        <f t="shared" si="151"/>
        <v>Apr</v>
      </c>
    </row>
    <row r="1189" spans="1:22"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44"/>
        <v>104.12571428571428</v>
      </c>
      <c r="P1189" s="7">
        <f t="shared" si="145"/>
        <v>130.15714285714284</v>
      </c>
      <c r="Q1189" t="str">
        <f t="shared" si="146"/>
        <v>photography</v>
      </c>
      <c r="R1189" s="8" t="str">
        <f t="shared" si="147"/>
        <v>photobooks</v>
      </c>
      <c r="S1189" s="12">
        <f t="shared" si="148"/>
        <v>42109.894942129627</v>
      </c>
      <c r="T1189" s="12">
        <f t="shared" si="149"/>
        <v>42141.75</v>
      </c>
      <c r="U1189" s="13">
        <f t="shared" si="150"/>
        <v>42109.894942129627</v>
      </c>
      <c r="V1189" t="str">
        <f t="shared" si="151"/>
        <v>Apr</v>
      </c>
    </row>
    <row r="1190" spans="1:22"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44"/>
        <v>160.54999999999998</v>
      </c>
      <c r="P1190" s="7">
        <f t="shared" si="145"/>
        <v>37.776470588235291</v>
      </c>
      <c r="Q1190" t="str">
        <f t="shared" si="146"/>
        <v>photography</v>
      </c>
      <c r="R1190" s="8" t="str">
        <f t="shared" si="147"/>
        <v>photobooks</v>
      </c>
      <c r="S1190" s="12">
        <f t="shared" si="148"/>
        <v>42711.700694444444</v>
      </c>
      <c r="T1190" s="12">
        <f t="shared" si="149"/>
        <v>42732.700694444444</v>
      </c>
      <c r="U1190" s="13">
        <f t="shared" si="150"/>
        <v>42711.700694444444</v>
      </c>
      <c r="V1190" t="str">
        <f t="shared" si="151"/>
        <v>Dec</v>
      </c>
    </row>
    <row r="1191" spans="1:22"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44"/>
        <v>107.77777777777777</v>
      </c>
      <c r="P1191" s="7">
        <f t="shared" si="145"/>
        <v>112.79069767441861</v>
      </c>
      <c r="Q1191" t="str">
        <f t="shared" si="146"/>
        <v>photography</v>
      </c>
      <c r="R1191" s="8" t="str">
        <f t="shared" si="147"/>
        <v>photobooks</v>
      </c>
      <c r="S1191" s="12">
        <f t="shared" si="148"/>
        <v>42529.979108796295</v>
      </c>
      <c r="T1191" s="12">
        <f t="shared" si="149"/>
        <v>42550.979108796295</v>
      </c>
      <c r="U1191" s="13">
        <f t="shared" si="150"/>
        <v>42529.979108796295</v>
      </c>
      <c r="V1191" t="str">
        <f t="shared" si="151"/>
        <v>Jun</v>
      </c>
    </row>
    <row r="1192" spans="1:22"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44"/>
        <v>135</v>
      </c>
      <c r="P1192" s="7">
        <f t="shared" si="145"/>
        <v>51.92307692307692</v>
      </c>
      <c r="Q1192" t="str">
        <f t="shared" si="146"/>
        <v>photography</v>
      </c>
      <c r="R1192" s="8" t="str">
        <f t="shared" si="147"/>
        <v>photobooks</v>
      </c>
      <c r="S1192" s="12">
        <f t="shared" si="148"/>
        <v>41852.665798611109</v>
      </c>
      <c r="T1192" s="12">
        <f t="shared" si="149"/>
        <v>41882.665798611109</v>
      </c>
      <c r="U1192" s="13">
        <f t="shared" si="150"/>
        <v>41852.665798611109</v>
      </c>
      <c r="V1192" t="str">
        <f t="shared" si="151"/>
        <v>Aug</v>
      </c>
    </row>
    <row r="1193" spans="1:22"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44"/>
        <v>109.07407407407408</v>
      </c>
      <c r="P1193" s="7">
        <f t="shared" si="145"/>
        <v>89.242424242424249</v>
      </c>
      <c r="Q1193" t="str">
        <f t="shared" si="146"/>
        <v>photography</v>
      </c>
      <c r="R1193" s="8" t="str">
        <f t="shared" si="147"/>
        <v>photobooks</v>
      </c>
      <c r="S1193" s="12">
        <f t="shared" si="148"/>
        <v>42419.603703703702</v>
      </c>
      <c r="T1193" s="12">
        <f t="shared" si="149"/>
        <v>42449.562037037038</v>
      </c>
      <c r="U1193" s="13">
        <f t="shared" si="150"/>
        <v>42419.603703703702</v>
      </c>
      <c r="V1193" t="str">
        <f t="shared" si="151"/>
        <v>Feb</v>
      </c>
    </row>
    <row r="1194" spans="1:22"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44"/>
        <v>290</v>
      </c>
      <c r="P1194" s="7">
        <f t="shared" si="145"/>
        <v>19.333333333333332</v>
      </c>
      <c r="Q1194" t="str">
        <f t="shared" si="146"/>
        <v>photography</v>
      </c>
      <c r="R1194" s="8" t="str">
        <f t="shared" si="147"/>
        <v>photobooks</v>
      </c>
      <c r="S1194" s="12">
        <f t="shared" si="148"/>
        <v>42747.506689814814</v>
      </c>
      <c r="T1194" s="12">
        <f t="shared" si="149"/>
        <v>42777.506689814814</v>
      </c>
      <c r="U1194" s="13">
        <f t="shared" si="150"/>
        <v>42747.506689814814</v>
      </c>
      <c r="V1194" t="str">
        <f t="shared" si="151"/>
        <v>Jan</v>
      </c>
    </row>
    <row r="1195" spans="1:22"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44"/>
        <v>103.95714285714286</v>
      </c>
      <c r="P1195" s="7">
        <f t="shared" si="145"/>
        <v>79.967032967032964</v>
      </c>
      <c r="Q1195" t="str">
        <f t="shared" si="146"/>
        <v>photography</v>
      </c>
      <c r="R1195" s="8" t="str">
        <f t="shared" si="147"/>
        <v>photobooks</v>
      </c>
      <c r="S1195" s="12">
        <f t="shared" si="148"/>
        <v>42409.776076388887</v>
      </c>
      <c r="T1195" s="12">
        <f t="shared" si="149"/>
        <v>42469.734409722223</v>
      </c>
      <c r="U1195" s="13">
        <f t="shared" si="150"/>
        <v>42409.776076388887</v>
      </c>
      <c r="V1195" t="str">
        <f t="shared" si="151"/>
        <v>Feb</v>
      </c>
    </row>
    <row r="1196" spans="1:22"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44"/>
        <v>322.24</v>
      </c>
      <c r="P1196" s="7">
        <f t="shared" si="145"/>
        <v>56.414565826330531</v>
      </c>
      <c r="Q1196" t="str">
        <f t="shared" si="146"/>
        <v>photography</v>
      </c>
      <c r="R1196" s="8" t="str">
        <f t="shared" si="147"/>
        <v>photobooks</v>
      </c>
      <c r="S1196" s="12">
        <f t="shared" si="148"/>
        <v>42072.488182870366</v>
      </c>
      <c r="T1196" s="12">
        <f t="shared" si="149"/>
        <v>42102.488182870366</v>
      </c>
      <c r="U1196" s="13">
        <f t="shared" si="150"/>
        <v>42072.488182870366</v>
      </c>
      <c r="V1196" t="str">
        <f t="shared" si="151"/>
        <v>Mar</v>
      </c>
    </row>
    <row r="1197" spans="1:22"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44"/>
        <v>135</v>
      </c>
      <c r="P1197" s="7">
        <f t="shared" si="145"/>
        <v>79.411764705882348</v>
      </c>
      <c r="Q1197" t="str">
        <f t="shared" si="146"/>
        <v>photography</v>
      </c>
      <c r="R1197" s="8" t="str">
        <f t="shared" si="147"/>
        <v>photobooks</v>
      </c>
      <c r="S1197" s="12">
        <f t="shared" si="148"/>
        <v>42298.34783564815</v>
      </c>
      <c r="T1197" s="12">
        <f t="shared" si="149"/>
        <v>42358.375</v>
      </c>
      <c r="U1197" s="13">
        <f t="shared" si="150"/>
        <v>42298.34783564815</v>
      </c>
      <c r="V1197" t="str">
        <f t="shared" si="151"/>
        <v>Oct</v>
      </c>
    </row>
    <row r="1198" spans="1:22"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44"/>
        <v>269.91034482758624</v>
      </c>
      <c r="P1198" s="7">
        <f t="shared" si="145"/>
        <v>76.439453125</v>
      </c>
      <c r="Q1198" t="str">
        <f t="shared" si="146"/>
        <v>photography</v>
      </c>
      <c r="R1198" s="8" t="str">
        <f t="shared" si="147"/>
        <v>photobooks</v>
      </c>
      <c r="S1198" s="12">
        <f t="shared" si="148"/>
        <v>42326.818738425922</v>
      </c>
      <c r="T1198" s="12">
        <f t="shared" si="149"/>
        <v>42356.818738425922</v>
      </c>
      <c r="U1198" s="13">
        <f t="shared" si="150"/>
        <v>42326.818738425922</v>
      </c>
      <c r="V1198" t="str">
        <f t="shared" si="151"/>
        <v>Nov</v>
      </c>
    </row>
    <row r="1199" spans="1:22"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44"/>
        <v>253.29333333333332</v>
      </c>
      <c r="P1199" s="7">
        <f t="shared" si="145"/>
        <v>121</v>
      </c>
      <c r="Q1199" t="str">
        <f t="shared" si="146"/>
        <v>photography</v>
      </c>
      <c r="R1199" s="8" t="str">
        <f t="shared" si="147"/>
        <v>photobooks</v>
      </c>
      <c r="S1199" s="12">
        <f t="shared" si="148"/>
        <v>42503.66474537037</v>
      </c>
      <c r="T1199" s="12">
        <f t="shared" si="149"/>
        <v>42534.249305555553</v>
      </c>
      <c r="U1199" s="13">
        <f t="shared" si="150"/>
        <v>42503.66474537037</v>
      </c>
      <c r="V1199" t="str">
        <f t="shared" si="151"/>
        <v>May</v>
      </c>
    </row>
    <row r="1200" spans="1:22"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44"/>
        <v>260.59999999999997</v>
      </c>
      <c r="P1200" s="7">
        <f t="shared" si="145"/>
        <v>54.616766467065865</v>
      </c>
      <c r="Q1200" t="str">
        <f t="shared" si="146"/>
        <v>photography</v>
      </c>
      <c r="R1200" s="8" t="str">
        <f t="shared" si="147"/>
        <v>photobooks</v>
      </c>
      <c r="S1200" s="12">
        <f t="shared" si="148"/>
        <v>42333.619050925925</v>
      </c>
      <c r="T1200" s="12">
        <f t="shared" si="149"/>
        <v>42369.125</v>
      </c>
      <c r="U1200" s="13">
        <f t="shared" si="150"/>
        <v>42333.619050925925</v>
      </c>
      <c r="V1200" t="str">
        <f t="shared" si="151"/>
        <v>Nov</v>
      </c>
    </row>
    <row r="1201" spans="1:22"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44"/>
        <v>101.31677953348381</v>
      </c>
      <c r="P1201" s="7">
        <f t="shared" si="145"/>
        <v>299.22222222222223</v>
      </c>
      <c r="Q1201" t="str">
        <f t="shared" si="146"/>
        <v>photography</v>
      </c>
      <c r="R1201" s="8" t="str">
        <f t="shared" si="147"/>
        <v>photobooks</v>
      </c>
      <c r="S1201" s="12">
        <f t="shared" si="148"/>
        <v>42161.770833333328</v>
      </c>
      <c r="T1201" s="12">
        <f t="shared" si="149"/>
        <v>42193.770833333328</v>
      </c>
      <c r="U1201" s="13">
        <f t="shared" si="150"/>
        <v>42161.770833333328</v>
      </c>
      <c r="V1201" t="str">
        <f t="shared" si="151"/>
        <v>Jun</v>
      </c>
    </row>
    <row r="1202" spans="1:22"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44"/>
        <v>125.60416666666667</v>
      </c>
      <c r="P1202" s="7">
        <f t="shared" si="145"/>
        <v>58.533980582524272</v>
      </c>
      <c r="Q1202" t="str">
        <f t="shared" si="146"/>
        <v>photography</v>
      </c>
      <c r="R1202" s="8" t="str">
        <f t="shared" si="147"/>
        <v>photobooks</v>
      </c>
      <c r="S1202" s="12">
        <f t="shared" si="148"/>
        <v>42089.477500000001</v>
      </c>
      <c r="T1202" s="12">
        <f t="shared" si="149"/>
        <v>42110.477500000001</v>
      </c>
      <c r="U1202" s="13">
        <f t="shared" si="150"/>
        <v>42089.477500000001</v>
      </c>
      <c r="V1202" t="str">
        <f t="shared" si="151"/>
        <v>Mar</v>
      </c>
    </row>
    <row r="1203" spans="1:22"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44"/>
        <v>102.43783333333334</v>
      </c>
      <c r="P1203" s="7">
        <f t="shared" si="145"/>
        <v>55.371801801801809</v>
      </c>
      <c r="Q1203" t="str">
        <f t="shared" si="146"/>
        <v>photography</v>
      </c>
      <c r="R1203" s="8" t="str">
        <f t="shared" si="147"/>
        <v>photobooks</v>
      </c>
      <c r="S1203" s="12">
        <f t="shared" si="148"/>
        <v>42536.60701388889</v>
      </c>
      <c r="T1203" s="12">
        <f t="shared" si="149"/>
        <v>42566.60701388889</v>
      </c>
      <c r="U1203" s="13">
        <f t="shared" si="150"/>
        <v>42536.60701388889</v>
      </c>
      <c r="V1203" t="str">
        <f t="shared" si="151"/>
        <v>Jun</v>
      </c>
    </row>
    <row r="1204" spans="1:22"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44"/>
        <v>199.244</v>
      </c>
      <c r="P1204" s="7">
        <f t="shared" si="145"/>
        <v>183.80442804428046</v>
      </c>
      <c r="Q1204" t="str">
        <f t="shared" si="146"/>
        <v>photography</v>
      </c>
      <c r="R1204" s="8" t="str">
        <f t="shared" si="147"/>
        <v>photobooks</v>
      </c>
      <c r="S1204" s="12">
        <f t="shared" si="148"/>
        <v>42152.288819444446</v>
      </c>
      <c r="T1204" s="12">
        <f t="shared" si="149"/>
        <v>42182.288819444446</v>
      </c>
      <c r="U1204" s="13">
        <f t="shared" si="150"/>
        <v>42152.288819444446</v>
      </c>
      <c r="V1204" t="str">
        <f t="shared" si="151"/>
        <v>May</v>
      </c>
    </row>
    <row r="1205" spans="1:22"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44"/>
        <v>102.45398773006136</v>
      </c>
      <c r="P1205" s="7">
        <f t="shared" si="145"/>
        <v>165.34653465346534</v>
      </c>
      <c r="Q1205" t="str">
        <f t="shared" si="146"/>
        <v>photography</v>
      </c>
      <c r="R1205" s="8" t="str">
        <f t="shared" si="147"/>
        <v>photobooks</v>
      </c>
      <c r="S1205" s="12">
        <f t="shared" si="148"/>
        <v>42125.614895833336</v>
      </c>
      <c r="T1205" s="12">
        <f t="shared" si="149"/>
        <v>42155.614895833336</v>
      </c>
      <c r="U1205" s="13">
        <f t="shared" si="150"/>
        <v>42125.614895833336</v>
      </c>
      <c r="V1205" t="str">
        <f t="shared" si="151"/>
        <v>May</v>
      </c>
    </row>
    <row r="1206" spans="1:22"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44"/>
        <v>102.94615384615385</v>
      </c>
      <c r="P1206" s="7">
        <f t="shared" si="145"/>
        <v>234.78947368421052</v>
      </c>
      <c r="Q1206" t="str">
        <f t="shared" si="146"/>
        <v>photography</v>
      </c>
      <c r="R1206" s="8" t="str">
        <f t="shared" si="147"/>
        <v>photobooks</v>
      </c>
      <c r="S1206" s="12">
        <f t="shared" si="148"/>
        <v>42297.748067129629</v>
      </c>
      <c r="T1206" s="12">
        <f t="shared" si="149"/>
        <v>42342.208333333328</v>
      </c>
      <c r="U1206" s="13">
        <f t="shared" si="150"/>
        <v>42297.748067129629</v>
      </c>
      <c r="V1206" t="str">
        <f t="shared" si="151"/>
        <v>Oct</v>
      </c>
    </row>
    <row r="1207" spans="1:22"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44"/>
        <v>100.86153846153847</v>
      </c>
      <c r="P1207" s="7">
        <f t="shared" si="145"/>
        <v>211.48387096774192</v>
      </c>
      <c r="Q1207" t="str">
        <f t="shared" si="146"/>
        <v>photography</v>
      </c>
      <c r="R1207" s="8" t="str">
        <f t="shared" si="147"/>
        <v>photobooks</v>
      </c>
      <c r="S1207" s="12">
        <f t="shared" si="148"/>
        <v>42138.506377314814</v>
      </c>
      <c r="T1207" s="12">
        <f t="shared" si="149"/>
        <v>42168.506377314814</v>
      </c>
      <c r="U1207" s="13">
        <f t="shared" si="150"/>
        <v>42138.506377314814</v>
      </c>
      <c r="V1207" t="str">
        <f t="shared" si="151"/>
        <v>May</v>
      </c>
    </row>
    <row r="1208" spans="1:22"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44"/>
        <v>114.99999999999999</v>
      </c>
      <c r="P1208" s="7">
        <f t="shared" si="145"/>
        <v>32.34375</v>
      </c>
      <c r="Q1208" t="str">
        <f t="shared" si="146"/>
        <v>photography</v>
      </c>
      <c r="R1208" s="8" t="str">
        <f t="shared" si="147"/>
        <v>photobooks</v>
      </c>
      <c r="S1208" s="12">
        <f t="shared" si="148"/>
        <v>42772.776076388887</v>
      </c>
      <c r="T1208" s="12">
        <f t="shared" si="149"/>
        <v>42805.561805555553</v>
      </c>
      <c r="U1208" s="13">
        <f t="shared" si="150"/>
        <v>42772.776076388887</v>
      </c>
      <c r="V1208" t="str">
        <f t="shared" si="151"/>
        <v>Feb</v>
      </c>
    </row>
    <row r="1209" spans="1:22"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44"/>
        <v>104.16766467065868</v>
      </c>
      <c r="P1209" s="7">
        <f t="shared" si="145"/>
        <v>123.37588652482269</v>
      </c>
      <c r="Q1209" t="str">
        <f t="shared" si="146"/>
        <v>photography</v>
      </c>
      <c r="R1209" s="8" t="str">
        <f t="shared" si="147"/>
        <v>photobooks</v>
      </c>
      <c r="S1209" s="12">
        <f t="shared" si="148"/>
        <v>42430.430243055554</v>
      </c>
      <c r="T1209" s="12">
        <f t="shared" si="149"/>
        <v>42460.416666666672</v>
      </c>
      <c r="U1209" s="13">
        <f t="shared" si="150"/>
        <v>42430.430243055554</v>
      </c>
      <c r="V1209" t="str">
        <f t="shared" si="151"/>
        <v>Mar</v>
      </c>
    </row>
    <row r="1210" spans="1:22"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44"/>
        <v>155.29999999999998</v>
      </c>
      <c r="P1210" s="7">
        <f t="shared" si="145"/>
        <v>207.06666666666666</v>
      </c>
      <c r="Q1210" t="str">
        <f t="shared" si="146"/>
        <v>photography</v>
      </c>
      <c r="R1210" s="8" t="str">
        <f t="shared" si="147"/>
        <v>photobooks</v>
      </c>
      <c r="S1210" s="12">
        <f t="shared" si="148"/>
        <v>42423.709074074075</v>
      </c>
      <c r="T1210" s="12">
        <f t="shared" si="149"/>
        <v>42453.667407407411</v>
      </c>
      <c r="U1210" s="13">
        <f t="shared" si="150"/>
        <v>42423.709074074075</v>
      </c>
      <c r="V1210" t="str">
        <f t="shared" si="151"/>
        <v>Feb</v>
      </c>
    </row>
    <row r="1211" spans="1:22"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44"/>
        <v>106</v>
      </c>
      <c r="P1211" s="7">
        <f t="shared" si="145"/>
        <v>138.2608695652174</v>
      </c>
      <c r="Q1211" t="str">
        <f t="shared" si="146"/>
        <v>photography</v>
      </c>
      <c r="R1211" s="8" t="str">
        <f t="shared" si="147"/>
        <v>photobooks</v>
      </c>
      <c r="S1211" s="12">
        <f t="shared" si="148"/>
        <v>42761.846122685187</v>
      </c>
      <c r="T1211" s="12">
        <f t="shared" si="149"/>
        <v>42791.846122685187</v>
      </c>
      <c r="U1211" s="13">
        <f t="shared" si="150"/>
        <v>42761.846122685187</v>
      </c>
      <c r="V1211" t="str">
        <f t="shared" si="151"/>
        <v>Jan</v>
      </c>
    </row>
    <row r="1212" spans="1:22"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44"/>
        <v>254.31499999999997</v>
      </c>
      <c r="P1212" s="7">
        <f t="shared" si="145"/>
        <v>493.81553398058253</v>
      </c>
      <c r="Q1212" t="str">
        <f t="shared" si="146"/>
        <v>photography</v>
      </c>
      <c r="R1212" s="8" t="str">
        <f t="shared" si="147"/>
        <v>photobooks</v>
      </c>
      <c r="S1212" s="12">
        <f t="shared" si="148"/>
        <v>42132.941805555558</v>
      </c>
      <c r="T1212" s="12">
        <f t="shared" si="149"/>
        <v>42155.875</v>
      </c>
      <c r="U1212" s="13">
        <f t="shared" si="150"/>
        <v>42132.941805555558</v>
      </c>
      <c r="V1212" t="str">
        <f t="shared" si="151"/>
        <v>May</v>
      </c>
    </row>
    <row r="1213" spans="1:22"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44"/>
        <v>101.1</v>
      </c>
      <c r="P1213" s="7">
        <f t="shared" si="145"/>
        <v>168.5</v>
      </c>
      <c r="Q1213" t="str">
        <f t="shared" si="146"/>
        <v>photography</v>
      </c>
      <c r="R1213" s="8" t="str">
        <f t="shared" si="147"/>
        <v>photobooks</v>
      </c>
      <c r="S1213" s="12">
        <f t="shared" si="148"/>
        <v>42515.866446759261</v>
      </c>
      <c r="T1213" s="12">
        <f t="shared" si="149"/>
        <v>42530.866446759261</v>
      </c>
      <c r="U1213" s="13">
        <f t="shared" si="150"/>
        <v>42515.866446759261</v>
      </c>
      <c r="V1213" t="str">
        <f t="shared" si="151"/>
        <v>May</v>
      </c>
    </row>
    <row r="1214" spans="1:22"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44"/>
        <v>129.04</v>
      </c>
      <c r="P1214" s="7">
        <f t="shared" si="145"/>
        <v>38.867469879518069</v>
      </c>
      <c r="Q1214" t="str">
        <f t="shared" si="146"/>
        <v>photography</v>
      </c>
      <c r="R1214" s="8" t="str">
        <f t="shared" si="147"/>
        <v>photobooks</v>
      </c>
      <c r="S1214" s="12">
        <f t="shared" si="148"/>
        <v>42318.950173611112</v>
      </c>
      <c r="T1214" s="12">
        <f t="shared" si="149"/>
        <v>42335.041666666672</v>
      </c>
      <c r="U1214" s="13">
        <f t="shared" si="150"/>
        <v>42318.950173611112</v>
      </c>
      <c r="V1214" t="str">
        <f t="shared" si="151"/>
        <v>Nov</v>
      </c>
    </row>
    <row r="1215" spans="1:22"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44"/>
        <v>102.23076923076924</v>
      </c>
      <c r="P1215" s="7">
        <f t="shared" si="145"/>
        <v>61.527777777777779</v>
      </c>
      <c r="Q1215" t="str">
        <f t="shared" si="146"/>
        <v>photography</v>
      </c>
      <c r="R1215" s="8" t="str">
        <f t="shared" si="147"/>
        <v>photobooks</v>
      </c>
      <c r="S1215" s="12">
        <f t="shared" si="148"/>
        <v>42731.755787037036</v>
      </c>
      <c r="T1215" s="12">
        <f t="shared" si="149"/>
        <v>42766.755787037036</v>
      </c>
      <c r="U1215" s="13">
        <f t="shared" si="150"/>
        <v>42731.755787037036</v>
      </c>
      <c r="V1215" t="str">
        <f t="shared" si="151"/>
        <v>Dec</v>
      </c>
    </row>
    <row r="1216" spans="1:22"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44"/>
        <v>131.80000000000001</v>
      </c>
      <c r="P1216" s="7">
        <f t="shared" si="145"/>
        <v>105.44</v>
      </c>
      <c r="Q1216" t="str">
        <f t="shared" si="146"/>
        <v>photography</v>
      </c>
      <c r="R1216" s="8" t="str">
        <f t="shared" si="147"/>
        <v>photobooks</v>
      </c>
      <c r="S1216" s="12">
        <f t="shared" si="148"/>
        <v>42104.840335648143</v>
      </c>
      <c r="T1216" s="12">
        <f t="shared" si="149"/>
        <v>42164.840335648143</v>
      </c>
      <c r="U1216" s="13">
        <f t="shared" si="150"/>
        <v>42104.840335648143</v>
      </c>
      <c r="V1216" t="str">
        <f t="shared" si="151"/>
        <v>Apr</v>
      </c>
    </row>
    <row r="1217" spans="1:22"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44"/>
        <v>786.0802000000001</v>
      </c>
      <c r="P1217" s="7">
        <f t="shared" si="145"/>
        <v>71.592003642987251</v>
      </c>
      <c r="Q1217" t="str">
        <f t="shared" si="146"/>
        <v>photography</v>
      </c>
      <c r="R1217" s="8" t="str">
        <f t="shared" si="147"/>
        <v>photobooks</v>
      </c>
      <c r="S1217" s="12">
        <f t="shared" si="148"/>
        <v>41759.923101851848</v>
      </c>
      <c r="T1217" s="12">
        <f t="shared" si="149"/>
        <v>41789.923101851848</v>
      </c>
      <c r="U1217" s="13">
        <f t="shared" si="150"/>
        <v>41759.923101851848</v>
      </c>
      <c r="V1217" t="str">
        <f t="shared" si="151"/>
        <v>Apr</v>
      </c>
    </row>
    <row r="1218" spans="1:22"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44"/>
        <v>145.70000000000002</v>
      </c>
      <c r="P1218" s="7">
        <f t="shared" si="145"/>
        <v>91.882882882882882</v>
      </c>
      <c r="Q1218" t="str">
        <f t="shared" si="146"/>
        <v>photography</v>
      </c>
      <c r="R1218" s="8" t="str">
        <f t="shared" si="147"/>
        <v>photobooks</v>
      </c>
      <c r="S1218" s="12">
        <f t="shared" si="148"/>
        <v>42247.616400462968</v>
      </c>
      <c r="T1218" s="12">
        <f t="shared" si="149"/>
        <v>42279.960416666669</v>
      </c>
      <c r="U1218" s="13">
        <f t="shared" si="150"/>
        <v>42247.616400462968</v>
      </c>
      <c r="V1218" t="str">
        <f t="shared" si="151"/>
        <v>Aug</v>
      </c>
    </row>
    <row r="1219" spans="1:22"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52">E1219/D1219*100</f>
        <v>102.60000000000001</v>
      </c>
      <c r="P1219" s="7">
        <f t="shared" ref="P1219:P1282" si="153">E1219/L1219</f>
        <v>148.57377049180329</v>
      </c>
      <c r="Q1219" t="str">
        <f t="shared" ref="Q1219:Q1282" si="154">LEFT(N1219, SEARCH("/",N1219,1)-1)</f>
        <v>photography</v>
      </c>
      <c r="R1219" s="8" t="str">
        <f t="shared" ref="R1219:R1282" si="155">RIGHT(N1219,LEN(N1219)-SEARCH("/",N1219))</f>
        <v>photobooks</v>
      </c>
      <c r="S1219" s="12">
        <f t="shared" ref="S1219:S1282" si="156">(J1219/86400)+DATE(1970,1,1)</f>
        <v>42535.809490740736</v>
      </c>
      <c r="T1219" s="12">
        <f t="shared" ref="T1219:T1282" si="157">(I1219/86400)+DATE(1970,1,1)</f>
        <v>42565.809490740736</v>
      </c>
      <c r="U1219" s="13">
        <f t="shared" ref="U1219:U1282" si="158">S1219</f>
        <v>42535.809490740736</v>
      </c>
      <c r="V1219" t="str">
        <f t="shared" si="151"/>
        <v>Jun</v>
      </c>
    </row>
    <row r="1220" spans="1:22"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52"/>
        <v>172.27777777777777</v>
      </c>
      <c r="P1220" s="7">
        <f t="shared" si="153"/>
        <v>174.2134831460674</v>
      </c>
      <c r="Q1220" t="str">
        <f t="shared" si="154"/>
        <v>photography</v>
      </c>
      <c r="R1220" s="8" t="str">
        <f t="shared" si="155"/>
        <v>photobooks</v>
      </c>
      <c r="S1220" s="12">
        <f t="shared" si="156"/>
        <v>42278.662037037036</v>
      </c>
      <c r="T1220" s="12">
        <f t="shared" si="157"/>
        <v>42309.125</v>
      </c>
      <c r="U1220" s="13">
        <f t="shared" si="158"/>
        <v>42278.662037037036</v>
      </c>
      <c r="V1220" t="str">
        <f t="shared" ref="V1220:V1283" si="159">TEXT(S1220,"mmm")</f>
        <v>Oct</v>
      </c>
    </row>
    <row r="1221" spans="1:22"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52"/>
        <v>159.16819571865443</v>
      </c>
      <c r="P1221" s="7">
        <f t="shared" si="153"/>
        <v>102.86166007905139</v>
      </c>
      <c r="Q1221" t="str">
        <f t="shared" si="154"/>
        <v>photography</v>
      </c>
      <c r="R1221" s="8" t="str">
        <f t="shared" si="155"/>
        <v>photobooks</v>
      </c>
      <c r="S1221" s="12">
        <f t="shared" si="156"/>
        <v>42633.461956018524</v>
      </c>
      <c r="T1221" s="12">
        <f t="shared" si="157"/>
        <v>42663.461956018524</v>
      </c>
      <c r="U1221" s="13">
        <f t="shared" si="158"/>
        <v>42633.461956018524</v>
      </c>
      <c r="V1221" t="str">
        <f t="shared" si="159"/>
        <v>Sep</v>
      </c>
    </row>
    <row r="1222" spans="1:22"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52"/>
        <v>103.76666666666668</v>
      </c>
      <c r="P1222" s="7">
        <f t="shared" si="153"/>
        <v>111.17857142857143</v>
      </c>
      <c r="Q1222" t="str">
        <f t="shared" si="154"/>
        <v>photography</v>
      </c>
      <c r="R1222" s="8" t="str">
        <f t="shared" si="155"/>
        <v>photobooks</v>
      </c>
      <c r="S1222" s="12">
        <f t="shared" si="156"/>
        <v>42211.628611111111</v>
      </c>
      <c r="T1222" s="12">
        <f t="shared" si="157"/>
        <v>42241.628611111111</v>
      </c>
      <c r="U1222" s="13">
        <f t="shared" si="158"/>
        <v>42211.628611111111</v>
      </c>
      <c r="V1222" t="str">
        <f t="shared" si="159"/>
        <v>Jul</v>
      </c>
    </row>
    <row r="1223" spans="1:22"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52"/>
        <v>111.40954545454547</v>
      </c>
      <c r="P1223" s="7">
        <f t="shared" si="153"/>
        <v>23.796213592233013</v>
      </c>
      <c r="Q1223" t="str">
        <f t="shared" si="154"/>
        <v>photography</v>
      </c>
      <c r="R1223" s="8" t="str">
        <f t="shared" si="155"/>
        <v>photobooks</v>
      </c>
      <c r="S1223" s="12">
        <f t="shared" si="156"/>
        <v>42680.47555555556</v>
      </c>
      <c r="T1223" s="12">
        <f t="shared" si="157"/>
        <v>42708</v>
      </c>
      <c r="U1223" s="13">
        <f t="shared" si="158"/>
        <v>42680.47555555556</v>
      </c>
      <c r="V1223" t="str">
        <f t="shared" si="159"/>
        <v>Nov</v>
      </c>
    </row>
    <row r="1224" spans="1:22"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52"/>
        <v>280.375</v>
      </c>
      <c r="P1224" s="7">
        <f t="shared" si="153"/>
        <v>81.268115942028984</v>
      </c>
      <c r="Q1224" t="str">
        <f t="shared" si="154"/>
        <v>photography</v>
      </c>
      <c r="R1224" s="8" t="str">
        <f t="shared" si="155"/>
        <v>photobooks</v>
      </c>
      <c r="S1224" s="12">
        <f t="shared" si="156"/>
        <v>42430.720451388886</v>
      </c>
      <c r="T1224" s="12">
        <f t="shared" si="157"/>
        <v>42461.166666666672</v>
      </c>
      <c r="U1224" s="13">
        <f t="shared" si="158"/>
        <v>42430.720451388886</v>
      </c>
      <c r="V1224" t="str">
        <f t="shared" si="159"/>
        <v>Mar</v>
      </c>
    </row>
    <row r="1225" spans="1:22"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52"/>
        <v>112.10606060606061</v>
      </c>
      <c r="P1225" s="7">
        <f t="shared" si="153"/>
        <v>116.21465968586388</v>
      </c>
      <c r="Q1225" t="str">
        <f t="shared" si="154"/>
        <v>photography</v>
      </c>
      <c r="R1225" s="8" t="str">
        <f t="shared" si="155"/>
        <v>photobooks</v>
      </c>
      <c r="S1225" s="12">
        <f t="shared" si="156"/>
        <v>42654.177187499998</v>
      </c>
      <c r="T1225" s="12">
        <f t="shared" si="157"/>
        <v>42684.218854166669</v>
      </c>
      <c r="U1225" s="13">
        <f t="shared" si="158"/>
        <v>42654.177187499998</v>
      </c>
      <c r="V1225" t="str">
        <f t="shared" si="159"/>
        <v>Oct</v>
      </c>
    </row>
    <row r="1226" spans="1:22"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52"/>
        <v>7.0666666666666673</v>
      </c>
      <c r="P1226" s="7">
        <f t="shared" si="153"/>
        <v>58.888888888888886</v>
      </c>
      <c r="Q1226" t="str">
        <f t="shared" si="154"/>
        <v>music</v>
      </c>
      <c r="R1226" s="8" t="str">
        <f t="shared" si="155"/>
        <v>world music</v>
      </c>
      <c r="S1226" s="12">
        <f t="shared" si="156"/>
        <v>41736.549791666665</v>
      </c>
      <c r="T1226" s="12">
        <f t="shared" si="157"/>
        <v>41796.549791666665</v>
      </c>
      <c r="U1226" s="13">
        <f t="shared" si="158"/>
        <v>41736.549791666665</v>
      </c>
      <c r="V1226" t="str">
        <f t="shared" si="159"/>
        <v>Apr</v>
      </c>
    </row>
    <row r="1227" spans="1:22"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52"/>
        <v>4.3999999999999995</v>
      </c>
      <c r="P1227" s="7">
        <f t="shared" si="153"/>
        <v>44</v>
      </c>
      <c r="Q1227" t="str">
        <f t="shared" si="154"/>
        <v>music</v>
      </c>
      <c r="R1227" s="8" t="str">
        <f t="shared" si="155"/>
        <v>world music</v>
      </c>
      <c r="S1227" s="12">
        <f t="shared" si="156"/>
        <v>41509.905995370369</v>
      </c>
      <c r="T1227" s="12">
        <f t="shared" si="157"/>
        <v>41569.905995370369</v>
      </c>
      <c r="U1227" s="13">
        <f t="shared" si="158"/>
        <v>41509.905995370369</v>
      </c>
      <c r="V1227" t="str">
        <f t="shared" si="159"/>
        <v>Aug</v>
      </c>
    </row>
    <row r="1228" spans="1:22"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52"/>
        <v>3.8739999999999997</v>
      </c>
      <c r="P1228" s="7">
        <f t="shared" si="153"/>
        <v>48.424999999999997</v>
      </c>
      <c r="Q1228" t="str">
        <f t="shared" si="154"/>
        <v>music</v>
      </c>
      <c r="R1228" s="8" t="str">
        <f t="shared" si="155"/>
        <v>world music</v>
      </c>
      <c r="S1228" s="12">
        <f t="shared" si="156"/>
        <v>41715.874780092592</v>
      </c>
      <c r="T1228" s="12">
        <f t="shared" si="157"/>
        <v>41750.041666666664</v>
      </c>
      <c r="U1228" s="13">
        <f t="shared" si="158"/>
        <v>41715.874780092592</v>
      </c>
      <c r="V1228" t="str">
        <f t="shared" si="159"/>
        <v>Mar</v>
      </c>
    </row>
    <row r="1229" spans="1:22"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52"/>
        <v>0</v>
      </c>
      <c r="P1229" s="7" t="e">
        <f t="shared" si="153"/>
        <v>#DIV/0!</v>
      </c>
      <c r="Q1229" t="str">
        <f t="shared" si="154"/>
        <v>music</v>
      </c>
      <c r="R1229" s="8" t="str">
        <f t="shared" si="155"/>
        <v>world music</v>
      </c>
      <c r="S1229" s="12">
        <f t="shared" si="156"/>
        <v>41827.919166666667</v>
      </c>
      <c r="T1229" s="12">
        <f t="shared" si="157"/>
        <v>41858.291666666664</v>
      </c>
      <c r="U1229" s="13">
        <f t="shared" si="158"/>
        <v>41827.919166666667</v>
      </c>
      <c r="V1229" t="str">
        <f t="shared" si="159"/>
        <v>Jul</v>
      </c>
    </row>
    <row r="1230" spans="1:22"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52"/>
        <v>29.299999999999997</v>
      </c>
      <c r="P1230" s="7">
        <f t="shared" si="153"/>
        <v>61.041666666666664</v>
      </c>
      <c r="Q1230" t="str">
        <f t="shared" si="154"/>
        <v>music</v>
      </c>
      <c r="R1230" s="8" t="str">
        <f t="shared" si="155"/>
        <v>world music</v>
      </c>
      <c r="S1230" s="12">
        <f t="shared" si="156"/>
        <v>40754.729259259257</v>
      </c>
      <c r="T1230" s="12">
        <f t="shared" si="157"/>
        <v>40814.729259259257</v>
      </c>
      <c r="U1230" s="13">
        <f t="shared" si="158"/>
        <v>40754.729259259257</v>
      </c>
      <c r="V1230" t="str">
        <f t="shared" si="159"/>
        <v>Jul</v>
      </c>
    </row>
    <row r="1231" spans="1:22"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52"/>
        <v>0.90909090909090906</v>
      </c>
      <c r="P1231" s="7">
        <f t="shared" si="153"/>
        <v>25</v>
      </c>
      <c r="Q1231" t="str">
        <f t="shared" si="154"/>
        <v>music</v>
      </c>
      <c r="R1231" s="8" t="str">
        <f t="shared" si="155"/>
        <v>world music</v>
      </c>
      <c r="S1231" s="12">
        <f t="shared" si="156"/>
        <v>40985.459803240738</v>
      </c>
      <c r="T1231" s="12">
        <f t="shared" si="157"/>
        <v>41015.666666666664</v>
      </c>
      <c r="U1231" s="13">
        <f t="shared" si="158"/>
        <v>40985.459803240738</v>
      </c>
      <c r="V1231" t="str">
        <f t="shared" si="159"/>
        <v>Mar</v>
      </c>
    </row>
    <row r="1232" spans="1:22"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52"/>
        <v>0</v>
      </c>
      <c r="P1232" s="7" t="e">
        <f t="shared" si="153"/>
        <v>#DIV/0!</v>
      </c>
      <c r="Q1232" t="str">
        <f t="shared" si="154"/>
        <v>music</v>
      </c>
      <c r="R1232" s="8" t="str">
        <f t="shared" si="155"/>
        <v>world music</v>
      </c>
      <c r="S1232" s="12">
        <f t="shared" si="156"/>
        <v>40568.972569444442</v>
      </c>
      <c r="T1232" s="12">
        <f t="shared" si="157"/>
        <v>40598.972569444442</v>
      </c>
      <c r="U1232" s="13">
        <f t="shared" si="158"/>
        <v>40568.972569444442</v>
      </c>
      <c r="V1232" t="str">
        <f t="shared" si="159"/>
        <v>Jan</v>
      </c>
    </row>
    <row r="1233" spans="1:22"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52"/>
        <v>0</v>
      </c>
      <c r="P1233" s="7" t="e">
        <f t="shared" si="153"/>
        <v>#DIV/0!</v>
      </c>
      <c r="Q1233" t="str">
        <f t="shared" si="154"/>
        <v>music</v>
      </c>
      <c r="R1233" s="8" t="str">
        <f t="shared" si="155"/>
        <v>world music</v>
      </c>
      <c r="S1233" s="12">
        <f t="shared" si="156"/>
        <v>42193.941759259258</v>
      </c>
      <c r="T1233" s="12">
        <f t="shared" si="157"/>
        <v>42244.041666666672</v>
      </c>
      <c r="U1233" s="13">
        <f t="shared" si="158"/>
        <v>42193.941759259258</v>
      </c>
      <c r="V1233" t="str">
        <f t="shared" si="159"/>
        <v>Jul</v>
      </c>
    </row>
    <row r="1234" spans="1:22"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52"/>
        <v>0.8</v>
      </c>
      <c r="P1234" s="7">
        <f t="shared" si="153"/>
        <v>40</v>
      </c>
      <c r="Q1234" t="str">
        <f t="shared" si="154"/>
        <v>music</v>
      </c>
      <c r="R1234" s="8" t="str">
        <f t="shared" si="155"/>
        <v>world music</v>
      </c>
      <c r="S1234" s="12">
        <f t="shared" si="156"/>
        <v>41506.848032407404</v>
      </c>
      <c r="T1234" s="12">
        <f t="shared" si="157"/>
        <v>41553.848032407404</v>
      </c>
      <c r="U1234" s="13">
        <f t="shared" si="158"/>
        <v>41506.848032407404</v>
      </c>
      <c r="V1234" t="str">
        <f t="shared" si="159"/>
        <v>Aug</v>
      </c>
    </row>
    <row r="1235" spans="1:22"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52"/>
        <v>11.600000000000001</v>
      </c>
      <c r="P1235" s="7">
        <f t="shared" si="153"/>
        <v>19.333333333333332</v>
      </c>
      <c r="Q1235" t="str">
        <f t="shared" si="154"/>
        <v>music</v>
      </c>
      <c r="R1235" s="8" t="str">
        <f t="shared" si="155"/>
        <v>world music</v>
      </c>
      <c r="S1235" s="12">
        <f t="shared" si="156"/>
        <v>40939.948773148149</v>
      </c>
      <c r="T1235" s="12">
        <f t="shared" si="157"/>
        <v>40960.948773148149</v>
      </c>
      <c r="U1235" s="13">
        <f t="shared" si="158"/>
        <v>40939.948773148149</v>
      </c>
      <c r="V1235" t="str">
        <f t="shared" si="159"/>
        <v>Jan</v>
      </c>
    </row>
    <row r="1236" spans="1:22"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52"/>
        <v>0</v>
      </c>
      <c r="P1236" s="7" t="e">
        <f t="shared" si="153"/>
        <v>#DIV/0!</v>
      </c>
      <c r="Q1236" t="str">
        <f t="shared" si="154"/>
        <v>music</v>
      </c>
      <c r="R1236" s="8" t="str">
        <f t="shared" si="155"/>
        <v>world music</v>
      </c>
      <c r="S1236" s="12">
        <f t="shared" si="156"/>
        <v>42007.788680555561</v>
      </c>
      <c r="T1236" s="12">
        <f t="shared" si="157"/>
        <v>42037.788680555561</v>
      </c>
      <c r="U1236" s="13">
        <f t="shared" si="158"/>
        <v>42007.788680555561</v>
      </c>
      <c r="V1236" t="str">
        <f t="shared" si="159"/>
        <v>Jan</v>
      </c>
    </row>
    <row r="1237" spans="1:22"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52"/>
        <v>2.7873639500929119</v>
      </c>
      <c r="P1237" s="7">
        <f t="shared" si="153"/>
        <v>35</v>
      </c>
      <c r="Q1237" t="str">
        <f t="shared" si="154"/>
        <v>music</v>
      </c>
      <c r="R1237" s="8" t="str">
        <f t="shared" si="155"/>
        <v>world music</v>
      </c>
      <c r="S1237" s="12">
        <f t="shared" si="156"/>
        <v>41583.135405092595</v>
      </c>
      <c r="T1237" s="12">
        <f t="shared" si="157"/>
        <v>41623.135405092595</v>
      </c>
      <c r="U1237" s="13">
        <f t="shared" si="158"/>
        <v>41583.135405092595</v>
      </c>
      <c r="V1237" t="str">
        <f t="shared" si="159"/>
        <v>Nov</v>
      </c>
    </row>
    <row r="1238" spans="1:22"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52"/>
        <v>0</v>
      </c>
      <c r="P1238" s="7" t="e">
        <f t="shared" si="153"/>
        <v>#DIV/0!</v>
      </c>
      <c r="Q1238" t="str">
        <f t="shared" si="154"/>
        <v>music</v>
      </c>
      <c r="R1238" s="8" t="str">
        <f t="shared" si="155"/>
        <v>world music</v>
      </c>
      <c r="S1238" s="12">
        <f t="shared" si="156"/>
        <v>41110.680138888885</v>
      </c>
      <c r="T1238" s="12">
        <f t="shared" si="157"/>
        <v>41118.666666666664</v>
      </c>
      <c r="U1238" s="13">
        <f t="shared" si="158"/>
        <v>41110.680138888885</v>
      </c>
      <c r="V1238" t="str">
        <f t="shared" si="159"/>
        <v>Jul</v>
      </c>
    </row>
    <row r="1239" spans="1:22"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52"/>
        <v>0</v>
      </c>
      <c r="P1239" s="7" t="e">
        <f t="shared" si="153"/>
        <v>#DIV/0!</v>
      </c>
      <c r="Q1239" t="str">
        <f t="shared" si="154"/>
        <v>music</v>
      </c>
      <c r="R1239" s="8" t="str">
        <f t="shared" si="155"/>
        <v>world music</v>
      </c>
      <c r="S1239" s="12">
        <f t="shared" si="156"/>
        <v>41125.283159722225</v>
      </c>
      <c r="T1239" s="12">
        <f t="shared" si="157"/>
        <v>41145.283159722225</v>
      </c>
      <c r="U1239" s="13">
        <f t="shared" si="158"/>
        <v>41125.283159722225</v>
      </c>
      <c r="V1239" t="str">
        <f t="shared" si="159"/>
        <v>Aug</v>
      </c>
    </row>
    <row r="1240" spans="1:22"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52"/>
        <v>17.8</v>
      </c>
      <c r="P1240" s="7">
        <f t="shared" si="153"/>
        <v>59.333333333333336</v>
      </c>
      <c r="Q1240" t="str">
        <f t="shared" si="154"/>
        <v>music</v>
      </c>
      <c r="R1240" s="8" t="str">
        <f t="shared" si="155"/>
        <v>world music</v>
      </c>
      <c r="S1240" s="12">
        <f t="shared" si="156"/>
        <v>40731.61037037037</v>
      </c>
      <c r="T1240" s="12">
        <f t="shared" si="157"/>
        <v>40761.61037037037</v>
      </c>
      <c r="U1240" s="13">
        <f t="shared" si="158"/>
        <v>40731.61037037037</v>
      </c>
      <c r="V1240" t="str">
        <f t="shared" si="159"/>
        <v>Jul</v>
      </c>
    </row>
    <row r="1241" spans="1:22"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52"/>
        <v>0</v>
      </c>
      <c r="P1241" s="7" t="e">
        <f t="shared" si="153"/>
        <v>#DIV/0!</v>
      </c>
      <c r="Q1241" t="str">
        <f t="shared" si="154"/>
        <v>music</v>
      </c>
      <c r="R1241" s="8" t="str">
        <f t="shared" si="155"/>
        <v>world music</v>
      </c>
      <c r="S1241" s="12">
        <f t="shared" si="156"/>
        <v>40883.962581018517</v>
      </c>
      <c r="T1241" s="12">
        <f t="shared" si="157"/>
        <v>40913.962581018517</v>
      </c>
      <c r="U1241" s="13">
        <f t="shared" si="158"/>
        <v>40883.962581018517</v>
      </c>
      <c r="V1241" t="str">
        <f t="shared" si="159"/>
        <v>Dec</v>
      </c>
    </row>
    <row r="1242" spans="1:22"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52"/>
        <v>3.0124999999999997</v>
      </c>
      <c r="P1242" s="7">
        <f t="shared" si="153"/>
        <v>30.125</v>
      </c>
      <c r="Q1242" t="str">
        <f t="shared" si="154"/>
        <v>music</v>
      </c>
      <c r="R1242" s="8" t="str">
        <f t="shared" si="155"/>
        <v>world music</v>
      </c>
      <c r="S1242" s="12">
        <f t="shared" si="156"/>
        <v>41409.040011574078</v>
      </c>
      <c r="T1242" s="12">
        <f t="shared" si="157"/>
        <v>41467.910416666666</v>
      </c>
      <c r="U1242" s="13">
        <f t="shared" si="158"/>
        <v>41409.040011574078</v>
      </c>
      <c r="V1242" t="str">
        <f t="shared" si="159"/>
        <v>May</v>
      </c>
    </row>
    <row r="1243" spans="1:22"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52"/>
        <v>50.739999999999995</v>
      </c>
      <c r="P1243" s="7">
        <f t="shared" si="153"/>
        <v>74.617647058823536</v>
      </c>
      <c r="Q1243" t="str">
        <f t="shared" si="154"/>
        <v>music</v>
      </c>
      <c r="R1243" s="8" t="str">
        <f t="shared" si="155"/>
        <v>world music</v>
      </c>
      <c r="S1243" s="12">
        <f t="shared" si="156"/>
        <v>41923.837731481479</v>
      </c>
      <c r="T1243" s="12">
        <f t="shared" si="157"/>
        <v>41946.249305555553</v>
      </c>
      <c r="U1243" s="13">
        <f t="shared" si="158"/>
        <v>41923.837731481479</v>
      </c>
      <c r="V1243" t="str">
        <f t="shared" si="159"/>
        <v>Oct</v>
      </c>
    </row>
    <row r="1244" spans="1:22"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52"/>
        <v>0.54884742041712409</v>
      </c>
      <c r="P1244" s="7">
        <f t="shared" si="153"/>
        <v>5</v>
      </c>
      <c r="Q1244" t="str">
        <f t="shared" si="154"/>
        <v>music</v>
      </c>
      <c r="R1244" s="8" t="str">
        <f t="shared" si="155"/>
        <v>world music</v>
      </c>
      <c r="S1244" s="12">
        <f t="shared" si="156"/>
        <v>40782.165532407409</v>
      </c>
      <c r="T1244" s="12">
        <f t="shared" si="157"/>
        <v>40797.554166666669</v>
      </c>
      <c r="U1244" s="13">
        <f t="shared" si="158"/>
        <v>40782.165532407409</v>
      </c>
      <c r="V1244" t="str">
        <f t="shared" si="159"/>
        <v>Aug</v>
      </c>
    </row>
    <row r="1245" spans="1:22"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52"/>
        <v>14.091666666666667</v>
      </c>
      <c r="P1245" s="7">
        <f t="shared" si="153"/>
        <v>44.5</v>
      </c>
      <c r="Q1245" t="str">
        <f t="shared" si="154"/>
        <v>music</v>
      </c>
      <c r="R1245" s="8" t="str">
        <f t="shared" si="155"/>
        <v>world music</v>
      </c>
      <c r="S1245" s="12">
        <f t="shared" si="156"/>
        <v>40671.879293981481</v>
      </c>
      <c r="T1245" s="12">
        <f t="shared" si="157"/>
        <v>40732.875</v>
      </c>
      <c r="U1245" s="13">
        <f t="shared" si="158"/>
        <v>40671.879293981481</v>
      </c>
      <c r="V1245" t="str">
        <f t="shared" si="159"/>
        <v>May</v>
      </c>
    </row>
    <row r="1246" spans="1:22"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52"/>
        <v>103.8</v>
      </c>
      <c r="P1246" s="7">
        <f t="shared" si="153"/>
        <v>46.133333333333333</v>
      </c>
      <c r="Q1246" t="str">
        <f t="shared" si="154"/>
        <v>music</v>
      </c>
      <c r="R1246" s="8" t="str">
        <f t="shared" si="155"/>
        <v>rock</v>
      </c>
      <c r="S1246" s="12">
        <f t="shared" si="156"/>
        <v>41355.825497685189</v>
      </c>
      <c r="T1246" s="12">
        <f t="shared" si="157"/>
        <v>41386.875</v>
      </c>
      <c r="U1246" s="13">
        <f t="shared" si="158"/>
        <v>41355.825497685189</v>
      </c>
      <c r="V1246" t="str">
        <f t="shared" si="159"/>
        <v>Mar</v>
      </c>
    </row>
    <row r="1247" spans="1:22"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52"/>
        <v>120.24999999999999</v>
      </c>
      <c r="P1247" s="7">
        <f t="shared" si="153"/>
        <v>141.47058823529412</v>
      </c>
      <c r="Q1247" t="str">
        <f t="shared" si="154"/>
        <v>music</v>
      </c>
      <c r="R1247" s="8" t="str">
        <f t="shared" si="155"/>
        <v>rock</v>
      </c>
      <c r="S1247" s="12">
        <f t="shared" si="156"/>
        <v>41774.59993055556</v>
      </c>
      <c r="T1247" s="12">
        <f t="shared" si="157"/>
        <v>41804.59993055556</v>
      </c>
      <c r="U1247" s="13">
        <f t="shared" si="158"/>
        <v>41774.59993055556</v>
      </c>
      <c r="V1247" t="str">
        <f t="shared" si="159"/>
        <v>May</v>
      </c>
    </row>
    <row r="1248" spans="1:22"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52"/>
        <v>117</v>
      </c>
      <c r="P1248" s="7">
        <f t="shared" si="153"/>
        <v>75.483870967741936</v>
      </c>
      <c r="Q1248" t="str">
        <f t="shared" si="154"/>
        <v>music</v>
      </c>
      <c r="R1248" s="8" t="str">
        <f t="shared" si="155"/>
        <v>rock</v>
      </c>
      <c r="S1248" s="12">
        <f t="shared" si="156"/>
        <v>40838.043391203704</v>
      </c>
      <c r="T1248" s="12">
        <f t="shared" si="157"/>
        <v>40883.085057870368</v>
      </c>
      <c r="U1248" s="13">
        <f t="shared" si="158"/>
        <v>40838.043391203704</v>
      </c>
      <c r="V1248" t="str">
        <f t="shared" si="159"/>
        <v>Oct</v>
      </c>
    </row>
    <row r="1249" spans="1:22"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52"/>
        <v>122.14285714285715</v>
      </c>
      <c r="P1249" s="7">
        <f t="shared" si="153"/>
        <v>85.5</v>
      </c>
      <c r="Q1249" t="str">
        <f t="shared" si="154"/>
        <v>music</v>
      </c>
      <c r="R1249" s="8" t="str">
        <f t="shared" si="155"/>
        <v>rock</v>
      </c>
      <c r="S1249" s="12">
        <f t="shared" si="156"/>
        <v>41370.292303240742</v>
      </c>
      <c r="T1249" s="12">
        <f t="shared" si="157"/>
        <v>41400.292303240742</v>
      </c>
      <c r="U1249" s="13">
        <f t="shared" si="158"/>
        <v>41370.292303240742</v>
      </c>
      <c r="V1249" t="str">
        <f t="shared" si="159"/>
        <v>Apr</v>
      </c>
    </row>
    <row r="1250" spans="1:22"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52"/>
        <v>151.63999999999999</v>
      </c>
      <c r="P1250" s="7">
        <f t="shared" si="153"/>
        <v>64.254237288135599</v>
      </c>
      <c r="Q1250" t="str">
        <f t="shared" si="154"/>
        <v>music</v>
      </c>
      <c r="R1250" s="8" t="str">
        <f t="shared" si="155"/>
        <v>rock</v>
      </c>
      <c r="S1250" s="12">
        <f t="shared" si="156"/>
        <v>41767.656863425924</v>
      </c>
      <c r="T1250" s="12">
        <f t="shared" si="157"/>
        <v>41803.290972222225</v>
      </c>
      <c r="U1250" s="13">
        <f t="shared" si="158"/>
        <v>41767.656863425924</v>
      </c>
      <c r="V1250" t="str">
        <f t="shared" si="159"/>
        <v>May</v>
      </c>
    </row>
    <row r="1251" spans="1:22"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52"/>
        <v>104.44</v>
      </c>
      <c r="P1251" s="7">
        <f t="shared" si="153"/>
        <v>64.46913580246914</v>
      </c>
      <c r="Q1251" t="str">
        <f t="shared" si="154"/>
        <v>music</v>
      </c>
      <c r="R1251" s="8" t="str">
        <f t="shared" si="155"/>
        <v>rock</v>
      </c>
      <c r="S1251" s="12">
        <f t="shared" si="156"/>
        <v>41067.740868055553</v>
      </c>
      <c r="T1251" s="12">
        <f t="shared" si="157"/>
        <v>41097.740868055553</v>
      </c>
      <c r="U1251" s="13">
        <f t="shared" si="158"/>
        <v>41067.740868055553</v>
      </c>
      <c r="V1251" t="str">
        <f t="shared" si="159"/>
        <v>Jun</v>
      </c>
    </row>
    <row r="1252" spans="1:22"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52"/>
        <v>200.15333333333331</v>
      </c>
      <c r="P1252" s="7">
        <f t="shared" si="153"/>
        <v>118.2007874015748</v>
      </c>
      <c r="Q1252" t="str">
        <f t="shared" si="154"/>
        <v>music</v>
      </c>
      <c r="R1252" s="8" t="str">
        <f t="shared" si="155"/>
        <v>rock</v>
      </c>
      <c r="S1252" s="12">
        <f t="shared" si="156"/>
        <v>41843.64271990741</v>
      </c>
      <c r="T1252" s="12">
        <f t="shared" si="157"/>
        <v>41888.64271990741</v>
      </c>
      <c r="U1252" s="13">
        <f t="shared" si="158"/>
        <v>41843.64271990741</v>
      </c>
      <c r="V1252" t="str">
        <f t="shared" si="159"/>
        <v>Jul</v>
      </c>
    </row>
    <row r="1253" spans="1:22"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52"/>
        <v>101.8</v>
      </c>
      <c r="P1253" s="7">
        <f t="shared" si="153"/>
        <v>82.540540540540547</v>
      </c>
      <c r="Q1253" t="str">
        <f t="shared" si="154"/>
        <v>music</v>
      </c>
      <c r="R1253" s="8" t="str">
        <f t="shared" si="155"/>
        <v>rock</v>
      </c>
      <c r="S1253" s="12">
        <f t="shared" si="156"/>
        <v>40751.814432870371</v>
      </c>
      <c r="T1253" s="12">
        <f t="shared" si="157"/>
        <v>40811.814432870371</v>
      </c>
      <c r="U1253" s="13">
        <f t="shared" si="158"/>
        <v>40751.814432870371</v>
      </c>
      <c r="V1253" t="str">
        <f t="shared" si="159"/>
        <v>Jul</v>
      </c>
    </row>
    <row r="1254" spans="1:22"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52"/>
        <v>137.65714285714284</v>
      </c>
      <c r="P1254" s="7">
        <f t="shared" si="153"/>
        <v>34.170212765957444</v>
      </c>
      <c r="Q1254" t="str">
        <f t="shared" si="154"/>
        <v>music</v>
      </c>
      <c r="R1254" s="8" t="str">
        <f t="shared" si="155"/>
        <v>rock</v>
      </c>
      <c r="S1254" s="12">
        <f t="shared" si="156"/>
        <v>41543.988067129627</v>
      </c>
      <c r="T1254" s="12">
        <f t="shared" si="157"/>
        <v>41571.988067129627</v>
      </c>
      <c r="U1254" s="13">
        <f t="shared" si="158"/>
        <v>41543.988067129627</v>
      </c>
      <c r="V1254" t="str">
        <f t="shared" si="159"/>
        <v>Sep</v>
      </c>
    </row>
    <row r="1255" spans="1:22"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52"/>
        <v>303833.2</v>
      </c>
      <c r="P1255" s="7">
        <f t="shared" si="153"/>
        <v>42.73322081575246</v>
      </c>
      <c r="Q1255" t="str">
        <f t="shared" si="154"/>
        <v>music</v>
      </c>
      <c r="R1255" s="8" t="str">
        <f t="shared" si="155"/>
        <v>rock</v>
      </c>
      <c r="S1255" s="12">
        <f t="shared" si="156"/>
        <v>41855.783645833333</v>
      </c>
      <c r="T1255" s="12">
        <f t="shared" si="157"/>
        <v>41885.783645833333</v>
      </c>
      <c r="U1255" s="13">
        <f t="shared" si="158"/>
        <v>41855.783645833333</v>
      </c>
      <c r="V1255" t="str">
        <f t="shared" si="159"/>
        <v>Aug</v>
      </c>
    </row>
    <row r="1256" spans="1:22"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52"/>
        <v>198.85074626865671</v>
      </c>
      <c r="P1256" s="7">
        <f t="shared" si="153"/>
        <v>94.489361702127653</v>
      </c>
      <c r="Q1256" t="str">
        <f t="shared" si="154"/>
        <v>music</v>
      </c>
      <c r="R1256" s="8" t="str">
        <f t="shared" si="155"/>
        <v>rock</v>
      </c>
      <c r="S1256" s="12">
        <f t="shared" si="156"/>
        <v>40487.621365740742</v>
      </c>
      <c r="T1256" s="12">
        <f t="shared" si="157"/>
        <v>40544.207638888889</v>
      </c>
      <c r="U1256" s="13">
        <f t="shared" si="158"/>
        <v>40487.621365740742</v>
      </c>
      <c r="V1256" t="str">
        <f t="shared" si="159"/>
        <v>Nov</v>
      </c>
    </row>
    <row r="1257" spans="1:22"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52"/>
        <v>202.36666666666667</v>
      </c>
      <c r="P1257" s="7">
        <f t="shared" si="153"/>
        <v>55.697247706422019</v>
      </c>
      <c r="Q1257" t="str">
        <f t="shared" si="154"/>
        <v>music</v>
      </c>
      <c r="R1257" s="8" t="str">
        <f t="shared" si="155"/>
        <v>rock</v>
      </c>
      <c r="S1257" s="12">
        <f t="shared" si="156"/>
        <v>41579.845509259263</v>
      </c>
      <c r="T1257" s="12">
        <f t="shared" si="157"/>
        <v>41609.887175925927</v>
      </c>
      <c r="U1257" s="13">
        <f t="shared" si="158"/>
        <v>41579.845509259263</v>
      </c>
      <c r="V1257" t="str">
        <f t="shared" si="159"/>
        <v>Nov</v>
      </c>
    </row>
    <row r="1258" spans="1:22"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52"/>
        <v>117.96376666666666</v>
      </c>
      <c r="P1258" s="7">
        <f t="shared" si="153"/>
        <v>98.030831024930734</v>
      </c>
      <c r="Q1258" t="str">
        <f t="shared" si="154"/>
        <v>music</v>
      </c>
      <c r="R1258" s="8" t="str">
        <f t="shared" si="155"/>
        <v>rock</v>
      </c>
      <c r="S1258" s="12">
        <f t="shared" si="156"/>
        <v>40921.919340277775</v>
      </c>
      <c r="T1258" s="12">
        <f t="shared" si="157"/>
        <v>40951.919340277775</v>
      </c>
      <c r="U1258" s="13">
        <f t="shared" si="158"/>
        <v>40921.919340277775</v>
      </c>
      <c r="V1258" t="str">
        <f t="shared" si="159"/>
        <v>Jan</v>
      </c>
    </row>
    <row r="1259" spans="1:22"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52"/>
        <v>294.72727272727275</v>
      </c>
      <c r="P1259" s="7">
        <f t="shared" si="153"/>
        <v>92.102272727272734</v>
      </c>
      <c r="Q1259" t="str">
        <f t="shared" si="154"/>
        <v>music</v>
      </c>
      <c r="R1259" s="8" t="str">
        <f t="shared" si="155"/>
        <v>rock</v>
      </c>
      <c r="S1259" s="12">
        <f t="shared" si="156"/>
        <v>40587.085532407407</v>
      </c>
      <c r="T1259" s="12">
        <f t="shared" si="157"/>
        <v>40636.043865740743</v>
      </c>
      <c r="U1259" s="13">
        <f t="shared" si="158"/>
        <v>40587.085532407407</v>
      </c>
      <c r="V1259" t="str">
        <f t="shared" si="159"/>
        <v>Feb</v>
      </c>
    </row>
    <row r="1260" spans="1:22"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52"/>
        <v>213.14633333333336</v>
      </c>
      <c r="P1260" s="7">
        <f t="shared" si="153"/>
        <v>38.175462686567165</v>
      </c>
      <c r="Q1260" t="str">
        <f t="shared" si="154"/>
        <v>music</v>
      </c>
      <c r="R1260" s="8" t="str">
        <f t="shared" si="155"/>
        <v>rock</v>
      </c>
      <c r="S1260" s="12">
        <f t="shared" si="156"/>
        <v>41487.611250000002</v>
      </c>
      <c r="T1260" s="12">
        <f t="shared" si="157"/>
        <v>41517.611250000002</v>
      </c>
      <c r="U1260" s="13">
        <f t="shared" si="158"/>
        <v>41487.611250000002</v>
      </c>
      <c r="V1260" t="str">
        <f t="shared" si="159"/>
        <v>Aug</v>
      </c>
    </row>
    <row r="1261" spans="1:22"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52"/>
        <v>104.24</v>
      </c>
      <c r="P1261" s="7">
        <f t="shared" si="153"/>
        <v>27.145833333333332</v>
      </c>
      <c r="Q1261" t="str">
        <f t="shared" si="154"/>
        <v>music</v>
      </c>
      <c r="R1261" s="8" t="str">
        <f t="shared" si="155"/>
        <v>rock</v>
      </c>
      <c r="S1261" s="12">
        <f t="shared" si="156"/>
        <v>41766.970648148148</v>
      </c>
      <c r="T1261" s="12">
        <f t="shared" si="157"/>
        <v>41799.165972222225</v>
      </c>
      <c r="U1261" s="13">
        <f t="shared" si="158"/>
        <v>41766.970648148148</v>
      </c>
      <c r="V1261" t="str">
        <f t="shared" si="159"/>
        <v>May</v>
      </c>
    </row>
    <row r="1262" spans="1:22"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52"/>
        <v>113.66666666666667</v>
      </c>
      <c r="P1262" s="7">
        <f t="shared" si="153"/>
        <v>50.689189189189186</v>
      </c>
      <c r="Q1262" t="str">
        <f t="shared" si="154"/>
        <v>music</v>
      </c>
      <c r="R1262" s="8" t="str">
        <f t="shared" si="155"/>
        <v>rock</v>
      </c>
      <c r="S1262" s="12">
        <f t="shared" si="156"/>
        <v>41666.842824074076</v>
      </c>
      <c r="T1262" s="12">
        <f t="shared" si="157"/>
        <v>41696.842824074076</v>
      </c>
      <c r="U1262" s="13">
        <f t="shared" si="158"/>
        <v>41666.842824074076</v>
      </c>
      <c r="V1262" t="str">
        <f t="shared" si="159"/>
        <v>Jan</v>
      </c>
    </row>
    <row r="1263" spans="1:22"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52"/>
        <v>101.25</v>
      </c>
      <c r="P1263" s="7">
        <f t="shared" si="153"/>
        <v>38.942307692307693</v>
      </c>
      <c r="Q1263" t="str">
        <f t="shared" si="154"/>
        <v>music</v>
      </c>
      <c r="R1263" s="8" t="str">
        <f t="shared" si="155"/>
        <v>rock</v>
      </c>
      <c r="S1263" s="12">
        <f t="shared" si="156"/>
        <v>41638.342905092592</v>
      </c>
      <c r="T1263" s="12">
        <f t="shared" si="157"/>
        <v>41668.342905092592</v>
      </c>
      <c r="U1263" s="13">
        <f t="shared" si="158"/>
        <v>41638.342905092592</v>
      </c>
      <c r="V1263" t="str">
        <f t="shared" si="159"/>
        <v>Dec</v>
      </c>
    </row>
    <row r="1264" spans="1:22"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52"/>
        <v>125.41538461538462</v>
      </c>
      <c r="P1264" s="7">
        <f t="shared" si="153"/>
        <v>77.638095238095232</v>
      </c>
      <c r="Q1264" t="str">
        <f t="shared" si="154"/>
        <v>music</v>
      </c>
      <c r="R1264" s="8" t="str">
        <f t="shared" si="155"/>
        <v>rock</v>
      </c>
      <c r="S1264" s="12">
        <f t="shared" si="156"/>
        <v>41656.762638888889</v>
      </c>
      <c r="T1264" s="12">
        <f t="shared" si="157"/>
        <v>41686.762638888889</v>
      </c>
      <c r="U1264" s="13">
        <f t="shared" si="158"/>
        <v>41656.762638888889</v>
      </c>
      <c r="V1264" t="str">
        <f t="shared" si="159"/>
        <v>Jan</v>
      </c>
    </row>
    <row r="1265" spans="1:22"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52"/>
        <v>119</v>
      </c>
      <c r="P1265" s="7">
        <f t="shared" si="153"/>
        <v>43.536585365853661</v>
      </c>
      <c r="Q1265" t="str">
        <f t="shared" si="154"/>
        <v>music</v>
      </c>
      <c r="R1265" s="8" t="str">
        <f t="shared" si="155"/>
        <v>rock</v>
      </c>
      <c r="S1265" s="12">
        <f t="shared" si="156"/>
        <v>41692.084143518521</v>
      </c>
      <c r="T1265" s="12">
        <f t="shared" si="157"/>
        <v>41727.041666666664</v>
      </c>
      <c r="U1265" s="13">
        <f t="shared" si="158"/>
        <v>41692.084143518521</v>
      </c>
      <c r="V1265" t="str">
        <f t="shared" si="159"/>
        <v>Feb</v>
      </c>
    </row>
    <row r="1266" spans="1:22"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52"/>
        <v>166.46153846153845</v>
      </c>
      <c r="P1266" s="7">
        <f t="shared" si="153"/>
        <v>31.823529411764707</v>
      </c>
      <c r="Q1266" t="str">
        <f t="shared" si="154"/>
        <v>music</v>
      </c>
      <c r="R1266" s="8" t="str">
        <f t="shared" si="155"/>
        <v>rock</v>
      </c>
      <c r="S1266" s="12">
        <f t="shared" si="156"/>
        <v>41547.662997685184</v>
      </c>
      <c r="T1266" s="12">
        <f t="shared" si="157"/>
        <v>41576.662997685184</v>
      </c>
      <c r="U1266" s="13">
        <f t="shared" si="158"/>
        <v>41547.662997685184</v>
      </c>
      <c r="V1266" t="str">
        <f t="shared" si="159"/>
        <v>Sep</v>
      </c>
    </row>
    <row r="1267" spans="1:22"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52"/>
        <v>119.14771428571429</v>
      </c>
      <c r="P1267" s="7">
        <f t="shared" si="153"/>
        <v>63.184393939393942</v>
      </c>
      <c r="Q1267" t="str">
        <f t="shared" si="154"/>
        <v>music</v>
      </c>
      <c r="R1267" s="8" t="str">
        <f t="shared" si="155"/>
        <v>rock</v>
      </c>
      <c r="S1267" s="12">
        <f t="shared" si="156"/>
        <v>40465.655266203699</v>
      </c>
      <c r="T1267" s="12">
        <f t="shared" si="157"/>
        <v>40512.655266203699</v>
      </c>
      <c r="U1267" s="13">
        <f t="shared" si="158"/>
        <v>40465.655266203699</v>
      </c>
      <c r="V1267" t="str">
        <f t="shared" si="159"/>
        <v>Oct</v>
      </c>
    </row>
    <row r="1268" spans="1:22"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52"/>
        <v>100.47368421052632</v>
      </c>
      <c r="P1268" s="7">
        <f t="shared" si="153"/>
        <v>190.9</v>
      </c>
      <c r="Q1268" t="str">
        <f t="shared" si="154"/>
        <v>music</v>
      </c>
      <c r="R1268" s="8" t="str">
        <f t="shared" si="155"/>
        <v>rock</v>
      </c>
      <c r="S1268" s="12">
        <f t="shared" si="156"/>
        <v>41620.87667824074</v>
      </c>
      <c r="T1268" s="12">
        <f t="shared" si="157"/>
        <v>41650.87667824074</v>
      </c>
      <c r="U1268" s="13">
        <f t="shared" si="158"/>
        <v>41620.87667824074</v>
      </c>
      <c r="V1268" t="str">
        <f t="shared" si="159"/>
        <v>Dec</v>
      </c>
    </row>
    <row r="1269" spans="1:22"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52"/>
        <v>101.8</v>
      </c>
      <c r="P1269" s="7">
        <f t="shared" si="153"/>
        <v>140.85534591194968</v>
      </c>
      <c r="Q1269" t="str">
        <f t="shared" si="154"/>
        <v>music</v>
      </c>
      <c r="R1269" s="8" t="str">
        <f t="shared" si="155"/>
        <v>rock</v>
      </c>
      <c r="S1269" s="12">
        <f t="shared" si="156"/>
        <v>41449.585162037038</v>
      </c>
      <c r="T1269" s="12">
        <f t="shared" si="157"/>
        <v>41479.585162037038</v>
      </c>
      <c r="U1269" s="13">
        <f t="shared" si="158"/>
        <v>41449.585162037038</v>
      </c>
      <c r="V1269" t="str">
        <f t="shared" si="159"/>
        <v>Jun</v>
      </c>
    </row>
    <row r="1270" spans="1:22"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52"/>
        <v>116.66666666666667</v>
      </c>
      <c r="P1270" s="7">
        <f t="shared" si="153"/>
        <v>76.92307692307692</v>
      </c>
      <c r="Q1270" t="str">
        <f t="shared" si="154"/>
        <v>music</v>
      </c>
      <c r="R1270" s="8" t="str">
        <f t="shared" si="155"/>
        <v>rock</v>
      </c>
      <c r="S1270" s="12">
        <f t="shared" si="156"/>
        <v>41507.845451388886</v>
      </c>
      <c r="T1270" s="12">
        <f t="shared" si="157"/>
        <v>41537.845451388886</v>
      </c>
      <c r="U1270" s="13">
        <f t="shared" si="158"/>
        <v>41507.845451388886</v>
      </c>
      <c r="V1270" t="str">
        <f t="shared" si="159"/>
        <v>Aug</v>
      </c>
    </row>
    <row r="1271" spans="1:22"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52"/>
        <v>108.64893617021276</v>
      </c>
      <c r="P1271" s="7">
        <f t="shared" si="153"/>
        <v>99.15533980582525</v>
      </c>
      <c r="Q1271" t="str">
        <f t="shared" si="154"/>
        <v>music</v>
      </c>
      <c r="R1271" s="8" t="str">
        <f t="shared" si="155"/>
        <v>rock</v>
      </c>
      <c r="S1271" s="12">
        <f t="shared" si="156"/>
        <v>42445.823055555556</v>
      </c>
      <c r="T1271" s="12">
        <f t="shared" si="157"/>
        <v>42476</v>
      </c>
      <c r="U1271" s="13">
        <f t="shared" si="158"/>
        <v>42445.823055555556</v>
      </c>
      <c r="V1271" t="str">
        <f t="shared" si="159"/>
        <v>Mar</v>
      </c>
    </row>
    <row r="1272" spans="1:22"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52"/>
        <v>114.72</v>
      </c>
      <c r="P1272" s="7">
        <f t="shared" si="153"/>
        <v>67.881656804733723</v>
      </c>
      <c r="Q1272" t="str">
        <f t="shared" si="154"/>
        <v>music</v>
      </c>
      <c r="R1272" s="8" t="str">
        <f t="shared" si="155"/>
        <v>rock</v>
      </c>
      <c r="S1272" s="12">
        <f t="shared" si="156"/>
        <v>40933.85696759259</v>
      </c>
      <c r="T1272" s="12">
        <f t="shared" si="157"/>
        <v>40993.815300925926</v>
      </c>
      <c r="U1272" s="13">
        <f t="shared" si="158"/>
        <v>40933.85696759259</v>
      </c>
      <c r="V1272" t="str">
        <f t="shared" si="159"/>
        <v>Jan</v>
      </c>
    </row>
    <row r="1273" spans="1:22"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52"/>
        <v>101.8</v>
      </c>
      <c r="P1273" s="7">
        <f t="shared" si="153"/>
        <v>246.29032258064515</v>
      </c>
      <c r="Q1273" t="str">
        <f t="shared" si="154"/>
        <v>music</v>
      </c>
      <c r="R1273" s="8" t="str">
        <f t="shared" si="155"/>
        <v>rock</v>
      </c>
      <c r="S1273" s="12">
        <f t="shared" si="156"/>
        <v>41561.683553240742</v>
      </c>
      <c r="T1273" s="12">
        <f t="shared" si="157"/>
        <v>41591.725219907406</v>
      </c>
      <c r="U1273" s="13">
        <f t="shared" si="158"/>
        <v>41561.683553240742</v>
      </c>
      <c r="V1273" t="str">
        <f t="shared" si="159"/>
        <v>Oct</v>
      </c>
    </row>
    <row r="1274" spans="1:22"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52"/>
        <v>106</v>
      </c>
      <c r="P1274" s="7">
        <f t="shared" si="153"/>
        <v>189.28571428571428</v>
      </c>
      <c r="Q1274" t="str">
        <f t="shared" si="154"/>
        <v>music</v>
      </c>
      <c r="R1274" s="8" t="str">
        <f t="shared" si="155"/>
        <v>rock</v>
      </c>
      <c r="S1274" s="12">
        <f t="shared" si="156"/>
        <v>40274.745127314818</v>
      </c>
      <c r="T1274" s="12">
        <f t="shared" si="157"/>
        <v>40344.166666666664</v>
      </c>
      <c r="U1274" s="13">
        <f t="shared" si="158"/>
        <v>40274.745127314818</v>
      </c>
      <c r="V1274" t="str">
        <f t="shared" si="159"/>
        <v>Apr</v>
      </c>
    </row>
    <row r="1275" spans="1:22"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52"/>
        <v>103.49999999999999</v>
      </c>
      <c r="P1275" s="7">
        <f t="shared" si="153"/>
        <v>76.666666666666671</v>
      </c>
      <c r="Q1275" t="str">
        <f t="shared" si="154"/>
        <v>music</v>
      </c>
      <c r="R1275" s="8" t="str">
        <f t="shared" si="155"/>
        <v>rock</v>
      </c>
      <c r="S1275" s="12">
        <f t="shared" si="156"/>
        <v>41852.730219907404</v>
      </c>
      <c r="T1275" s="12">
        <f t="shared" si="157"/>
        <v>41882.730219907404</v>
      </c>
      <c r="U1275" s="13">
        <f t="shared" si="158"/>
        <v>41852.730219907404</v>
      </c>
      <c r="V1275" t="str">
        <f t="shared" si="159"/>
        <v>Aug</v>
      </c>
    </row>
    <row r="1276" spans="1:22"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52"/>
        <v>154.97535999999999</v>
      </c>
      <c r="P1276" s="7">
        <f t="shared" si="153"/>
        <v>82.963254817987149</v>
      </c>
      <c r="Q1276" t="str">
        <f t="shared" si="154"/>
        <v>music</v>
      </c>
      <c r="R1276" s="8" t="str">
        <f t="shared" si="155"/>
        <v>rock</v>
      </c>
      <c r="S1276" s="12">
        <f t="shared" si="156"/>
        <v>41116.690104166664</v>
      </c>
      <c r="T1276" s="12">
        <f t="shared" si="157"/>
        <v>41151.690104166664</v>
      </c>
      <c r="U1276" s="13">
        <f t="shared" si="158"/>
        <v>41116.690104166664</v>
      </c>
      <c r="V1276" t="str">
        <f t="shared" si="159"/>
        <v>Jul</v>
      </c>
    </row>
    <row r="1277" spans="1:22"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52"/>
        <v>162.14066666666668</v>
      </c>
      <c r="P1277" s="7">
        <f t="shared" si="153"/>
        <v>62.522107969151669</v>
      </c>
      <c r="Q1277" t="str">
        <f t="shared" si="154"/>
        <v>music</v>
      </c>
      <c r="R1277" s="8" t="str">
        <f t="shared" si="155"/>
        <v>rock</v>
      </c>
      <c r="S1277" s="12">
        <f t="shared" si="156"/>
        <v>41458.867905092593</v>
      </c>
      <c r="T1277" s="12">
        <f t="shared" si="157"/>
        <v>41493.867905092593</v>
      </c>
      <c r="U1277" s="13">
        <f t="shared" si="158"/>
        <v>41458.867905092593</v>
      </c>
      <c r="V1277" t="str">
        <f t="shared" si="159"/>
        <v>Jul</v>
      </c>
    </row>
    <row r="1278" spans="1:22"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52"/>
        <v>104.42100000000001</v>
      </c>
      <c r="P1278" s="7">
        <f t="shared" si="153"/>
        <v>46.06808823529412</v>
      </c>
      <c r="Q1278" t="str">
        <f t="shared" si="154"/>
        <v>music</v>
      </c>
      <c r="R1278" s="8" t="str">
        <f t="shared" si="155"/>
        <v>rock</v>
      </c>
      <c r="S1278" s="12">
        <f t="shared" si="156"/>
        <v>40007.704247685186</v>
      </c>
      <c r="T1278" s="12">
        <f t="shared" si="157"/>
        <v>40057.166666666664</v>
      </c>
      <c r="U1278" s="13">
        <f t="shared" si="158"/>
        <v>40007.704247685186</v>
      </c>
      <c r="V1278" t="str">
        <f t="shared" si="159"/>
        <v>Jul</v>
      </c>
    </row>
    <row r="1279" spans="1:22"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52"/>
        <v>106.12433333333333</v>
      </c>
      <c r="P1279" s="7">
        <f t="shared" si="153"/>
        <v>38.543946731234868</v>
      </c>
      <c r="Q1279" t="str">
        <f t="shared" si="154"/>
        <v>music</v>
      </c>
      <c r="R1279" s="8" t="str">
        <f t="shared" si="155"/>
        <v>rock</v>
      </c>
      <c r="S1279" s="12">
        <f t="shared" si="156"/>
        <v>41121.561886574076</v>
      </c>
      <c r="T1279" s="12">
        <f t="shared" si="157"/>
        <v>41156.561886574076</v>
      </c>
      <c r="U1279" s="13">
        <f t="shared" si="158"/>
        <v>41121.561886574076</v>
      </c>
      <c r="V1279" t="str">
        <f t="shared" si="159"/>
        <v>Jul</v>
      </c>
    </row>
    <row r="1280" spans="1:22"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52"/>
        <v>154.93846153846152</v>
      </c>
      <c r="P1280" s="7">
        <f t="shared" si="153"/>
        <v>53.005263157894738</v>
      </c>
      <c r="Q1280" t="str">
        <f t="shared" si="154"/>
        <v>music</v>
      </c>
      <c r="R1280" s="8" t="str">
        <f t="shared" si="155"/>
        <v>rock</v>
      </c>
      <c r="S1280" s="12">
        <f t="shared" si="156"/>
        <v>41786.555162037039</v>
      </c>
      <c r="T1280" s="12">
        <f t="shared" si="157"/>
        <v>41815.083333333336</v>
      </c>
      <c r="U1280" s="13">
        <f t="shared" si="158"/>
        <v>41786.555162037039</v>
      </c>
      <c r="V1280" t="str">
        <f t="shared" si="159"/>
        <v>May</v>
      </c>
    </row>
    <row r="1281" spans="1:22"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52"/>
        <v>110.77157238734421</v>
      </c>
      <c r="P1281" s="7">
        <f t="shared" si="153"/>
        <v>73.355396825396824</v>
      </c>
      <c r="Q1281" t="str">
        <f t="shared" si="154"/>
        <v>music</v>
      </c>
      <c r="R1281" s="8" t="str">
        <f t="shared" si="155"/>
        <v>rock</v>
      </c>
      <c r="S1281" s="12">
        <f t="shared" si="156"/>
        <v>41682.099189814813</v>
      </c>
      <c r="T1281" s="12">
        <f t="shared" si="157"/>
        <v>41722.057523148149</v>
      </c>
      <c r="U1281" s="13">
        <f t="shared" si="158"/>
        <v>41682.099189814813</v>
      </c>
      <c r="V1281" t="str">
        <f t="shared" si="159"/>
        <v>Feb</v>
      </c>
    </row>
    <row r="1282" spans="1:22"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52"/>
        <v>110.91186666666665</v>
      </c>
      <c r="P1282" s="7">
        <f t="shared" si="153"/>
        <v>127.97523076923076</v>
      </c>
      <c r="Q1282" t="str">
        <f t="shared" si="154"/>
        <v>music</v>
      </c>
      <c r="R1282" s="8" t="str">
        <f t="shared" si="155"/>
        <v>rock</v>
      </c>
      <c r="S1282" s="12">
        <f t="shared" si="156"/>
        <v>40513.757569444446</v>
      </c>
      <c r="T1282" s="12">
        <f t="shared" si="157"/>
        <v>40603.757569444446</v>
      </c>
      <c r="U1282" s="13">
        <f t="shared" si="158"/>
        <v>40513.757569444446</v>
      </c>
      <c r="V1282" t="str">
        <f t="shared" si="159"/>
        <v>Dec</v>
      </c>
    </row>
    <row r="1283" spans="1:22"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60">E1283/D1283*100</f>
        <v>110.71428571428572</v>
      </c>
      <c r="P1283" s="7">
        <f t="shared" ref="P1283:P1346" si="161">E1283/L1283</f>
        <v>104.72972972972973</v>
      </c>
      <c r="Q1283" t="str">
        <f t="shared" ref="Q1283:Q1346" si="162">LEFT(N1283, SEARCH("/",N1283,1)-1)</f>
        <v>music</v>
      </c>
      <c r="R1283" s="8" t="str">
        <f t="shared" ref="R1283:R1346" si="163">RIGHT(N1283,LEN(N1283)-SEARCH("/",N1283))</f>
        <v>rock</v>
      </c>
      <c r="S1283" s="12">
        <f t="shared" ref="S1283:S1346" si="164">(J1283/86400)+DATE(1970,1,1)</f>
        <v>41463.743472222224</v>
      </c>
      <c r="T1283" s="12">
        <f t="shared" ref="T1283:T1346" si="165">(I1283/86400)+DATE(1970,1,1)</f>
        <v>41483.743472222224</v>
      </c>
      <c r="U1283" s="13">
        <f t="shared" ref="U1283:U1346" si="166">S1283</f>
        <v>41463.743472222224</v>
      </c>
      <c r="V1283" t="str">
        <f t="shared" si="159"/>
        <v>Jul</v>
      </c>
    </row>
    <row r="1284" spans="1:22"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60"/>
        <v>123.61333333333333</v>
      </c>
      <c r="P1284" s="7">
        <f t="shared" si="161"/>
        <v>67.671532846715323</v>
      </c>
      <c r="Q1284" t="str">
        <f t="shared" si="162"/>
        <v>music</v>
      </c>
      <c r="R1284" s="8" t="str">
        <f t="shared" si="163"/>
        <v>rock</v>
      </c>
      <c r="S1284" s="12">
        <f t="shared" si="164"/>
        <v>41586.475173611107</v>
      </c>
      <c r="T1284" s="12">
        <f t="shared" si="165"/>
        <v>41617.207638888889</v>
      </c>
      <c r="U1284" s="13">
        <f t="shared" si="166"/>
        <v>41586.475173611107</v>
      </c>
      <c r="V1284" t="str">
        <f t="shared" ref="V1284:V1347" si="167">TEXT(S1284,"mmm")</f>
        <v>Nov</v>
      </c>
    </row>
    <row r="1285" spans="1:22"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60"/>
        <v>211.05</v>
      </c>
      <c r="P1285" s="7">
        <f t="shared" si="161"/>
        <v>95.931818181818187</v>
      </c>
      <c r="Q1285" t="str">
        <f t="shared" si="162"/>
        <v>music</v>
      </c>
      <c r="R1285" s="8" t="str">
        <f t="shared" si="163"/>
        <v>rock</v>
      </c>
      <c r="S1285" s="12">
        <f t="shared" si="164"/>
        <v>41320.717465277776</v>
      </c>
      <c r="T1285" s="12">
        <f t="shared" si="165"/>
        <v>41344.166666666664</v>
      </c>
      <c r="U1285" s="13">
        <f t="shared" si="166"/>
        <v>41320.717465277776</v>
      </c>
      <c r="V1285" t="str">
        <f t="shared" si="167"/>
        <v>Feb</v>
      </c>
    </row>
    <row r="1286" spans="1:22"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60"/>
        <v>101</v>
      </c>
      <c r="P1286" s="7">
        <f t="shared" si="161"/>
        <v>65.161290322580641</v>
      </c>
      <c r="Q1286" t="str">
        <f t="shared" si="162"/>
        <v>theater</v>
      </c>
      <c r="R1286" s="8" t="str">
        <f t="shared" si="163"/>
        <v>plays</v>
      </c>
      <c r="S1286" s="12">
        <f t="shared" si="164"/>
        <v>42712.23474537037</v>
      </c>
      <c r="T1286" s="12">
        <f t="shared" si="165"/>
        <v>42735.707638888889</v>
      </c>
      <c r="U1286" s="13">
        <f t="shared" si="166"/>
        <v>42712.23474537037</v>
      </c>
      <c r="V1286" t="str">
        <f t="shared" si="167"/>
        <v>Dec</v>
      </c>
    </row>
    <row r="1287" spans="1:22"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60"/>
        <v>101.64999999999999</v>
      </c>
      <c r="P1287" s="7">
        <f t="shared" si="161"/>
        <v>32.269841269841272</v>
      </c>
      <c r="Q1287" t="str">
        <f t="shared" si="162"/>
        <v>theater</v>
      </c>
      <c r="R1287" s="8" t="str">
        <f t="shared" si="163"/>
        <v>plays</v>
      </c>
      <c r="S1287" s="12">
        <f t="shared" si="164"/>
        <v>42160.583043981482</v>
      </c>
      <c r="T1287" s="12">
        <f t="shared" si="165"/>
        <v>42175.583043981482</v>
      </c>
      <c r="U1287" s="13">
        <f t="shared" si="166"/>
        <v>42160.583043981482</v>
      </c>
      <c r="V1287" t="str">
        <f t="shared" si="167"/>
        <v>Jun</v>
      </c>
    </row>
    <row r="1288" spans="1:22"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60"/>
        <v>108.33333333333333</v>
      </c>
      <c r="P1288" s="7">
        <f t="shared" si="161"/>
        <v>81.25</v>
      </c>
      <c r="Q1288" t="str">
        <f t="shared" si="162"/>
        <v>theater</v>
      </c>
      <c r="R1288" s="8" t="str">
        <f t="shared" si="163"/>
        <v>plays</v>
      </c>
      <c r="S1288" s="12">
        <f t="shared" si="164"/>
        <v>42039.384571759263</v>
      </c>
      <c r="T1288" s="12">
        <f t="shared" si="165"/>
        <v>42052.583333333328</v>
      </c>
      <c r="U1288" s="13">
        <f t="shared" si="166"/>
        <v>42039.384571759263</v>
      </c>
      <c r="V1288" t="str">
        <f t="shared" si="167"/>
        <v>Feb</v>
      </c>
    </row>
    <row r="1289" spans="1:22"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60"/>
        <v>242</v>
      </c>
      <c r="P1289" s="7">
        <f t="shared" si="161"/>
        <v>24.2</v>
      </c>
      <c r="Q1289" t="str">
        <f t="shared" si="162"/>
        <v>theater</v>
      </c>
      <c r="R1289" s="8" t="str">
        <f t="shared" si="163"/>
        <v>plays</v>
      </c>
      <c r="S1289" s="12">
        <f t="shared" si="164"/>
        <v>42107.621018518519</v>
      </c>
      <c r="T1289" s="12">
        <f t="shared" si="165"/>
        <v>42167.621018518519</v>
      </c>
      <c r="U1289" s="13">
        <f t="shared" si="166"/>
        <v>42107.621018518519</v>
      </c>
      <c r="V1289" t="str">
        <f t="shared" si="167"/>
        <v>Apr</v>
      </c>
    </row>
    <row r="1290" spans="1:22"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60"/>
        <v>100.44999999999999</v>
      </c>
      <c r="P1290" s="7">
        <f t="shared" si="161"/>
        <v>65.868852459016395</v>
      </c>
      <c r="Q1290" t="str">
        <f t="shared" si="162"/>
        <v>theater</v>
      </c>
      <c r="R1290" s="8" t="str">
        <f t="shared" si="163"/>
        <v>plays</v>
      </c>
      <c r="S1290" s="12">
        <f t="shared" si="164"/>
        <v>42561.154664351852</v>
      </c>
      <c r="T1290" s="12">
        <f t="shared" si="165"/>
        <v>42592.166666666672</v>
      </c>
      <c r="U1290" s="13">
        <f t="shared" si="166"/>
        <v>42561.154664351852</v>
      </c>
      <c r="V1290" t="str">
        <f t="shared" si="167"/>
        <v>Jul</v>
      </c>
    </row>
    <row r="1291" spans="1:22"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60"/>
        <v>125.06666666666666</v>
      </c>
      <c r="P1291" s="7">
        <f t="shared" si="161"/>
        <v>36.07692307692308</v>
      </c>
      <c r="Q1291" t="str">
        <f t="shared" si="162"/>
        <v>theater</v>
      </c>
      <c r="R1291" s="8" t="str">
        <f t="shared" si="163"/>
        <v>plays</v>
      </c>
      <c r="S1291" s="12">
        <f t="shared" si="164"/>
        <v>42709.134780092594</v>
      </c>
      <c r="T1291" s="12">
        <f t="shared" si="165"/>
        <v>42739.134780092594</v>
      </c>
      <c r="U1291" s="13">
        <f t="shared" si="166"/>
        <v>42709.134780092594</v>
      </c>
      <c r="V1291" t="str">
        <f t="shared" si="167"/>
        <v>Dec</v>
      </c>
    </row>
    <row r="1292" spans="1:22"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60"/>
        <v>108.57142857142857</v>
      </c>
      <c r="P1292" s="7">
        <f t="shared" si="161"/>
        <v>44.186046511627907</v>
      </c>
      <c r="Q1292" t="str">
        <f t="shared" si="162"/>
        <v>theater</v>
      </c>
      <c r="R1292" s="8" t="str">
        <f t="shared" si="163"/>
        <v>plays</v>
      </c>
      <c r="S1292" s="12">
        <f t="shared" si="164"/>
        <v>42086.614942129629</v>
      </c>
      <c r="T1292" s="12">
        <f t="shared" si="165"/>
        <v>42117.290972222225</v>
      </c>
      <c r="U1292" s="13">
        <f t="shared" si="166"/>
        <v>42086.614942129629</v>
      </c>
      <c r="V1292" t="str">
        <f t="shared" si="167"/>
        <v>Mar</v>
      </c>
    </row>
    <row r="1293" spans="1:22"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60"/>
        <v>145.70000000000002</v>
      </c>
      <c r="P1293" s="7">
        <f t="shared" si="161"/>
        <v>104.07142857142857</v>
      </c>
      <c r="Q1293" t="str">
        <f t="shared" si="162"/>
        <v>theater</v>
      </c>
      <c r="R1293" s="8" t="str">
        <f t="shared" si="163"/>
        <v>plays</v>
      </c>
      <c r="S1293" s="12">
        <f t="shared" si="164"/>
        <v>42064.652673611112</v>
      </c>
      <c r="T1293" s="12">
        <f t="shared" si="165"/>
        <v>42101.291666666672</v>
      </c>
      <c r="U1293" s="13">
        <f t="shared" si="166"/>
        <v>42064.652673611112</v>
      </c>
      <c r="V1293" t="str">
        <f t="shared" si="167"/>
        <v>Mar</v>
      </c>
    </row>
    <row r="1294" spans="1:22"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60"/>
        <v>110.00000000000001</v>
      </c>
      <c r="P1294" s="7">
        <f t="shared" si="161"/>
        <v>35.96153846153846</v>
      </c>
      <c r="Q1294" t="str">
        <f t="shared" si="162"/>
        <v>theater</v>
      </c>
      <c r="R1294" s="8" t="str">
        <f t="shared" si="163"/>
        <v>plays</v>
      </c>
      <c r="S1294" s="12">
        <f t="shared" si="164"/>
        <v>42256.764212962968</v>
      </c>
      <c r="T1294" s="12">
        <f t="shared" si="165"/>
        <v>42283.957638888889</v>
      </c>
      <c r="U1294" s="13">
        <f t="shared" si="166"/>
        <v>42256.764212962968</v>
      </c>
      <c r="V1294" t="str">
        <f t="shared" si="167"/>
        <v>Sep</v>
      </c>
    </row>
    <row r="1295" spans="1:22"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60"/>
        <v>102.23333333333333</v>
      </c>
      <c r="P1295" s="7">
        <f t="shared" si="161"/>
        <v>127.79166666666667</v>
      </c>
      <c r="Q1295" t="str">
        <f t="shared" si="162"/>
        <v>theater</v>
      </c>
      <c r="R1295" s="8" t="str">
        <f t="shared" si="163"/>
        <v>plays</v>
      </c>
      <c r="S1295" s="12">
        <f t="shared" si="164"/>
        <v>42292.701053240744</v>
      </c>
      <c r="T1295" s="12">
        <f t="shared" si="165"/>
        <v>42322.742719907408</v>
      </c>
      <c r="U1295" s="13">
        <f t="shared" si="166"/>
        <v>42292.701053240744</v>
      </c>
      <c r="V1295" t="str">
        <f t="shared" si="167"/>
        <v>Oct</v>
      </c>
    </row>
    <row r="1296" spans="1:22"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60"/>
        <v>122</v>
      </c>
      <c r="P1296" s="7">
        <f t="shared" si="161"/>
        <v>27.727272727272727</v>
      </c>
      <c r="Q1296" t="str">
        <f t="shared" si="162"/>
        <v>theater</v>
      </c>
      <c r="R1296" s="8" t="str">
        <f t="shared" si="163"/>
        <v>plays</v>
      </c>
      <c r="S1296" s="12">
        <f t="shared" si="164"/>
        <v>42278.453668981485</v>
      </c>
      <c r="T1296" s="12">
        <f t="shared" si="165"/>
        <v>42296.458333333328</v>
      </c>
      <c r="U1296" s="13">
        <f t="shared" si="166"/>
        <v>42278.453668981485</v>
      </c>
      <c r="V1296" t="str">
        <f t="shared" si="167"/>
        <v>Oct</v>
      </c>
    </row>
    <row r="1297" spans="1:22"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60"/>
        <v>101.96000000000001</v>
      </c>
      <c r="P1297" s="7">
        <f t="shared" si="161"/>
        <v>39.828125</v>
      </c>
      <c r="Q1297" t="str">
        <f t="shared" si="162"/>
        <v>theater</v>
      </c>
      <c r="R1297" s="8" t="str">
        <f t="shared" si="163"/>
        <v>plays</v>
      </c>
      <c r="S1297" s="12">
        <f t="shared" si="164"/>
        <v>42184.572881944448</v>
      </c>
      <c r="T1297" s="12">
        <f t="shared" si="165"/>
        <v>42214.708333333328</v>
      </c>
      <c r="U1297" s="13">
        <f t="shared" si="166"/>
        <v>42184.572881944448</v>
      </c>
      <c r="V1297" t="str">
        <f t="shared" si="167"/>
        <v>Jun</v>
      </c>
    </row>
    <row r="1298" spans="1:22"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60"/>
        <v>141.1764705882353</v>
      </c>
      <c r="P1298" s="7">
        <f t="shared" si="161"/>
        <v>52.173913043478258</v>
      </c>
      <c r="Q1298" t="str">
        <f t="shared" si="162"/>
        <v>theater</v>
      </c>
      <c r="R1298" s="8" t="str">
        <f t="shared" si="163"/>
        <v>plays</v>
      </c>
      <c r="S1298" s="12">
        <f t="shared" si="164"/>
        <v>42423.050613425927</v>
      </c>
      <c r="T1298" s="12">
        <f t="shared" si="165"/>
        <v>42443.008946759262</v>
      </c>
      <c r="U1298" s="13">
        <f t="shared" si="166"/>
        <v>42423.050613425927</v>
      </c>
      <c r="V1298" t="str">
        <f t="shared" si="167"/>
        <v>Feb</v>
      </c>
    </row>
    <row r="1299" spans="1:22"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60"/>
        <v>109.52500000000001</v>
      </c>
      <c r="P1299" s="7">
        <f t="shared" si="161"/>
        <v>92.037815126050418</v>
      </c>
      <c r="Q1299" t="str">
        <f t="shared" si="162"/>
        <v>theater</v>
      </c>
      <c r="R1299" s="8" t="str">
        <f t="shared" si="163"/>
        <v>plays</v>
      </c>
      <c r="S1299" s="12">
        <f t="shared" si="164"/>
        <v>42461.747199074074</v>
      </c>
      <c r="T1299" s="12">
        <f t="shared" si="165"/>
        <v>42491.747199074074</v>
      </c>
      <c r="U1299" s="13">
        <f t="shared" si="166"/>
        <v>42461.747199074074</v>
      </c>
      <c r="V1299" t="str">
        <f t="shared" si="167"/>
        <v>Apr</v>
      </c>
    </row>
    <row r="1300" spans="1:22"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60"/>
        <v>104.65</v>
      </c>
      <c r="P1300" s="7">
        <f t="shared" si="161"/>
        <v>63.424242424242422</v>
      </c>
      <c r="Q1300" t="str">
        <f t="shared" si="162"/>
        <v>theater</v>
      </c>
      <c r="R1300" s="8" t="str">
        <f t="shared" si="163"/>
        <v>plays</v>
      </c>
      <c r="S1300" s="12">
        <f t="shared" si="164"/>
        <v>42458.680925925924</v>
      </c>
      <c r="T1300" s="12">
        <f t="shared" si="165"/>
        <v>42488.680925925924</v>
      </c>
      <c r="U1300" s="13">
        <f t="shared" si="166"/>
        <v>42458.680925925924</v>
      </c>
      <c r="V1300" t="str">
        <f t="shared" si="167"/>
        <v>Mar</v>
      </c>
    </row>
    <row r="1301" spans="1:22"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60"/>
        <v>124</v>
      </c>
      <c r="P1301" s="7">
        <f t="shared" si="161"/>
        <v>135.625</v>
      </c>
      <c r="Q1301" t="str">
        <f t="shared" si="162"/>
        <v>theater</v>
      </c>
      <c r="R1301" s="8" t="str">
        <f t="shared" si="163"/>
        <v>plays</v>
      </c>
      <c r="S1301" s="12">
        <f t="shared" si="164"/>
        <v>42169.814340277779</v>
      </c>
      <c r="T1301" s="12">
        <f t="shared" si="165"/>
        <v>42199.814340277779</v>
      </c>
      <c r="U1301" s="13">
        <f t="shared" si="166"/>
        <v>42169.814340277779</v>
      </c>
      <c r="V1301" t="str">
        <f t="shared" si="167"/>
        <v>Jun</v>
      </c>
    </row>
    <row r="1302" spans="1:22"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60"/>
        <v>135</v>
      </c>
      <c r="P1302" s="7">
        <f t="shared" si="161"/>
        <v>168.75</v>
      </c>
      <c r="Q1302" t="str">
        <f t="shared" si="162"/>
        <v>theater</v>
      </c>
      <c r="R1302" s="8" t="str">
        <f t="shared" si="163"/>
        <v>plays</v>
      </c>
      <c r="S1302" s="12">
        <f t="shared" si="164"/>
        <v>42483.675208333334</v>
      </c>
      <c r="T1302" s="12">
        <f t="shared" si="165"/>
        <v>42522.789583333331</v>
      </c>
      <c r="U1302" s="13">
        <f t="shared" si="166"/>
        <v>42483.675208333334</v>
      </c>
      <c r="V1302" t="str">
        <f t="shared" si="167"/>
        <v>Apr</v>
      </c>
    </row>
    <row r="1303" spans="1:22"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60"/>
        <v>102.75000000000001</v>
      </c>
      <c r="P1303" s="7">
        <f t="shared" si="161"/>
        <v>70.862068965517238</v>
      </c>
      <c r="Q1303" t="str">
        <f t="shared" si="162"/>
        <v>theater</v>
      </c>
      <c r="R1303" s="8" t="str">
        <f t="shared" si="163"/>
        <v>plays</v>
      </c>
      <c r="S1303" s="12">
        <f t="shared" si="164"/>
        <v>42195.749745370369</v>
      </c>
      <c r="T1303" s="12">
        <f t="shared" si="165"/>
        <v>42206.125</v>
      </c>
      <c r="U1303" s="13">
        <f t="shared" si="166"/>
        <v>42195.749745370369</v>
      </c>
      <c r="V1303" t="str">
        <f t="shared" si="167"/>
        <v>Jul</v>
      </c>
    </row>
    <row r="1304" spans="1:22"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60"/>
        <v>100</v>
      </c>
      <c r="P1304" s="7">
        <f t="shared" si="161"/>
        <v>50</v>
      </c>
      <c r="Q1304" t="str">
        <f t="shared" si="162"/>
        <v>theater</v>
      </c>
      <c r="R1304" s="8" t="str">
        <f t="shared" si="163"/>
        <v>plays</v>
      </c>
      <c r="S1304" s="12">
        <f t="shared" si="164"/>
        <v>42675.057997685188</v>
      </c>
      <c r="T1304" s="12">
        <f t="shared" si="165"/>
        <v>42705.099664351852</v>
      </c>
      <c r="U1304" s="13">
        <f t="shared" si="166"/>
        <v>42675.057997685188</v>
      </c>
      <c r="V1304" t="str">
        <f t="shared" si="167"/>
        <v>Nov</v>
      </c>
    </row>
    <row r="1305" spans="1:22"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60"/>
        <v>130.26085714285716</v>
      </c>
      <c r="P1305" s="7">
        <f t="shared" si="161"/>
        <v>42.214166666666671</v>
      </c>
      <c r="Q1305" t="str">
        <f t="shared" si="162"/>
        <v>theater</v>
      </c>
      <c r="R1305" s="8" t="str">
        <f t="shared" si="163"/>
        <v>plays</v>
      </c>
      <c r="S1305" s="12">
        <f t="shared" si="164"/>
        <v>42566.441203703704</v>
      </c>
      <c r="T1305" s="12">
        <f t="shared" si="165"/>
        <v>42582.458333333328</v>
      </c>
      <c r="U1305" s="13">
        <f t="shared" si="166"/>
        <v>42566.441203703704</v>
      </c>
      <c r="V1305" t="str">
        <f t="shared" si="167"/>
        <v>Jul</v>
      </c>
    </row>
    <row r="1306" spans="1:22"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60"/>
        <v>39.627499999999998</v>
      </c>
      <c r="P1306" s="7">
        <f t="shared" si="161"/>
        <v>152.41346153846155</v>
      </c>
      <c r="Q1306" t="str">
        <f t="shared" si="162"/>
        <v>technology</v>
      </c>
      <c r="R1306" s="8" t="str">
        <f t="shared" si="163"/>
        <v>wearables</v>
      </c>
      <c r="S1306" s="12">
        <f t="shared" si="164"/>
        <v>42747.194502314815</v>
      </c>
      <c r="T1306" s="12">
        <f t="shared" si="165"/>
        <v>42807.152835648143</v>
      </c>
      <c r="U1306" s="13">
        <f t="shared" si="166"/>
        <v>42747.194502314815</v>
      </c>
      <c r="V1306" t="str">
        <f t="shared" si="167"/>
        <v>Jan</v>
      </c>
    </row>
    <row r="1307" spans="1:22"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60"/>
        <v>25.976666666666663</v>
      </c>
      <c r="P1307" s="7">
        <f t="shared" si="161"/>
        <v>90.616279069767444</v>
      </c>
      <c r="Q1307" t="str">
        <f t="shared" si="162"/>
        <v>technology</v>
      </c>
      <c r="R1307" s="8" t="str">
        <f t="shared" si="163"/>
        <v>wearables</v>
      </c>
      <c r="S1307" s="12">
        <f t="shared" si="164"/>
        <v>42543.665601851855</v>
      </c>
      <c r="T1307" s="12">
        <f t="shared" si="165"/>
        <v>42572.729166666672</v>
      </c>
      <c r="U1307" s="13">
        <f t="shared" si="166"/>
        <v>42543.665601851855</v>
      </c>
      <c r="V1307" t="str">
        <f t="shared" si="167"/>
        <v>Jun</v>
      </c>
    </row>
    <row r="1308" spans="1:22"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60"/>
        <v>65.24636363636364</v>
      </c>
      <c r="P1308" s="7">
        <f t="shared" si="161"/>
        <v>201.60393258426967</v>
      </c>
      <c r="Q1308" t="str">
        <f t="shared" si="162"/>
        <v>technology</v>
      </c>
      <c r="R1308" s="8" t="str">
        <f t="shared" si="163"/>
        <v>wearables</v>
      </c>
      <c r="S1308" s="12">
        <f t="shared" si="164"/>
        <v>41947.457569444443</v>
      </c>
      <c r="T1308" s="12">
        <f t="shared" si="165"/>
        <v>41977.457569444443</v>
      </c>
      <c r="U1308" s="13">
        <f t="shared" si="166"/>
        <v>41947.457569444443</v>
      </c>
      <c r="V1308" t="str">
        <f t="shared" si="167"/>
        <v>Nov</v>
      </c>
    </row>
    <row r="1309" spans="1:22"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60"/>
        <v>11.514000000000001</v>
      </c>
      <c r="P1309" s="7">
        <f t="shared" si="161"/>
        <v>127.93333333333334</v>
      </c>
      <c r="Q1309" t="str">
        <f t="shared" si="162"/>
        <v>technology</v>
      </c>
      <c r="R1309" s="8" t="str">
        <f t="shared" si="163"/>
        <v>wearables</v>
      </c>
      <c r="S1309" s="12">
        <f t="shared" si="164"/>
        <v>42387.503229166672</v>
      </c>
      <c r="T1309" s="12">
        <f t="shared" si="165"/>
        <v>42417.503229166672</v>
      </c>
      <c r="U1309" s="13">
        <f t="shared" si="166"/>
        <v>42387.503229166672</v>
      </c>
      <c r="V1309" t="str">
        <f t="shared" si="167"/>
        <v>Jan</v>
      </c>
    </row>
    <row r="1310" spans="1:22"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60"/>
        <v>11.360000000000001</v>
      </c>
      <c r="P1310" s="7">
        <f t="shared" si="161"/>
        <v>29.894736842105264</v>
      </c>
      <c r="Q1310" t="str">
        <f t="shared" si="162"/>
        <v>technology</v>
      </c>
      <c r="R1310" s="8" t="str">
        <f t="shared" si="163"/>
        <v>wearables</v>
      </c>
      <c r="S1310" s="12">
        <f t="shared" si="164"/>
        <v>42611.613564814819</v>
      </c>
      <c r="T1310" s="12">
        <f t="shared" si="165"/>
        <v>42651.613564814819</v>
      </c>
      <c r="U1310" s="13">
        <f t="shared" si="166"/>
        <v>42611.613564814819</v>
      </c>
      <c r="V1310" t="str">
        <f t="shared" si="167"/>
        <v>Aug</v>
      </c>
    </row>
    <row r="1311" spans="1:22"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60"/>
        <v>111.99130434782609</v>
      </c>
      <c r="P1311" s="7">
        <f t="shared" si="161"/>
        <v>367.97142857142859</v>
      </c>
      <c r="Q1311" t="str">
        <f t="shared" si="162"/>
        <v>technology</v>
      </c>
      <c r="R1311" s="8" t="str">
        <f t="shared" si="163"/>
        <v>wearables</v>
      </c>
      <c r="S1311" s="12">
        <f t="shared" si="164"/>
        <v>42257.882731481484</v>
      </c>
      <c r="T1311" s="12">
        <f t="shared" si="165"/>
        <v>42292.882731481484</v>
      </c>
      <c r="U1311" s="13">
        <f t="shared" si="166"/>
        <v>42257.882731481484</v>
      </c>
      <c r="V1311" t="str">
        <f t="shared" si="167"/>
        <v>Sep</v>
      </c>
    </row>
    <row r="1312" spans="1:22"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60"/>
        <v>15.5</v>
      </c>
      <c r="P1312" s="7">
        <f t="shared" si="161"/>
        <v>129.16666666666666</v>
      </c>
      <c r="Q1312" t="str">
        <f t="shared" si="162"/>
        <v>technology</v>
      </c>
      <c r="R1312" s="8" t="str">
        <f t="shared" si="163"/>
        <v>wearables</v>
      </c>
      <c r="S1312" s="12">
        <f t="shared" si="164"/>
        <v>42556.667245370365</v>
      </c>
      <c r="T1312" s="12">
        <f t="shared" si="165"/>
        <v>42601.667245370365</v>
      </c>
      <c r="U1312" s="13">
        <f t="shared" si="166"/>
        <v>42556.667245370365</v>
      </c>
      <c r="V1312" t="str">
        <f t="shared" si="167"/>
        <v>Jul</v>
      </c>
    </row>
    <row r="1313" spans="1:22"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60"/>
        <v>32.027999999999999</v>
      </c>
      <c r="P1313" s="7">
        <f t="shared" si="161"/>
        <v>800.7</v>
      </c>
      <c r="Q1313" t="str">
        <f t="shared" si="162"/>
        <v>technology</v>
      </c>
      <c r="R1313" s="8" t="str">
        <f t="shared" si="163"/>
        <v>wearables</v>
      </c>
      <c r="S1313" s="12">
        <f t="shared" si="164"/>
        <v>42669.802303240736</v>
      </c>
      <c r="T1313" s="12">
        <f t="shared" si="165"/>
        <v>42704.843969907408</v>
      </c>
      <c r="U1313" s="13">
        <f t="shared" si="166"/>
        <v>42669.802303240736</v>
      </c>
      <c r="V1313" t="str">
        <f t="shared" si="167"/>
        <v>Oct</v>
      </c>
    </row>
    <row r="1314" spans="1:22"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60"/>
        <v>0.60869565217391308</v>
      </c>
      <c r="P1314" s="7">
        <f t="shared" si="161"/>
        <v>28</v>
      </c>
      <c r="Q1314" t="str">
        <f t="shared" si="162"/>
        <v>technology</v>
      </c>
      <c r="R1314" s="8" t="str">
        <f t="shared" si="163"/>
        <v>wearables</v>
      </c>
      <c r="S1314" s="12">
        <f t="shared" si="164"/>
        <v>42082.702800925923</v>
      </c>
      <c r="T1314" s="12">
        <f t="shared" si="165"/>
        <v>42112.702800925923</v>
      </c>
      <c r="U1314" s="13">
        <f t="shared" si="166"/>
        <v>42082.702800925923</v>
      </c>
      <c r="V1314" t="str">
        <f t="shared" si="167"/>
        <v>Mar</v>
      </c>
    </row>
    <row r="1315" spans="1:22"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60"/>
        <v>31.114999999999998</v>
      </c>
      <c r="P1315" s="7">
        <f t="shared" si="161"/>
        <v>102.01639344262296</v>
      </c>
      <c r="Q1315" t="str">
        <f t="shared" si="162"/>
        <v>technology</v>
      </c>
      <c r="R1315" s="8" t="str">
        <f t="shared" si="163"/>
        <v>wearables</v>
      </c>
      <c r="S1315" s="12">
        <f t="shared" si="164"/>
        <v>42402.709652777776</v>
      </c>
      <c r="T1315" s="12">
        <f t="shared" si="165"/>
        <v>42432.709652777776</v>
      </c>
      <c r="U1315" s="13">
        <f t="shared" si="166"/>
        <v>42402.709652777776</v>
      </c>
      <c r="V1315" t="str">
        <f t="shared" si="167"/>
        <v>Feb</v>
      </c>
    </row>
    <row r="1316" spans="1:22"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60"/>
        <v>1.1266666666666667</v>
      </c>
      <c r="P1316" s="7">
        <f t="shared" si="161"/>
        <v>184.36363636363637</v>
      </c>
      <c r="Q1316" t="str">
        <f t="shared" si="162"/>
        <v>technology</v>
      </c>
      <c r="R1316" s="8" t="str">
        <f t="shared" si="163"/>
        <v>wearables</v>
      </c>
      <c r="S1316" s="12">
        <f t="shared" si="164"/>
        <v>42604.669675925921</v>
      </c>
      <c r="T1316" s="12">
        <f t="shared" si="165"/>
        <v>42664.669675925921</v>
      </c>
      <c r="U1316" s="13">
        <f t="shared" si="166"/>
        <v>42604.669675925921</v>
      </c>
      <c r="V1316" t="str">
        <f t="shared" si="167"/>
        <v>Aug</v>
      </c>
    </row>
    <row r="1317" spans="1:22"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60"/>
        <v>40.404000000000003</v>
      </c>
      <c r="P1317" s="7">
        <f t="shared" si="161"/>
        <v>162.91935483870967</v>
      </c>
      <c r="Q1317" t="str">
        <f t="shared" si="162"/>
        <v>technology</v>
      </c>
      <c r="R1317" s="8" t="str">
        <f t="shared" si="163"/>
        <v>wearables</v>
      </c>
      <c r="S1317" s="12">
        <f t="shared" si="164"/>
        <v>42278.498240740737</v>
      </c>
      <c r="T1317" s="12">
        <f t="shared" si="165"/>
        <v>42314.041666666672</v>
      </c>
      <c r="U1317" s="13">
        <f t="shared" si="166"/>
        <v>42278.498240740737</v>
      </c>
      <c r="V1317" t="str">
        <f t="shared" si="167"/>
        <v>Oct</v>
      </c>
    </row>
    <row r="1318" spans="1:22"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60"/>
        <v>1.3333333333333333E-3</v>
      </c>
      <c r="P1318" s="7">
        <f t="shared" si="161"/>
        <v>1</v>
      </c>
      <c r="Q1318" t="str">
        <f t="shared" si="162"/>
        <v>technology</v>
      </c>
      <c r="R1318" s="8" t="str">
        <f t="shared" si="163"/>
        <v>wearables</v>
      </c>
      <c r="S1318" s="12">
        <f t="shared" si="164"/>
        <v>42393.961909722224</v>
      </c>
      <c r="T1318" s="12">
        <f t="shared" si="165"/>
        <v>42428.961909722224</v>
      </c>
      <c r="U1318" s="13">
        <f t="shared" si="166"/>
        <v>42393.961909722224</v>
      </c>
      <c r="V1318" t="str">
        <f t="shared" si="167"/>
        <v>Jan</v>
      </c>
    </row>
    <row r="1319" spans="1:22"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60"/>
        <v>5.7334999999999994</v>
      </c>
      <c r="P1319" s="7">
        <f t="shared" si="161"/>
        <v>603.52631578947364</v>
      </c>
      <c r="Q1319" t="str">
        <f t="shared" si="162"/>
        <v>technology</v>
      </c>
      <c r="R1319" s="8" t="str">
        <f t="shared" si="163"/>
        <v>wearables</v>
      </c>
      <c r="S1319" s="12">
        <f t="shared" si="164"/>
        <v>42520.235486111109</v>
      </c>
      <c r="T1319" s="12">
        <f t="shared" si="165"/>
        <v>42572.583333333328</v>
      </c>
      <c r="U1319" s="13">
        <f t="shared" si="166"/>
        <v>42520.235486111109</v>
      </c>
      <c r="V1319" t="str">
        <f t="shared" si="167"/>
        <v>May</v>
      </c>
    </row>
    <row r="1320" spans="1:22"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60"/>
        <v>15.324999999999999</v>
      </c>
      <c r="P1320" s="7">
        <f t="shared" si="161"/>
        <v>45.407407407407405</v>
      </c>
      <c r="Q1320" t="str">
        <f t="shared" si="162"/>
        <v>technology</v>
      </c>
      <c r="R1320" s="8" t="str">
        <f t="shared" si="163"/>
        <v>wearables</v>
      </c>
      <c r="S1320" s="12">
        <f t="shared" si="164"/>
        <v>41985.043657407412</v>
      </c>
      <c r="T1320" s="12">
        <f t="shared" si="165"/>
        <v>42015.043657407412</v>
      </c>
      <c r="U1320" s="13">
        <f t="shared" si="166"/>
        <v>41985.043657407412</v>
      </c>
      <c r="V1320" t="str">
        <f t="shared" si="167"/>
        <v>Dec</v>
      </c>
    </row>
    <row r="1321" spans="1:22"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60"/>
        <v>15.103448275862069</v>
      </c>
      <c r="P1321" s="7">
        <f t="shared" si="161"/>
        <v>97.333333333333329</v>
      </c>
      <c r="Q1321" t="str">
        <f t="shared" si="162"/>
        <v>technology</v>
      </c>
      <c r="R1321" s="8" t="str">
        <f t="shared" si="163"/>
        <v>wearables</v>
      </c>
      <c r="S1321" s="12">
        <f t="shared" si="164"/>
        <v>41816.812094907407</v>
      </c>
      <c r="T1321" s="12">
        <f t="shared" si="165"/>
        <v>41831.666666666664</v>
      </c>
      <c r="U1321" s="13">
        <f t="shared" si="166"/>
        <v>41816.812094907407</v>
      </c>
      <c r="V1321" t="str">
        <f t="shared" si="167"/>
        <v>Jun</v>
      </c>
    </row>
    <row r="1322" spans="1:22"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60"/>
        <v>0.503</v>
      </c>
      <c r="P1322" s="7">
        <f t="shared" si="161"/>
        <v>167.66666666666666</v>
      </c>
      <c r="Q1322" t="str">
        <f t="shared" si="162"/>
        <v>technology</v>
      </c>
      <c r="R1322" s="8" t="str">
        <f t="shared" si="163"/>
        <v>wearables</v>
      </c>
      <c r="S1322" s="12">
        <f t="shared" si="164"/>
        <v>42705.690347222218</v>
      </c>
      <c r="T1322" s="12">
        <f t="shared" si="165"/>
        <v>42734.958333333328</v>
      </c>
      <c r="U1322" s="13">
        <f t="shared" si="166"/>
        <v>42705.690347222218</v>
      </c>
      <c r="V1322" t="str">
        <f t="shared" si="167"/>
        <v>Dec</v>
      </c>
    </row>
    <row r="1323" spans="1:22"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60"/>
        <v>1.3028138528138529</v>
      </c>
      <c r="P1323" s="7">
        <f t="shared" si="161"/>
        <v>859.85714285714289</v>
      </c>
      <c r="Q1323" t="str">
        <f t="shared" si="162"/>
        <v>technology</v>
      </c>
      <c r="R1323" s="8" t="str">
        <f t="shared" si="163"/>
        <v>wearables</v>
      </c>
      <c r="S1323" s="12">
        <f t="shared" si="164"/>
        <v>42697.74927083333</v>
      </c>
      <c r="T1323" s="12">
        <f t="shared" si="165"/>
        <v>42727.74927083333</v>
      </c>
      <c r="U1323" s="13">
        <f t="shared" si="166"/>
        <v>42697.74927083333</v>
      </c>
      <c r="V1323" t="str">
        <f t="shared" si="167"/>
        <v>Nov</v>
      </c>
    </row>
    <row r="1324" spans="1:22"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60"/>
        <v>0.30285714285714288</v>
      </c>
      <c r="P1324" s="7">
        <f t="shared" si="161"/>
        <v>26.5</v>
      </c>
      <c r="Q1324" t="str">
        <f t="shared" si="162"/>
        <v>technology</v>
      </c>
      <c r="R1324" s="8" t="str">
        <f t="shared" si="163"/>
        <v>wearables</v>
      </c>
      <c r="S1324" s="12">
        <f t="shared" si="164"/>
        <v>42115.656539351854</v>
      </c>
      <c r="T1324" s="12">
        <f t="shared" si="165"/>
        <v>42145.656539351854</v>
      </c>
      <c r="U1324" s="13">
        <f t="shared" si="166"/>
        <v>42115.656539351854</v>
      </c>
      <c r="V1324" t="str">
        <f t="shared" si="167"/>
        <v>Apr</v>
      </c>
    </row>
    <row r="1325" spans="1:22"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60"/>
        <v>8.8800000000000008</v>
      </c>
      <c r="P1325" s="7">
        <f t="shared" si="161"/>
        <v>30.272727272727273</v>
      </c>
      <c r="Q1325" t="str">
        <f t="shared" si="162"/>
        <v>technology</v>
      </c>
      <c r="R1325" s="8" t="str">
        <f t="shared" si="163"/>
        <v>wearables</v>
      </c>
      <c r="S1325" s="12">
        <f t="shared" si="164"/>
        <v>42451.698449074072</v>
      </c>
      <c r="T1325" s="12">
        <f t="shared" si="165"/>
        <v>42486.288194444445</v>
      </c>
      <c r="U1325" s="13">
        <f t="shared" si="166"/>
        <v>42451.698449074072</v>
      </c>
      <c r="V1325" t="str">
        <f t="shared" si="167"/>
        <v>Mar</v>
      </c>
    </row>
    <row r="1326" spans="1:22"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60"/>
        <v>9.84</v>
      </c>
      <c r="P1326" s="7">
        <f t="shared" si="161"/>
        <v>54.666666666666664</v>
      </c>
      <c r="Q1326" t="str">
        <f t="shared" si="162"/>
        <v>technology</v>
      </c>
      <c r="R1326" s="8" t="str">
        <f t="shared" si="163"/>
        <v>wearables</v>
      </c>
      <c r="S1326" s="12">
        <f t="shared" si="164"/>
        <v>42626.633703703701</v>
      </c>
      <c r="T1326" s="12">
        <f t="shared" si="165"/>
        <v>42656.633703703701</v>
      </c>
      <c r="U1326" s="13">
        <f t="shared" si="166"/>
        <v>42626.633703703701</v>
      </c>
      <c r="V1326" t="str">
        <f t="shared" si="167"/>
        <v>Sep</v>
      </c>
    </row>
    <row r="1327" spans="1:22"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60"/>
        <v>2.4299999999999997</v>
      </c>
      <c r="P1327" s="7">
        <f t="shared" si="161"/>
        <v>60.75</v>
      </c>
      <c r="Q1327" t="str">
        <f t="shared" si="162"/>
        <v>technology</v>
      </c>
      <c r="R1327" s="8" t="str">
        <f t="shared" si="163"/>
        <v>wearables</v>
      </c>
      <c r="S1327" s="12">
        <f t="shared" si="164"/>
        <v>42704.086053240739</v>
      </c>
      <c r="T1327" s="12">
        <f t="shared" si="165"/>
        <v>42734.086053240739</v>
      </c>
      <c r="U1327" s="13">
        <f t="shared" si="166"/>
        <v>42704.086053240739</v>
      </c>
      <c r="V1327" t="str">
        <f t="shared" si="167"/>
        <v>Nov</v>
      </c>
    </row>
    <row r="1328" spans="1:22"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60"/>
        <v>1.1299999999999999</v>
      </c>
      <c r="P1328" s="7">
        <f t="shared" si="161"/>
        <v>102.72727272727273</v>
      </c>
      <c r="Q1328" t="str">
        <f t="shared" si="162"/>
        <v>technology</v>
      </c>
      <c r="R1328" s="8" t="str">
        <f t="shared" si="163"/>
        <v>wearables</v>
      </c>
      <c r="S1328" s="12">
        <f t="shared" si="164"/>
        <v>41974.791990740741</v>
      </c>
      <c r="T1328" s="12">
        <f t="shared" si="165"/>
        <v>42019.791990740741</v>
      </c>
      <c r="U1328" s="13">
        <f t="shared" si="166"/>
        <v>41974.791990740741</v>
      </c>
      <c r="V1328" t="str">
        <f t="shared" si="167"/>
        <v>Dec</v>
      </c>
    </row>
    <row r="1329" spans="1:22"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60"/>
        <v>3.5520833333333335</v>
      </c>
      <c r="P1329" s="7">
        <f t="shared" si="161"/>
        <v>41.585365853658537</v>
      </c>
      <c r="Q1329" t="str">
        <f t="shared" si="162"/>
        <v>technology</v>
      </c>
      <c r="R1329" s="8" t="str">
        <f t="shared" si="163"/>
        <v>wearables</v>
      </c>
      <c r="S1329" s="12">
        <f t="shared" si="164"/>
        <v>42123.678645833337</v>
      </c>
      <c r="T1329" s="12">
        <f t="shared" si="165"/>
        <v>42153.678645833337</v>
      </c>
      <c r="U1329" s="13">
        <f t="shared" si="166"/>
        <v>42123.678645833337</v>
      </c>
      <c r="V1329" t="str">
        <f t="shared" si="167"/>
        <v>Apr</v>
      </c>
    </row>
    <row r="1330" spans="1:22"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60"/>
        <v>2.3306666666666667</v>
      </c>
      <c r="P1330" s="7">
        <f t="shared" si="161"/>
        <v>116.53333333333333</v>
      </c>
      <c r="Q1330" t="str">
        <f t="shared" si="162"/>
        <v>technology</v>
      </c>
      <c r="R1330" s="8" t="str">
        <f t="shared" si="163"/>
        <v>wearables</v>
      </c>
      <c r="S1330" s="12">
        <f t="shared" si="164"/>
        <v>42612.642754629633</v>
      </c>
      <c r="T1330" s="12">
        <f t="shared" si="165"/>
        <v>42657.642754629633</v>
      </c>
      <c r="U1330" s="13">
        <f t="shared" si="166"/>
        <v>42612.642754629633</v>
      </c>
      <c r="V1330" t="str">
        <f t="shared" si="167"/>
        <v>Aug</v>
      </c>
    </row>
    <row r="1331" spans="1:22"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60"/>
        <v>0.81600000000000006</v>
      </c>
      <c r="P1331" s="7">
        <f t="shared" si="161"/>
        <v>45.333333333333336</v>
      </c>
      <c r="Q1331" t="str">
        <f t="shared" si="162"/>
        <v>technology</v>
      </c>
      <c r="R1331" s="8" t="str">
        <f t="shared" si="163"/>
        <v>wearables</v>
      </c>
      <c r="S1331" s="12">
        <f t="shared" si="164"/>
        <v>41935.221585648149</v>
      </c>
      <c r="T1331" s="12">
        <f t="shared" si="165"/>
        <v>41975.263252314813</v>
      </c>
      <c r="U1331" s="13">
        <f t="shared" si="166"/>
        <v>41935.221585648149</v>
      </c>
      <c r="V1331" t="str">
        <f t="shared" si="167"/>
        <v>Oct</v>
      </c>
    </row>
    <row r="1332" spans="1:22"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60"/>
        <v>22.494285714285713</v>
      </c>
      <c r="P1332" s="7">
        <f t="shared" si="161"/>
        <v>157.46</v>
      </c>
      <c r="Q1332" t="str">
        <f t="shared" si="162"/>
        <v>technology</v>
      </c>
      <c r="R1332" s="8" t="str">
        <f t="shared" si="163"/>
        <v>wearables</v>
      </c>
      <c r="S1332" s="12">
        <f t="shared" si="164"/>
        <v>42522.276724537034</v>
      </c>
      <c r="T1332" s="12">
        <f t="shared" si="165"/>
        <v>42553.166666666672</v>
      </c>
      <c r="U1332" s="13">
        <f t="shared" si="166"/>
        <v>42522.276724537034</v>
      </c>
      <c r="V1332" t="str">
        <f t="shared" si="167"/>
        <v>Jun</v>
      </c>
    </row>
    <row r="1333" spans="1:22"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60"/>
        <v>1.3668</v>
      </c>
      <c r="P1333" s="7">
        <f t="shared" si="161"/>
        <v>100.5</v>
      </c>
      <c r="Q1333" t="str">
        <f t="shared" si="162"/>
        <v>technology</v>
      </c>
      <c r="R1333" s="8" t="str">
        <f t="shared" si="163"/>
        <v>wearables</v>
      </c>
      <c r="S1333" s="12">
        <f t="shared" si="164"/>
        <v>42569.50409722222</v>
      </c>
      <c r="T1333" s="12">
        <f t="shared" si="165"/>
        <v>42599.50409722222</v>
      </c>
      <c r="U1333" s="13">
        <f t="shared" si="166"/>
        <v>42569.50409722222</v>
      </c>
      <c r="V1333" t="str">
        <f t="shared" si="167"/>
        <v>Jul</v>
      </c>
    </row>
    <row r="1334" spans="1:22"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60"/>
        <v>0</v>
      </c>
      <c r="P1334" s="7" t="e">
        <f t="shared" si="161"/>
        <v>#DIV/0!</v>
      </c>
      <c r="Q1334" t="str">
        <f t="shared" si="162"/>
        <v>technology</v>
      </c>
      <c r="R1334" s="8" t="str">
        <f t="shared" si="163"/>
        <v>wearables</v>
      </c>
      <c r="S1334" s="12">
        <f t="shared" si="164"/>
        <v>42732.060277777782</v>
      </c>
      <c r="T1334" s="12">
        <f t="shared" si="165"/>
        <v>42762.060277777782</v>
      </c>
      <c r="U1334" s="13">
        <f t="shared" si="166"/>
        <v>42732.060277777782</v>
      </c>
      <c r="V1334" t="str">
        <f t="shared" si="167"/>
        <v>Dec</v>
      </c>
    </row>
    <row r="1335" spans="1:22"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60"/>
        <v>0</v>
      </c>
      <c r="P1335" s="7" t="e">
        <f t="shared" si="161"/>
        <v>#DIV/0!</v>
      </c>
      <c r="Q1335" t="str">
        <f t="shared" si="162"/>
        <v>technology</v>
      </c>
      <c r="R1335" s="8" t="str">
        <f t="shared" si="163"/>
        <v>wearables</v>
      </c>
      <c r="S1335" s="12">
        <f t="shared" si="164"/>
        <v>41806.106770833336</v>
      </c>
      <c r="T1335" s="12">
        <f t="shared" si="165"/>
        <v>41836.106770833336</v>
      </c>
      <c r="U1335" s="13">
        <f t="shared" si="166"/>
        <v>41806.106770833336</v>
      </c>
      <c r="V1335" t="str">
        <f t="shared" si="167"/>
        <v>Jun</v>
      </c>
    </row>
    <row r="1336" spans="1:22"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60"/>
        <v>10.754135338345865</v>
      </c>
      <c r="P1336" s="7">
        <f t="shared" si="161"/>
        <v>51.822463768115945</v>
      </c>
      <c r="Q1336" t="str">
        <f t="shared" si="162"/>
        <v>technology</v>
      </c>
      <c r="R1336" s="8" t="str">
        <f t="shared" si="163"/>
        <v>wearables</v>
      </c>
      <c r="S1336" s="12">
        <f t="shared" si="164"/>
        <v>42410.774155092593</v>
      </c>
      <c r="T1336" s="12">
        <f t="shared" si="165"/>
        <v>42440.774155092593</v>
      </c>
      <c r="U1336" s="13">
        <f t="shared" si="166"/>
        <v>42410.774155092593</v>
      </c>
      <c r="V1336" t="str">
        <f t="shared" si="167"/>
        <v>Feb</v>
      </c>
    </row>
    <row r="1337" spans="1:22"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60"/>
        <v>19.759999999999998</v>
      </c>
      <c r="P1337" s="7">
        <f t="shared" si="161"/>
        <v>308.75</v>
      </c>
      <c r="Q1337" t="str">
        <f t="shared" si="162"/>
        <v>technology</v>
      </c>
      <c r="R1337" s="8" t="str">
        <f t="shared" si="163"/>
        <v>wearables</v>
      </c>
      <c r="S1337" s="12">
        <f t="shared" si="164"/>
        <v>42313.936365740738</v>
      </c>
      <c r="T1337" s="12">
        <f t="shared" si="165"/>
        <v>42343.936365740738</v>
      </c>
      <c r="U1337" s="13">
        <f t="shared" si="166"/>
        <v>42313.936365740738</v>
      </c>
      <c r="V1337" t="str">
        <f t="shared" si="167"/>
        <v>Nov</v>
      </c>
    </row>
    <row r="1338" spans="1:22"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60"/>
        <v>84.946999999999989</v>
      </c>
      <c r="P1338" s="7">
        <f t="shared" si="161"/>
        <v>379.22767857142856</v>
      </c>
      <c r="Q1338" t="str">
        <f t="shared" si="162"/>
        <v>technology</v>
      </c>
      <c r="R1338" s="8" t="str">
        <f t="shared" si="163"/>
        <v>wearables</v>
      </c>
      <c r="S1338" s="12">
        <f t="shared" si="164"/>
        <v>41955.863750000004</v>
      </c>
      <c r="T1338" s="12">
        <f t="shared" si="165"/>
        <v>41990.863750000004</v>
      </c>
      <c r="U1338" s="13">
        <f t="shared" si="166"/>
        <v>41955.863750000004</v>
      </c>
      <c r="V1338" t="str">
        <f t="shared" si="167"/>
        <v>Nov</v>
      </c>
    </row>
    <row r="1339" spans="1:22"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60"/>
        <v>49.381999999999998</v>
      </c>
      <c r="P1339" s="7">
        <f t="shared" si="161"/>
        <v>176.36428571428573</v>
      </c>
      <c r="Q1339" t="str">
        <f t="shared" si="162"/>
        <v>technology</v>
      </c>
      <c r="R1339" s="8" t="str">
        <f t="shared" si="163"/>
        <v>wearables</v>
      </c>
      <c r="S1339" s="12">
        <f t="shared" si="164"/>
        <v>42767.577303240745</v>
      </c>
      <c r="T1339" s="12">
        <f t="shared" si="165"/>
        <v>42797.577303240745</v>
      </c>
      <c r="U1339" s="13">
        <f t="shared" si="166"/>
        <v>42767.577303240745</v>
      </c>
      <c r="V1339" t="str">
        <f t="shared" si="167"/>
        <v>Feb</v>
      </c>
    </row>
    <row r="1340" spans="1:22"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60"/>
        <v>3.3033333333333332</v>
      </c>
      <c r="P1340" s="7">
        <f t="shared" si="161"/>
        <v>66.066666666666663</v>
      </c>
      <c r="Q1340" t="str">
        <f t="shared" si="162"/>
        <v>technology</v>
      </c>
      <c r="R1340" s="8" t="str">
        <f t="shared" si="163"/>
        <v>wearables</v>
      </c>
      <c r="S1340" s="12">
        <f t="shared" si="164"/>
        <v>42188.803622685184</v>
      </c>
      <c r="T1340" s="12">
        <f t="shared" si="165"/>
        <v>42218.803622685184</v>
      </c>
      <c r="U1340" s="13">
        <f t="shared" si="166"/>
        <v>42188.803622685184</v>
      </c>
      <c r="V1340" t="str">
        <f t="shared" si="167"/>
        <v>Jul</v>
      </c>
    </row>
    <row r="1341" spans="1:22"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60"/>
        <v>6.6339999999999995</v>
      </c>
      <c r="P1341" s="7">
        <f t="shared" si="161"/>
        <v>89.648648648648646</v>
      </c>
      <c r="Q1341" t="str">
        <f t="shared" si="162"/>
        <v>technology</v>
      </c>
      <c r="R1341" s="8" t="str">
        <f t="shared" si="163"/>
        <v>wearables</v>
      </c>
      <c r="S1341" s="12">
        <f t="shared" si="164"/>
        <v>41936.647164351853</v>
      </c>
      <c r="T1341" s="12">
        <f t="shared" si="165"/>
        <v>41981.688831018517</v>
      </c>
      <c r="U1341" s="13">
        <f t="shared" si="166"/>
        <v>41936.647164351853</v>
      </c>
      <c r="V1341" t="str">
        <f t="shared" si="167"/>
        <v>Oct</v>
      </c>
    </row>
    <row r="1342" spans="1:22"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60"/>
        <v>0</v>
      </c>
      <c r="P1342" s="7" t="e">
        <f t="shared" si="161"/>
        <v>#DIV/0!</v>
      </c>
      <c r="Q1342" t="str">
        <f t="shared" si="162"/>
        <v>technology</v>
      </c>
      <c r="R1342" s="8" t="str">
        <f t="shared" si="163"/>
        <v>wearables</v>
      </c>
      <c r="S1342" s="12">
        <f t="shared" si="164"/>
        <v>41836.595520833333</v>
      </c>
      <c r="T1342" s="12">
        <f t="shared" si="165"/>
        <v>41866.595520833333</v>
      </c>
      <c r="U1342" s="13">
        <f t="shared" si="166"/>
        <v>41836.595520833333</v>
      </c>
      <c r="V1342" t="str">
        <f t="shared" si="167"/>
        <v>Jul</v>
      </c>
    </row>
    <row r="1343" spans="1:22"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60"/>
        <v>70.36</v>
      </c>
      <c r="P1343" s="7">
        <f t="shared" si="161"/>
        <v>382.39130434782606</v>
      </c>
      <c r="Q1343" t="str">
        <f t="shared" si="162"/>
        <v>technology</v>
      </c>
      <c r="R1343" s="8" t="str">
        <f t="shared" si="163"/>
        <v>wearables</v>
      </c>
      <c r="S1343" s="12">
        <f t="shared" si="164"/>
        <v>42612.624039351853</v>
      </c>
      <c r="T1343" s="12">
        <f t="shared" si="165"/>
        <v>42644.624039351853</v>
      </c>
      <c r="U1343" s="13">
        <f t="shared" si="166"/>
        <v>42612.624039351853</v>
      </c>
      <c r="V1343" t="str">
        <f t="shared" si="167"/>
        <v>Aug</v>
      </c>
    </row>
    <row r="1344" spans="1:22"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60"/>
        <v>0.2</v>
      </c>
      <c r="P1344" s="7">
        <f t="shared" si="161"/>
        <v>100</v>
      </c>
      <c r="Q1344" t="str">
        <f t="shared" si="162"/>
        <v>technology</v>
      </c>
      <c r="R1344" s="8" t="str">
        <f t="shared" si="163"/>
        <v>wearables</v>
      </c>
      <c r="S1344" s="12">
        <f t="shared" si="164"/>
        <v>42172.816423611112</v>
      </c>
      <c r="T1344" s="12">
        <f t="shared" si="165"/>
        <v>42202.816423611112</v>
      </c>
      <c r="U1344" s="13">
        <f t="shared" si="166"/>
        <v>42172.816423611112</v>
      </c>
      <c r="V1344" t="str">
        <f t="shared" si="167"/>
        <v>Jun</v>
      </c>
    </row>
    <row r="1345" spans="1:22"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60"/>
        <v>102.298</v>
      </c>
      <c r="P1345" s="7">
        <f t="shared" si="161"/>
        <v>158.35603715170279</v>
      </c>
      <c r="Q1345" t="str">
        <f t="shared" si="162"/>
        <v>technology</v>
      </c>
      <c r="R1345" s="8" t="str">
        <f t="shared" si="163"/>
        <v>wearables</v>
      </c>
      <c r="S1345" s="12">
        <f t="shared" si="164"/>
        <v>42542.526423611111</v>
      </c>
      <c r="T1345" s="12">
        <f t="shared" si="165"/>
        <v>42601.165972222225</v>
      </c>
      <c r="U1345" s="13">
        <f t="shared" si="166"/>
        <v>42542.526423611111</v>
      </c>
      <c r="V1345" t="str">
        <f t="shared" si="167"/>
        <v>Jun</v>
      </c>
    </row>
    <row r="1346" spans="1:22"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60"/>
        <v>377.73333333333335</v>
      </c>
      <c r="P1346" s="7">
        <f t="shared" si="161"/>
        <v>40.762589928057551</v>
      </c>
      <c r="Q1346" t="str">
        <f t="shared" si="162"/>
        <v>publishing</v>
      </c>
      <c r="R1346" s="8" t="str">
        <f t="shared" si="163"/>
        <v>nonfiction</v>
      </c>
      <c r="S1346" s="12">
        <f t="shared" si="164"/>
        <v>42522.789803240739</v>
      </c>
      <c r="T1346" s="12">
        <f t="shared" si="165"/>
        <v>42551.789803240739</v>
      </c>
      <c r="U1346" s="13">
        <f t="shared" si="166"/>
        <v>42522.789803240739</v>
      </c>
      <c r="V1346" t="str">
        <f t="shared" si="167"/>
        <v>Jun</v>
      </c>
    </row>
    <row r="1347" spans="1:22"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68">E1347/D1347*100</f>
        <v>125</v>
      </c>
      <c r="P1347" s="7">
        <f t="shared" ref="P1347:P1410" si="169">E1347/L1347</f>
        <v>53.571428571428569</v>
      </c>
      <c r="Q1347" t="str">
        <f t="shared" ref="Q1347:Q1410" si="170">LEFT(N1347, SEARCH("/",N1347,1)-1)</f>
        <v>publishing</v>
      </c>
      <c r="R1347" s="8" t="str">
        <f t="shared" ref="R1347:R1410" si="171">RIGHT(N1347,LEN(N1347)-SEARCH("/",N1347))</f>
        <v>nonfiction</v>
      </c>
      <c r="S1347" s="12">
        <f t="shared" ref="S1347:S1410" si="172">(J1347/86400)+DATE(1970,1,1)</f>
        <v>41799.814340277779</v>
      </c>
      <c r="T1347" s="12">
        <f t="shared" ref="T1347:T1410" si="173">(I1347/86400)+DATE(1970,1,1)</f>
        <v>41834.814340277779</v>
      </c>
      <c r="U1347" s="13">
        <f t="shared" ref="U1347:U1410" si="174">S1347</f>
        <v>41799.814340277779</v>
      </c>
      <c r="V1347" t="str">
        <f t="shared" si="167"/>
        <v>Jun</v>
      </c>
    </row>
    <row r="1348" spans="1:22"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68"/>
        <v>147.32653061224491</v>
      </c>
      <c r="P1348" s="7">
        <f t="shared" si="169"/>
        <v>48.449664429530202</v>
      </c>
      <c r="Q1348" t="str">
        <f t="shared" si="170"/>
        <v>publishing</v>
      </c>
      <c r="R1348" s="8" t="str">
        <f t="shared" si="171"/>
        <v>nonfiction</v>
      </c>
      <c r="S1348" s="12">
        <f t="shared" si="172"/>
        <v>41422.075821759259</v>
      </c>
      <c r="T1348" s="12">
        <f t="shared" si="173"/>
        <v>41452.075821759259</v>
      </c>
      <c r="U1348" s="13">
        <f t="shared" si="174"/>
        <v>41422.075821759259</v>
      </c>
      <c r="V1348" t="str">
        <f t="shared" ref="V1348:V1411" si="175">TEXT(S1348,"mmm")</f>
        <v>May</v>
      </c>
    </row>
    <row r="1349" spans="1:22"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68"/>
        <v>102.2</v>
      </c>
      <c r="P1349" s="7">
        <f t="shared" si="169"/>
        <v>82.41935483870968</v>
      </c>
      <c r="Q1349" t="str">
        <f t="shared" si="170"/>
        <v>publishing</v>
      </c>
      <c r="R1349" s="8" t="str">
        <f t="shared" si="171"/>
        <v>nonfiction</v>
      </c>
      <c r="S1349" s="12">
        <f t="shared" si="172"/>
        <v>42040.638020833328</v>
      </c>
      <c r="T1349" s="12">
        <f t="shared" si="173"/>
        <v>42070.638020833328</v>
      </c>
      <c r="U1349" s="13">
        <f t="shared" si="174"/>
        <v>42040.638020833328</v>
      </c>
      <c r="V1349" t="str">
        <f t="shared" si="175"/>
        <v>Feb</v>
      </c>
    </row>
    <row r="1350" spans="1:22"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68"/>
        <v>101.8723404255319</v>
      </c>
      <c r="P1350" s="7">
        <f t="shared" si="169"/>
        <v>230.19230769230768</v>
      </c>
      <c r="Q1350" t="str">
        <f t="shared" si="170"/>
        <v>publishing</v>
      </c>
      <c r="R1350" s="8" t="str">
        <f t="shared" si="171"/>
        <v>nonfiction</v>
      </c>
      <c r="S1350" s="12">
        <f t="shared" si="172"/>
        <v>41963.506168981483</v>
      </c>
      <c r="T1350" s="12">
        <f t="shared" si="173"/>
        <v>41991.506168981483</v>
      </c>
      <c r="U1350" s="13">
        <f t="shared" si="174"/>
        <v>41963.506168981483</v>
      </c>
      <c r="V1350" t="str">
        <f t="shared" si="175"/>
        <v>Nov</v>
      </c>
    </row>
    <row r="1351" spans="1:22"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68"/>
        <v>204.2</v>
      </c>
      <c r="P1351" s="7">
        <f t="shared" si="169"/>
        <v>59.360465116279073</v>
      </c>
      <c r="Q1351" t="str">
        <f t="shared" si="170"/>
        <v>publishing</v>
      </c>
      <c r="R1351" s="8" t="str">
        <f t="shared" si="171"/>
        <v>nonfiction</v>
      </c>
      <c r="S1351" s="12">
        <f t="shared" si="172"/>
        <v>42317.33258101852</v>
      </c>
      <c r="T1351" s="12">
        <f t="shared" si="173"/>
        <v>42354.290972222225</v>
      </c>
      <c r="U1351" s="13">
        <f t="shared" si="174"/>
        <v>42317.33258101852</v>
      </c>
      <c r="V1351" t="str">
        <f t="shared" si="175"/>
        <v>Nov</v>
      </c>
    </row>
    <row r="1352" spans="1:22"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68"/>
        <v>104.05</v>
      </c>
      <c r="P1352" s="7">
        <f t="shared" si="169"/>
        <v>66.698717948717942</v>
      </c>
      <c r="Q1352" t="str">
        <f t="shared" si="170"/>
        <v>publishing</v>
      </c>
      <c r="R1352" s="8" t="str">
        <f t="shared" si="171"/>
        <v>nonfiction</v>
      </c>
      <c r="S1352" s="12">
        <f t="shared" si="172"/>
        <v>42334.013124999998</v>
      </c>
      <c r="T1352" s="12">
        <f t="shared" si="173"/>
        <v>42364.013124999998</v>
      </c>
      <c r="U1352" s="13">
        <f t="shared" si="174"/>
        <v>42334.013124999998</v>
      </c>
      <c r="V1352" t="str">
        <f t="shared" si="175"/>
        <v>Nov</v>
      </c>
    </row>
    <row r="1353" spans="1:22"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68"/>
        <v>101.265</v>
      </c>
      <c r="P1353" s="7">
        <f t="shared" si="169"/>
        <v>168.77500000000001</v>
      </c>
      <c r="Q1353" t="str">
        <f t="shared" si="170"/>
        <v>publishing</v>
      </c>
      <c r="R1353" s="8" t="str">
        <f t="shared" si="171"/>
        <v>nonfiction</v>
      </c>
      <c r="S1353" s="12">
        <f t="shared" si="172"/>
        <v>42382.74009259259</v>
      </c>
      <c r="T1353" s="12">
        <f t="shared" si="173"/>
        <v>42412.74009259259</v>
      </c>
      <c r="U1353" s="13">
        <f t="shared" si="174"/>
        <v>42382.74009259259</v>
      </c>
      <c r="V1353" t="str">
        <f t="shared" si="175"/>
        <v>Jan</v>
      </c>
    </row>
    <row r="1354" spans="1:22"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68"/>
        <v>136.13999999999999</v>
      </c>
      <c r="P1354" s="7">
        <f t="shared" si="169"/>
        <v>59.973568281938327</v>
      </c>
      <c r="Q1354" t="str">
        <f t="shared" si="170"/>
        <v>publishing</v>
      </c>
      <c r="R1354" s="8" t="str">
        <f t="shared" si="171"/>
        <v>nonfiction</v>
      </c>
      <c r="S1354" s="12">
        <f t="shared" si="172"/>
        <v>42200.578310185185</v>
      </c>
      <c r="T1354" s="12">
        <f t="shared" si="173"/>
        <v>42252.165972222225</v>
      </c>
      <c r="U1354" s="13">
        <f t="shared" si="174"/>
        <v>42200.578310185185</v>
      </c>
      <c r="V1354" t="str">
        <f t="shared" si="175"/>
        <v>Jul</v>
      </c>
    </row>
    <row r="1355" spans="1:22"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68"/>
        <v>133.6</v>
      </c>
      <c r="P1355" s="7">
        <f t="shared" si="169"/>
        <v>31.80952380952381</v>
      </c>
      <c r="Q1355" t="str">
        <f t="shared" si="170"/>
        <v>publishing</v>
      </c>
      <c r="R1355" s="8" t="str">
        <f t="shared" si="171"/>
        <v>nonfiction</v>
      </c>
      <c r="S1355" s="12">
        <f t="shared" si="172"/>
        <v>41309.11791666667</v>
      </c>
      <c r="T1355" s="12">
        <f t="shared" si="173"/>
        <v>41344</v>
      </c>
      <c r="U1355" s="13">
        <f t="shared" si="174"/>
        <v>41309.11791666667</v>
      </c>
      <c r="V1355" t="str">
        <f t="shared" si="175"/>
        <v>Feb</v>
      </c>
    </row>
    <row r="1356" spans="1:22"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68"/>
        <v>130.25</v>
      </c>
      <c r="P1356" s="7">
        <f t="shared" si="169"/>
        <v>24.421875</v>
      </c>
      <c r="Q1356" t="str">
        <f t="shared" si="170"/>
        <v>publishing</v>
      </c>
      <c r="R1356" s="8" t="str">
        <f t="shared" si="171"/>
        <v>nonfiction</v>
      </c>
      <c r="S1356" s="12">
        <f t="shared" si="172"/>
        <v>42502.807627314818</v>
      </c>
      <c r="T1356" s="12">
        <f t="shared" si="173"/>
        <v>42532.807627314818</v>
      </c>
      <c r="U1356" s="13">
        <f t="shared" si="174"/>
        <v>42502.807627314818</v>
      </c>
      <c r="V1356" t="str">
        <f t="shared" si="175"/>
        <v>May</v>
      </c>
    </row>
    <row r="1357" spans="1:22"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68"/>
        <v>122.67999999999999</v>
      </c>
      <c r="P1357" s="7">
        <f t="shared" si="169"/>
        <v>25.347107438016529</v>
      </c>
      <c r="Q1357" t="str">
        <f t="shared" si="170"/>
        <v>publishing</v>
      </c>
      <c r="R1357" s="8" t="str">
        <f t="shared" si="171"/>
        <v>nonfiction</v>
      </c>
      <c r="S1357" s="12">
        <f t="shared" si="172"/>
        <v>41213.254687499997</v>
      </c>
      <c r="T1357" s="12">
        <f t="shared" si="173"/>
        <v>41243.416666666664</v>
      </c>
      <c r="U1357" s="13">
        <f t="shared" si="174"/>
        <v>41213.254687499997</v>
      </c>
      <c r="V1357" t="str">
        <f t="shared" si="175"/>
        <v>Oct</v>
      </c>
    </row>
    <row r="1358" spans="1:22"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68"/>
        <v>182.81058823529412</v>
      </c>
      <c r="P1358" s="7">
        <f t="shared" si="169"/>
        <v>71.443218390804603</v>
      </c>
      <c r="Q1358" t="str">
        <f t="shared" si="170"/>
        <v>publishing</v>
      </c>
      <c r="R1358" s="8" t="str">
        <f t="shared" si="171"/>
        <v>nonfiction</v>
      </c>
      <c r="S1358" s="12">
        <f t="shared" si="172"/>
        <v>41430.038888888885</v>
      </c>
      <c r="T1358" s="12">
        <f t="shared" si="173"/>
        <v>41460.038888888885</v>
      </c>
      <c r="U1358" s="13">
        <f t="shared" si="174"/>
        <v>41430.038888888885</v>
      </c>
      <c r="V1358" t="str">
        <f t="shared" si="175"/>
        <v>Jun</v>
      </c>
    </row>
    <row r="1359" spans="1:22"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68"/>
        <v>125.29999999999998</v>
      </c>
      <c r="P1359" s="7">
        <f t="shared" si="169"/>
        <v>38.553846153846152</v>
      </c>
      <c r="Q1359" t="str">
        <f t="shared" si="170"/>
        <v>publishing</v>
      </c>
      <c r="R1359" s="8" t="str">
        <f t="shared" si="171"/>
        <v>nonfiction</v>
      </c>
      <c r="S1359" s="12">
        <f t="shared" si="172"/>
        <v>41304.962233796294</v>
      </c>
      <c r="T1359" s="12">
        <f t="shared" si="173"/>
        <v>41334.249305555553</v>
      </c>
      <c r="U1359" s="13">
        <f t="shared" si="174"/>
        <v>41304.962233796294</v>
      </c>
      <c r="V1359" t="str">
        <f t="shared" si="175"/>
        <v>Jan</v>
      </c>
    </row>
    <row r="1360" spans="1:22"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68"/>
        <v>111.66666666666667</v>
      </c>
      <c r="P1360" s="7">
        <f t="shared" si="169"/>
        <v>68.367346938775512</v>
      </c>
      <c r="Q1360" t="str">
        <f t="shared" si="170"/>
        <v>publishing</v>
      </c>
      <c r="R1360" s="8" t="str">
        <f t="shared" si="171"/>
        <v>nonfiction</v>
      </c>
      <c r="S1360" s="12">
        <f t="shared" si="172"/>
        <v>40689.570868055554</v>
      </c>
      <c r="T1360" s="12">
        <f t="shared" si="173"/>
        <v>40719.570868055554</v>
      </c>
      <c r="U1360" s="13">
        <f t="shared" si="174"/>
        <v>40689.570868055554</v>
      </c>
      <c r="V1360" t="str">
        <f t="shared" si="175"/>
        <v>May</v>
      </c>
    </row>
    <row r="1361" spans="1:22"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68"/>
        <v>115.75757575757575</v>
      </c>
      <c r="P1361" s="7">
        <f t="shared" si="169"/>
        <v>40.210526315789473</v>
      </c>
      <c r="Q1361" t="str">
        <f t="shared" si="170"/>
        <v>publishing</v>
      </c>
      <c r="R1361" s="8" t="str">
        <f t="shared" si="171"/>
        <v>nonfiction</v>
      </c>
      <c r="S1361" s="12">
        <f t="shared" si="172"/>
        <v>40668.814699074072</v>
      </c>
      <c r="T1361" s="12">
        <f t="shared" si="173"/>
        <v>40730.814699074072</v>
      </c>
      <c r="U1361" s="13">
        <f t="shared" si="174"/>
        <v>40668.814699074072</v>
      </c>
      <c r="V1361" t="str">
        <f t="shared" si="175"/>
        <v>May</v>
      </c>
    </row>
    <row r="1362" spans="1:22"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68"/>
        <v>173.2</v>
      </c>
      <c r="P1362" s="7">
        <f t="shared" si="169"/>
        <v>32.074074074074076</v>
      </c>
      <c r="Q1362" t="str">
        <f t="shared" si="170"/>
        <v>publishing</v>
      </c>
      <c r="R1362" s="8" t="str">
        <f t="shared" si="171"/>
        <v>nonfiction</v>
      </c>
      <c r="S1362" s="12">
        <f t="shared" si="172"/>
        <v>41095.900694444441</v>
      </c>
      <c r="T1362" s="12">
        <f t="shared" si="173"/>
        <v>41123.900694444441</v>
      </c>
      <c r="U1362" s="13">
        <f t="shared" si="174"/>
        <v>41095.900694444441</v>
      </c>
      <c r="V1362" t="str">
        <f t="shared" si="175"/>
        <v>Jul</v>
      </c>
    </row>
    <row r="1363" spans="1:22"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68"/>
        <v>125.98333333333333</v>
      </c>
      <c r="P1363" s="7">
        <f t="shared" si="169"/>
        <v>28.632575757575758</v>
      </c>
      <c r="Q1363" t="str">
        <f t="shared" si="170"/>
        <v>publishing</v>
      </c>
      <c r="R1363" s="8" t="str">
        <f t="shared" si="171"/>
        <v>nonfiction</v>
      </c>
      <c r="S1363" s="12">
        <f t="shared" si="172"/>
        <v>41781.717268518521</v>
      </c>
      <c r="T1363" s="12">
        <f t="shared" si="173"/>
        <v>41811.717268518521</v>
      </c>
      <c r="U1363" s="13">
        <f t="shared" si="174"/>
        <v>41781.717268518521</v>
      </c>
      <c r="V1363" t="str">
        <f t="shared" si="175"/>
        <v>May</v>
      </c>
    </row>
    <row r="1364" spans="1:22"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68"/>
        <v>109.1</v>
      </c>
      <c r="P1364" s="7">
        <f t="shared" si="169"/>
        <v>43.64</v>
      </c>
      <c r="Q1364" t="str">
        <f t="shared" si="170"/>
        <v>publishing</v>
      </c>
      <c r="R1364" s="8" t="str">
        <f t="shared" si="171"/>
        <v>nonfiction</v>
      </c>
      <c r="S1364" s="12">
        <f t="shared" si="172"/>
        <v>41464.934386574074</v>
      </c>
      <c r="T1364" s="12">
        <f t="shared" si="173"/>
        <v>41524.934386574074</v>
      </c>
      <c r="U1364" s="13">
        <f t="shared" si="174"/>
        <v>41464.934386574074</v>
      </c>
      <c r="V1364" t="str">
        <f t="shared" si="175"/>
        <v>Jul</v>
      </c>
    </row>
    <row r="1365" spans="1:22"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68"/>
        <v>100</v>
      </c>
      <c r="P1365" s="7">
        <f t="shared" si="169"/>
        <v>40</v>
      </c>
      <c r="Q1365" t="str">
        <f t="shared" si="170"/>
        <v>publishing</v>
      </c>
      <c r="R1365" s="8" t="str">
        <f t="shared" si="171"/>
        <v>nonfiction</v>
      </c>
      <c r="S1365" s="12">
        <f t="shared" si="172"/>
        <v>42396.8440625</v>
      </c>
      <c r="T1365" s="12">
        <f t="shared" si="173"/>
        <v>42415.332638888889</v>
      </c>
      <c r="U1365" s="13">
        <f t="shared" si="174"/>
        <v>42396.8440625</v>
      </c>
      <c r="V1365" t="str">
        <f t="shared" si="175"/>
        <v>Jan</v>
      </c>
    </row>
    <row r="1366" spans="1:22"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68"/>
        <v>118.64285714285714</v>
      </c>
      <c r="P1366" s="7">
        <f t="shared" si="169"/>
        <v>346.04166666666669</v>
      </c>
      <c r="Q1366" t="str">
        <f t="shared" si="170"/>
        <v>music</v>
      </c>
      <c r="R1366" s="8" t="str">
        <f t="shared" si="171"/>
        <v>rock</v>
      </c>
      <c r="S1366" s="12">
        <f t="shared" si="172"/>
        <v>41951.6956712963</v>
      </c>
      <c r="T1366" s="12">
        <f t="shared" si="173"/>
        <v>42011.6956712963</v>
      </c>
      <c r="U1366" s="13">
        <f t="shared" si="174"/>
        <v>41951.6956712963</v>
      </c>
      <c r="V1366" t="str">
        <f t="shared" si="175"/>
        <v>Nov</v>
      </c>
    </row>
    <row r="1367" spans="1:22"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68"/>
        <v>100.26666666666667</v>
      </c>
      <c r="P1367" s="7">
        <f t="shared" si="169"/>
        <v>81.739130434782609</v>
      </c>
      <c r="Q1367" t="str">
        <f t="shared" si="170"/>
        <v>music</v>
      </c>
      <c r="R1367" s="8" t="str">
        <f t="shared" si="171"/>
        <v>rock</v>
      </c>
      <c r="S1367" s="12">
        <f t="shared" si="172"/>
        <v>42049.733240740738</v>
      </c>
      <c r="T1367" s="12">
        <f t="shared" si="173"/>
        <v>42079.691574074073</v>
      </c>
      <c r="U1367" s="13">
        <f t="shared" si="174"/>
        <v>42049.733240740738</v>
      </c>
      <c r="V1367" t="str">
        <f t="shared" si="175"/>
        <v>Feb</v>
      </c>
    </row>
    <row r="1368" spans="1:22"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68"/>
        <v>126.48920000000001</v>
      </c>
      <c r="P1368" s="7">
        <f t="shared" si="169"/>
        <v>64.535306122448986</v>
      </c>
      <c r="Q1368" t="str">
        <f t="shared" si="170"/>
        <v>music</v>
      </c>
      <c r="R1368" s="8" t="str">
        <f t="shared" si="171"/>
        <v>rock</v>
      </c>
      <c r="S1368" s="12">
        <f t="shared" si="172"/>
        <v>41924.996099537035</v>
      </c>
      <c r="T1368" s="12">
        <f t="shared" si="173"/>
        <v>41970.037766203706</v>
      </c>
      <c r="U1368" s="13">
        <f t="shared" si="174"/>
        <v>41924.996099537035</v>
      </c>
      <c r="V1368" t="str">
        <f t="shared" si="175"/>
        <v>Oct</v>
      </c>
    </row>
    <row r="1369" spans="1:22"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68"/>
        <v>114.26</v>
      </c>
      <c r="P1369" s="7">
        <f t="shared" si="169"/>
        <v>63.477777777777774</v>
      </c>
      <c r="Q1369" t="str">
        <f t="shared" si="170"/>
        <v>music</v>
      </c>
      <c r="R1369" s="8" t="str">
        <f t="shared" si="171"/>
        <v>rock</v>
      </c>
      <c r="S1369" s="12">
        <f t="shared" si="172"/>
        <v>42292.002893518518</v>
      </c>
      <c r="T1369" s="12">
        <f t="shared" si="173"/>
        <v>42322.044560185182</v>
      </c>
      <c r="U1369" s="13">
        <f t="shared" si="174"/>
        <v>42292.002893518518</v>
      </c>
      <c r="V1369" t="str">
        <f t="shared" si="175"/>
        <v>Oct</v>
      </c>
    </row>
    <row r="1370" spans="1:22"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68"/>
        <v>110.7</v>
      </c>
      <c r="P1370" s="7">
        <f t="shared" si="169"/>
        <v>63.620689655172413</v>
      </c>
      <c r="Q1370" t="str">
        <f t="shared" si="170"/>
        <v>music</v>
      </c>
      <c r="R1370" s="8" t="str">
        <f t="shared" si="171"/>
        <v>rock</v>
      </c>
      <c r="S1370" s="12">
        <f t="shared" si="172"/>
        <v>42146.190902777773</v>
      </c>
      <c r="T1370" s="12">
        <f t="shared" si="173"/>
        <v>42170.190902777773</v>
      </c>
      <c r="U1370" s="13">
        <f t="shared" si="174"/>
        <v>42146.190902777773</v>
      </c>
      <c r="V1370" t="str">
        <f t="shared" si="175"/>
        <v>May</v>
      </c>
    </row>
    <row r="1371" spans="1:22"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68"/>
        <v>105.34805315203954</v>
      </c>
      <c r="P1371" s="7">
        <f t="shared" si="169"/>
        <v>83.967068965517228</v>
      </c>
      <c r="Q1371" t="str">
        <f t="shared" si="170"/>
        <v>music</v>
      </c>
      <c r="R1371" s="8" t="str">
        <f t="shared" si="171"/>
        <v>rock</v>
      </c>
      <c r="S1371" s="12">
        <f t="shared" si="172"/>
        <v>41710.594282407408</v>
      </c>
      <c r="T1371" s="12">
        <f t="shared" si="173"/>
        <v>41740.594282407408</v>
      </c>
      <c r="U1371" s="13">
        <f t="shared" si="174"/>
        <v>41710.594282407408</v>
      </c>
      <c r="V1371" t="str">
        <f t="shared" si="175"/>
        <v>Mar</v>
      </c>
    </row>
    <row r="1372" spans="1:22"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68"/>
        <v>103.66666666666666</v>
      </c>
      <c r="P1372" s="7">
        <f t="shared" si="169"/>
        <v>77.75</v>
      </c>
      <c r="Q1372" t="str">
        <f t="shared" si="170"/>
        <v>music</v>
      </c>
      <c r="R1372" s="8" t="str">
        <f t="shared" si="171"/>
        <v>rock</v>
      </c>
      <c r="S1372" s="12">
        <f t="shared" si="172"/>
        <v>41548.00335648148</v>
      </c>
      <c r="T1372" s="12">
        <f t="shared" si="173"/>
        <v>41563.00335648148</v>
      </c>
      <c r="U1372" s="13">
        <f t="shared" si="174"/>
        <v>41548.00335648148</v>
      </c>
      <c r="V1372" t="str">
        <f t="shared" si="175"/>
        <v>Oct</v>
      </c>
    </row>
    <row r="1373" spans="1:22"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68"/>
        <v>107.08672667523933</v>
      </c>
      <c r="P1373" s="7">
        <f t="shared" si="169"/>
        <v>107.07142857142857</v>
      </c>
      <c r="Q1373" t="str">
        <f t="shared" si="170"/>
        <v>music</v>
      </c>
      <c r="R1373" s="8" t="str">
        <f t="shared" si="171"/>
        <v>rock</v>
      </c>
      <c r="S1373" s="12">
        <f t="shared" si="172"/>
        <v>42101.758587962962</v>
      </c>
      <c r="T1373" s="12">
        <f t="shared" si="173"/>
        <v>42131.758587962962</v>
      </c>
      <c r="U1373" s="13">
        <f t="shared" si="174"/>
        <v>42101.758587962962</v>
      </c>
      <c r="V1373" t="str">
        <f t="shared" si="175"/>
        <v>Apr</v>
      </c>
    </row>
    <row r="1374" spans="1:22"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68"/>
        <v>124</v>
      </c>
      <c r="P1374" s="7">
        <f t="shared" si="169"/>
        <v>38.75</v>
      </c>
      <c r="Q1374" t="str">
        <f t="shared" si="170"/>
        <v>music</v>
      </c>
      <c r="R1374" s="8" t="str">
        <f t="shared" si="171"/>
        <v>rock</v>
      </c>
      <c r="S1374" s="12">
        <f t="shared" si="172"/>
        <v>41072.739953703705</v>
      </c>
      <c r="T1374" s="12">
        <f t="shared" si="173"/>
        <v>41102.739953703705</v>
      </c>
      <c r="U1374" s="13">
        <f t="shared" si="174"/>
        <v>41072.739953703705</v>
      </c>
      <c r="V1374" t="str">
        <f t="shared" si="175"/>
        <v>Jun</v>
      </c>
    </row>
    <row r="1375" spans="1:22"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68"/>
        <v>105.01</v>
      </c>
      <c r="P1375" s="7">
        <f t="shared" si="169"/>
        <v>201.94230769230768</v>
      </c>
      <c r="Q1375" t="str">
        <f t="shared" si="170"/>
        <v>music</v>
      </c>
      <c r="R1375" s="8" t="str">
        <f t="shared" si="171"/>
        <v>rock</v>
      </c>
      <c r="S1375" s="12">
        <f t="shared" si="172"/>
        <v>42704.95177083333</v>
      </c>
      <c r="T1375" s="12">
        <f t="shared" si="173"/>
        <v>42734.95177083333</v>
      </c>
      <c r="U1375" s="13">
        <f t="shared" si="174"/>
        <v>42704.95177083333</v>
      </c>
      <c r="V1375" t="str">
        <f t="shared" si="175"/>
        <v>Nov</v>
      </c>
    </row>
    <row r="1376" spans="1:22"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68"/>
        <v>189.46666666666667</v>
      </c>
      <c r="P1376" s="7">
        <f t="shared" si="169"/>
        <v>43.060606060606062</v>
      </c>
      <c r="Q1376" t="str">
        <f t="shared" si="170"/>
        <v>music</v>
      </c>
      <c r="R1376" s="8" t="str">
        <f t="shared" si="171"/>
        <v>rock</v>
      </c>
      <c r="S1376" s="12">
        <f t="shared" si="172"/>
        <v>42424.161898148144</v>
      </c>
      <c r="T1376" s="12">
        <f t="shared" si="173"/>
        <v>42454.12023148148</v>
      </c>
      <c r="U1376" s="13">
        <f t="shared" si="174"/>
        <v>42424.161898148144</v>
      </c>
      <c r="V1376" t="str">
        <f t="shared" si="175"/>
        <v>Feb</v>
      </c>
    </row>
    <row r="1377" spans="1:22"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68"/>
        <v>171.32499999999999</v>
      </c>
      <c r="P1377" s="7">
        <f t="shared" si="169"/>
        <v>62.871559633027523</v>
      </c>
      <c r="Q1377" t="str">
        <f t="shared" si="170"/>
        <v>music</v>
      </c>
      <c r="R1377" s="8" t="str">
        <f t="shared" si="171"/>
        <v>rock</v>
      </c>
      <c r="S1377" s="12">
        <f t="shared" si="172"/>
        <v>42720.066192129627</v>
      </c>
      <c r="T1377" s="12">
        <f t="shared" si="173"/>
        <v>42750.066192129627</v>
      </c>
      <c r="U1377" s="13">
        <f t="shared" si="174"/>
        <v>42720.066192129627</v>
      </c>
      <c r="V1377" t="str">
        <f t="shared" si="175"/>
        <v>Dec</v>
      </c>
    </row>
    <row r="1378" spans="1:22"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68"/>
        <v>252.48648648648651</v>
      </c>
      <c r="P1378" s="7">
        <f t="shared" si="169"/>
        <v>55.607142857142854</v>
      </c>
      <c r="Q1378" t="str">
        <f t="shared" si="170"/>
        <v>music</v>
      </c>
      <c r="R1378" s="8" t="str">
        <f t="shared" si="171"/>
        <v>rock</v>
      </c>
      <c r="S1378" s="12">
        <f t="shared" si="172"/>
        <v>42677.669050925921</v>
      </c>
      <c r="T1378" s="12">
        <f t="shared" si="173"/>
        <v>42707.710717592592</v>
      </c>
      <c r="U1378" s="13">
        <f t="shared" si="174"/>
        <v>42677.669050925921</v>
      </c>
      <c r="V1378" t="str">
        <f t="shared" si="175"/>
        <v>Nov</v>
      </c>
    </row>
    <row r="1379" spans="1:22"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68"/>
        <v>116.15384615384616</v>
      </c>
      <c r="P1379" s="7">
        <f t="shared" si="169"/>
        <v>48.70967741935484</v>
      </c>
      <c r="Q1379" t="str">
        <f t="shared" si="170"/>
        <v>music</v>
      </c>
      <c r="R1379" s="8" t="str">
        <f t="shared" si="171"/>
        <v>rock</v>
      </c>
      <c r="S1379" s="12">
        <f t="shared" si="172"/>
        <v>42747.219560185185</v>
      </c>
      <c r="T1379" s="12">
        <f t="shared" si="173"/>
        <v>42769.174305555556</v>
      </c>
      <c r="U1379" s="13">
        <f t="shared" si="174"/>
        <v>42747.219560185185</v>
      </c>
      <c r="V1379" t="str">
        <f t="shared" si="175"/>
        <v>Jan</v>
      </c>
    </row>
    <row r="1380" spans="1:22"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68"/>
        <v>203.35000000000002</v>
      </c>
      <c r="P1380" s="7">
        <f t="shared" si="169"/>
        <v>30.578947368421051</v>
      </c>
      <c r="Q1380" t="str">
        <f t="shared" si="170"/>
        <v>music</v>
      </c>
      <c r="R1380" s="8" t="str">
        <f t="shared" si="171"/>
        <v>rock</v>
      </c>
      <c r="S1380" s="12">
        <f t="shared" si="172"/>
        <v>42568.759375000001</v>
      </c>
      <c r="T1380" s="12">
        <f t="shared" si="173"/>
        <v>42583.759375000001</v>
      </c>
      <c r="U1380" s="13">
        <f t="shared" si="174"/>
        <v>42568.759375000001</v>
      </c>
      <c r="V1380" t="str">
        <f t="shared" si="175"/>
        <v>Jul</v>
      </c>
    </row>
    <row r="1381" spans="1:22"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68"/>
        <v>111.60000000000001</v>
      </c>
      <c r="P1381" s="7">
        <f t="shared" si="169"/>
        <v>73.907284768211923</v>
      </c>
      <c r="Q1381" t="str">
        <f t="shared" si="170"/>
        <v>music</v>
      </c>
      <c r="R1381" s="8" t="str">
        <f t="shared" si="171"/>
        <v>rock</v>
      </c>
      <c r="S1381" s="12">
        <f t="shared" si="172"/>
        <v>42130.491620370369</v>
      </c>
      <c r="T1381" s="12">
        <f t="shared" si="173"/>
        <v>42160.491620370369</v>
      </c>
      <c r="U1381" s="13">
        <f t="shared" si="174"/>
        <v>42130.491620370369</v>
      </c>
      <c r="V1381" t="str">
        <f t="shared" si="175"/>
        <v>May</v>
      </c>
    </row>
    <row r="1382" spans="1:22"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68"/>
        <v>424</v>
      </c>
      <c r="P1382" s="7">
        <f t="shared" si="169"/>
        <v>21.2</v>
      </c>
      <c r="Q1382" t="str">
        <f t="shared" si="170"/>
        <v>music</v>
      </c>
      <c r="R1382" s="8" t="str">
        <f t="shared" si="171"/>
        <v>rock</v>
      </c>
      <c r="S1382" s="12">
        <f t="shared" si="172"/>
        <v>42141.762800925921</v>
      </c>
      <c r="T1382" s="12">
        <f t="shared" si="173"/>
        <v>42164.083333333328</v>
      </c>
      <c r="U1382" s="13">
        <f t="shared" si="174"/>
        <v>42141.762800925921</v>
      </c>
      <c r="V1382" t="str">
        <f t="shared" si="175"/>
        <v>May</v>
      </c>
    </row>
    <row r="1383" spans="1:22"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68"/>
        <v>107.1</v>
      </c>
      <c r="P1383" s="7">
        <f t="shared" si="169"/>
        <v>73.356164383561648</v>
      </c>
      <c r="Q1383" t="str">
        <f t="shared" si="170"/>
        <v>music</v>
      </c>
      <c r="R1383" s="8" t="str">
        <f t="shared" si="171"/>
        <v>rock</v>
      </c>
      <c r="S1383" s="12">
        <f t="shared" si="172"/>
        <v>42703.214409722219</v>
      </c>
      <c r="T1383" s="12">
        <f t="shared" si="173"/>
        <v>42733.214409722219</v>
      </c>
      <c r="U1383" s="13">
        <f t="shared" si="174"/>
        <v>42703.214409722219</v>
      </c>
      <c r="V1383" t="str">
        <f t="shared" si="175"/>
        <v>Nov</v>
      </c>
    </row>
    <row r="1384" spans="1:22"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68"/>
        <v>104.3625</v>
      </c>
      <c r="P1384" s="7">
        <f t="shared" si="169"/>
        <v>56.412162162162161</v>
      </c>
      <c r="Q1384" t="str">
        <f t="shared" si="170"/>
        <v>music</v>
      </c>
      <c r="R1384" s="8" t="str">
        <f t="shared" si="171"/>
        <v>rock</v>
      </c>
      <c r="S1384" s="12">
        <f t="shared" si="172"/>
        <v>41370.800185185188</v>
      </c>
      <c r="T1384" s="12">
        <f t="shared" si="173"/>
        <v>41400.800185185188</v>
      </c>
      <c r="U1384" s="13">
        <f t="shared" si="174"/>
        <v>41370.800185185188</v>
      </c>
      <c r="V1384" t="str">
        <f t="shared" si="175"/>
        <v>Apr</v>
      </c>
    </row>
    <row r="1385" spans="1:22"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68"/>
        <v>212.40909090909091</v>
      </c>
      <c r="P1385" s="7">
        <f t="shared" si="169"/>
        <v>50.247311827956992</v>
      </c>
      <c r="Q1385" t="str">
        <f t="shared" si="170"/>
        <v>music</v>
      </c>
      <c r="R1385" s="8" t="str">
        <f t="shared" si="171"/>
        <v>rock</v>
      </c>
      <c r="S1385" s="12">
        <f t="shared" si="172"/>
        <v>42707.074976851851</v>
      </c>
      <c r="T1385" s="12">
        <f t="shared" si="173"/>
        <v>42727.074976851851</v>
      </c>
      <c r="U1385" s="13">
        <f t="shared" si="174"/>
        <v>42707.074976851851</v>
      </c>
      <c r="V1385" t="str">
        <f t="shared" si="175"/>
        <v>Dec</v>
      </c>
    </row>
    <row r="1386" spans="1:22"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68"/>
        <v>124.08571428571429</v>
      </c>
      <c r="P1386" s="7">
        <f t="shared" si="169"/>
        <v>68.936507936507937</v>
      </c>
      <c r="Q1386" t="str">
        <f t="shared" si="170"/>
        <v>music</v>
      </c>
      <c r="R1386" s="8" t="str">
        <f t="shared" si="171"/>
        <v>rock</v>
      </c>
      <c r="S1386" s="12">
        <f t="shared" si="172"/>
        <v>42160.735208333332</v>
      </c>
      <c r="T1386" s="12">
        <f t="shared" si="173"/>
        <v>42190.735208333332</v>
      </c>
      <c r="U1386" s="13">
        <f t="shared" si="174"/>
        <v>42160.735208333332</v>
      </c>
      <c r="V1386" t="str">
        <f t="shared" si="175"/>
        <v>Jun</v>
      </c>
    </row>
    <row r="1387" spans="1:22"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68"/>
        <v>110.406125</v>
      </c>
      <c r="P1387" s="7">
        <f t="shared" si="169"/>
        <v>65.914104477611943</v>
      </c>
      <c r="Q1387" t="str">
        <f t="shared" si="170"/>
        <v>music</v>
      </c>
      <c r="R1387" s="8" t="str">
        <f t="shared" si="171"/>
        <v>rock</v>
      </c>
      <c r="S1387" s="12">
        <f t="shared" si="172"/>
        <v>42433.688900462963</v>
      </c>
      <c r="T1387" s="12">
        <f t="shared" si="173"/>
        <v>42489.507638888885</v>
      </c>
      <c r="U1387" s="13">
        <f t="shared" si="174"/>
        <v>42433.688900462963</v>
      </c>
      <c r="V1387" t="str">
        <f t="shared" si="175"/>
        <v>Mar</v>
      </c>
    </row>
    <row r="1388" spans="1:22"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68"/>
        <v>218.75</v>
      </c>
      <c r="P1388" s="7">
        <f t="shared" si="169"/>
        <v>62.5</v>
      </c>
      <c r="Q1388" t="str">
        <f t="shared" si="170"/>
        <v>music</v>
      </c>
      <c r="R1388" s="8" t="str">
        <f t="shared" si="171"/>
        <v>rock</v>
      </c>
      <c r="S1388" s="12">
        <f t="shared" si="172"/>
        <v>42184.646863425922</v>
      </c>
      <c r="T1388" s="12">
        <f t="shared" si="173"/>
        <v>42214.646863425922</v>
      </c>
      <c r="U1388" s="13">
        <f t="shared" si="174"/>
        <v>42184.646863425922</v>
      </c>
      <c r="V1388" t="str">
        <f t="shared" si="175"/>
        <v>Jun</v>
      </c>
    </row>
    <row r="1389" spans="1:22"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68"/>
        <v>136.625</v>
      </c>
      <c r="P1389" s="7">
        <f t="shared" si="169"/>
        <v>70.064102564102569</v>
      </c>
      <c r="Q1389" t="str">
        <f t="shared" si="170"/>
        <v>music</v>
      </c>
      <c r="R1389" s="8" t="str">
        <f t="shared" si="171"/>
        <v>rock</v>
      </c>
      <c r="S1389" s="12">
        <f t="shared" si="172"/>
        <v>42126.92123842593</v>
      </c>
      <c r="T1389" s="12">
        <f t="shared" si="173"/>
        <v>42158.1875</v>
      </c>
      <c r="U1389" s="13">
        <f t="shared" si="174"/>
        <v>42126.92123842593</v>
      </c>
      <c r="V1389" t="str">
        <f t="shared" si="175"/>
        <v>May</v>
      </c>
    </row>
    <row r="1390" spans="1:22"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68"/>
        <v>134.8074</v>
      </c>
      <c r="P1390" s="7">
        <f t="shared" si="169"/>
        <v>60.181874999999998</v>
      </c>
      <c r="Q1390" t="str">
        <f t="shared" si="170"/>
        <v>music</v>
      </c>
      <c r="R1390" s="8" t="str">
        <f t="shared" si="171"/>
        <v>rock</v>
      </c>
      <c r="S1390" s="12">
        <f t="shared" si="172"/>
        <v>42634.614780092597</v>
      </c>
      <c r="T1390" s="12">
        <f t="shared" si="173"/>
        <v>42660.676388888889</v>
      </c>
      <c r="U1390" s="13">
        <f t="shared" si="174"/>
        <v>42634.614780092597</v>
      </c>
      <c r="V1390" t="str">
        <f t="shared" si="175"/>
        <v>Sep</v>
      </c>
    </row>
    <row r="1391" spans="1:22"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68"/>
        <v>145.4</v>
      </c>
      <c r="P1391" s="7">
        <f t="shared" si="169"/>
        <v>21.382352941176471</v>
      </c>
      <c r="Q1391" t="str">
        <f t="shared" si="170"/>
        <v>music</v>
      </c>
      <c r="R1391" s="8" t="str">
        <f t="shared" si="171"/>
        <v>rock</v>
      </c>
      <c r="S1391" s="12">
        <f t="shared" si="172"/>
        <v>42565.480983796297</v>
      </c>
      <c r="T1391" s="12">
        <f t="shared" si="173"/>
        <v>42595.480983796297</v>
      </c>
      <c r="U1391" s="13">
        <f t="shared" si="174"/>
        <v>42565.480983796297</v>
      </c>
      <c r="V1391" t="str">
        <f t="shared" si="175"/>
        <v>Jul</v>
      </c>
    </row>
    <row r="1392" spans="1:22"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68"/>
        <v>109.10714285714285</v>
      </c>
      <c r="P1392" s="7">
        <f t="shared" si="169"/>
        <v>160.78947368421052</v>
      </c>
      <c r="Q1392" t="str">
        <f t="shared" si="170"/>
        <v>music</v>
      </c>
      <c r="R1392" s="8" t="str">
        <f t="shared" si="171"/>
        <v>rock</v>
      </c>
      <c r="S1392" s="12">
        <f t="shared" si="172"/>
        <v>42087.803310185191</v>
      </c>
      <c r="T1392" s="12">
        <f t="shared" si="173"/>
        <v>42121.716666666667</v>
      </c>
      <c r="U1392" s="13">
        <f t="shared" si="174"/>
        <v>42087.803310185191</v>
      </c>
      <c r="V1392" t="str">
        <f t="shared" si="175"/>
        <v>Mar</v>
      </c>
    </row>
    <row r="1393" spans="1:22"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68"/>
        <v>110.2</v>
      </c>
      <c r="P1393" s="7">
        <f t="shared" si="169"/>
        <v>42.384615384615387</v>
      </c>
      <c r="Q1393" t="str">
        <f t="shared" si="170"/>
        <v>music</v>
      </c>
      <c r="R1393" s="8" t="str">
        <f t="shared" si="171"/>
        <v>rock</v>
      </c>
      <c r="S1393" s="12">
        <f t="shared" si="172"/>
        <v>42193.650671296295</v>
      </c>
      <c r="T1393" s="12">
        <f t="shared" si="173"/>
        <v>42238.207638888889</v>
      </c>
      <c r="U1393" s="13">
        <f t="shared" si="174"/>
        <v>42193.650671296295</v>
      </c>
      <c r="V1393" t="str">
        <f t="shared" si="175"/>
        <v>Jul</v>
      </c>
    </row>
    <row r="1394" spans="1:22"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68"/>
        <v>113.64000000000001</v>
      </c>
      <c r="P1394" s="7">
        <f t="shared" si="169"/>
        <v>27.317307692307693</v>
      </c>
      <c r="Q1394" t="str">
        <f t="shared" si="170"/>
        <v>music</v>
      </c>
      <c r="R1394" s="8" t="str">
        <f t="shared" si="171"/>
        <v>rock</v>
      </c>
      <c r="S1394" s="12">
        <f t="shared" si="172"/>
        <v>42401.154930555553</v>
      </c>
      <c r="T1394" s="12">
        <f t="shared" si="173"/>
        <v>42432.154930555553</v>
      </c>
      <c r="U1394" s="13">
        <f t="shared" si="174"/>
        <v>42401.154930555553</v>
      </c>
      <c r="V1394" t="str">
        <f t="shared" si="175"/>
        <v>Feb</v>
      </c>
    </row>
    <row r="1395" spans="1:22"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68"/>
        <v>102.35000000000001</v>
      </c>
      <c r="P1395" s="7">
        <f t="shared" si="169"/>
        <v>196.82692307692307</v>
      </c>
      <c r="Q1395" t="str">
        <f t="shared" si="170"/>
        <v>music</v>
      </c>
      <c r="R1395" s="8" t="str">
        <f t="shared" si="171"/>
        <v>rock</v>
      </c>
      <c r="S1395" s="12">
        <f t="shared" si="172"/>
        <v>42553.681979166664</v>
      </c>
      <c r="T1395" s="12">
        <f t="shared" si="173"/>
        <v>42583.681979166664</v>
      </c>
      <c r="U1395" s="13">
        <f t="shared" si="174"/>
        <v>42553.681979166664</v>
      </c>
      <c r="V1395" t="str">
        <f t="shared" si="175"/>
        <v>Jul</v>
      </c>
    </row>
    <row r="1396" spans="1:22"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68"/>
        <v>122.13333333333334</v>
      </c>
      <c r="P1396" s="7">
        <f t="shared" si="169"/>
        <v>53.882352941176471</v>
      </c>
      <c r="Q1396" t="str">
        <f t="shared" si="170"/>
        <v>music</v>
      </c>
      <c r="R1396" s="8" t="str">
        <f t="shared" si="171"/>
        <v>rock</v>
      </c>
      <c r="S1396" s="12">
        <f t="shared" si="172"/>
        <v>42752.144976851851</v>
      </c>
      <c r="T1396" s="12">
        <f t="shared" si="173"/>
        <v>42795.125</v>
      </c>
      <c r="U1396" s="13">
        <f t="shared" si="174"/>
        <v>42752.144976851851</v>
      </c>
      <c r="V1396" t="str">
        <f t="shared" si="175"/>
        <v>Jan</v>
      </c>
    </row>
    <row r="1397" spans="1:22"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68"/>
        <v>111.88571428571427</v>
      </c>
      <c r="P1397" s="7">
        <f t="shared" si="169"/>
        <v>47.756097560975611</v>
      </c>
      <c r="Q1397" t="str">
        <f t="shared" si="170"/>
        <v>music</v>
      </c>
      <c r="R1397" s="8" t="str">
        <f t="shared" si="171"/>
        <v>rock</v>
      </c>
      <c r="S1397" s="12">
        <f t="shared" si="172"/>
        <v>42719.90834490741</v>
      </c>
      <c r="T1397" s="12">
        <f t="shared" si="173"/>
        <v>42749.90834490741</v>
      </c>
      <c r="U1397" s="13">
        <f t="shared" si="174"/>
        <v>42719.90834490741</v>
      </c>
      <c r="V1397" t="str">
        <f t="shared" si="175"/>
        <v>Dec</v>
      </c>
    </row>
    <row r="1398" spans="1:22"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68"/>
        <v>107.3</v>
      </c>
      <c r="P1398" s="7">
        <f t="shared" si="169"/>
        <v>88.191780821917803</v>
      </c>
      <c r="Q1398" t="str">
        <f t="shared" si="170"/>
        <v>music</v>
      </c>
      <c r="R1398" s="8" t="str">
        <f t="shared" si="171"/>
        <v>rock</v>
      </c>
      <c r="S1398" s="12">
        <f t="shared" si="172"/>
        <v>42018.99863425926</v>
      </c>
      <c r="T1398" s="12">
        <f t="shared" si="173"/>
        <v>42048.99863425926</v>
      </c>
      <c r="U1398" s="13">
        <f t="shared" si="174"/>
        <v>42018.99863425926</v>
      </c>
      <c r="V1398" t="str">
        <f t="shared" si="175"/>
        <v>Jan</v>
      </c>
    </row>
    <row r="1399" spans="1:22"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68"/>
        <v>113.85000000000001</v>
      </c>
      <c r="P1399" s="7">
        <f t="shared" si="169"/>
        <v>72.056962025316452</v>
      </c>
      <c r="Q1399" t="str">
        <f t="shared" si="170"/>
        <v>music</v>
      </c>
      <c r="R1399" s="8" t="str">
        <f t="shared" si="171"/>
        <v>rock</v>
      </c>
      <c r="S1399" s="12">
        <f t="shared" si="172"/>
        <v>42640.917939814812</v>
      </c>
      <c r="T1399" s="12">
        <f t="shared" si="173"/>
        <v>42670.888194444444</v>
      </c>
      <c r="U1399" s="13">
        <f t="shared" si="174"/>
        <v>42640.917939814812</v>
      </c>
      <c r="V1399" t="str">
        <f t="shared" si="175"/>
        <v>Sep</v>
      </c>
    </row>
    <row r="1400" spans="1:22"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68"/>
        <v>109.68181818181819</v>
      </c>
      <c r="P1400" s="7">
        <f t="shared" si="169"/>
        <v>74.246153846153845</v>
      </c>
      <c r="Q1400" t="str">
        <f t="shared" si="170"/>
        <v>music</v>
      </c>
      <c r="R1400" s="8" t="str">
        <f t="shared" si="171"/>
        <v>rock</v>
      </c>
      <c r="S1400" s="12">
        <f t="shared" si="172"/>
        <v>42526.874236111107</v>
      </c>
      <c r="T1400" s="12">
        <f t="shared" si="173"/>
        <v>42556.874236111107</v>
      </c>
      <c r="U1400" s="13">
        <f t="shared" si="174"/>
        <v>42526.874236111107</v>
      </c>
      <c r="V1400" t="str">
        <f t="shared" si="175"/>
        <v>Jun</v>
      </c>
    </row>
    <row r="1401" spans="1:22"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68"/>
        <v>126.14444444444443</v>
      </c>
      <c r="P1401" s="7">
        <f t="shared" si="169"/>
        <v>61.701086956521742</v>
      </c>
      <c r="Q1401" t="str">
        <f t="shared" si="170"/>
        <v>music</v>
      </c>
      <c r="R1401" s="8" t="str">
        <f t="shared" si="171"/>
        <v>rock</v>
      </c>
      <c r="S1401" s="12">
        <f t="shared" si="172"/>
        <v>41889.004317129627</v>
      </c>
      <c r="T1401" s="12">
        <f t="shared" si="173"/>
        <v>41919.004317129627</v>
      </c>
      <c r="U1401" s="13">
        <f t="shared" si="174"/>
        <v>41889.004317129627</v>
      </c>
      <c r="V1401" t="str">
        <f t="shared" si="175"/>
        <v>Sep</v>
      </c>
    </row>
    <row r="1402" spans="1:22"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68"/>
        <v>167.42857142857144</v>
      </c>
      <c r="P1402" s="7">
        <f t="shared" si="169"/>
        <v>17.235294117647058</v>
      </c>
      <c r="Q1402" t="str">
        <f t="shared" si="170"/>
        <v>music</v>
      </c>
      <c r="R1402" s="8" t="str">
        <f t="shared" si="171"/>
        <v>rock</v>
      </c>
      <c r="S1402" s="12">
        <f t="shared" si="172"/>
        <v>42498.341122685189</v>
      </c>
      <c r="T1402" s="12">
        <f t="shared" si="173"/>
        <v>42533.229166666672</v>
      </c>
      <c r="U1402" s="13">
        <f t="shared" si="174"/>
        <v>42498.341122685189</v>
      </c>
      <c r="V1402" t="str">
        <f t="shared" si="175"/>
        <v>May</v>
      </c>
    </row>
    <row r="1403" spans="1:22"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68"/>
        <v>496.52000000000004</v>
      </c>
      <c r="P1403" s="7">
        <f t="shared" si="169"/>
        <v>51.720833333333331</v>
      </c>
      <c r="Q1403" t="str">
        <f t="shared" si="170"/>
        <v>music</v>
      </c>
      <c r="R1403" s="8" t="str">
        <f t="shared" si="171"/>
        <v>rock</v>
      </c>
      <c r="S1403" s="12">
        <f t="shared" si="172"/>
        <v>41399.99622685185</v>
      </c>
      <c r="T1403" s="12">
        <f t="shared" si="173"/>
        <v>41420.99622685185</v>
      </c>
      <c r="U1403" s="13">
        <f t="shared" si="174"/>
        <v>41399.99622685185</v>
      </c>
      <c r="V1403" t="str">
        <f t="shared" si="175"/>
        <v>May</v>
      </c>
    </row>
    <row r="1404" spans="1:22"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68"/>
        <v>109.16</v>
      </c>
      <c r="P1404" s="7">
        <f t="shared" si="169"/>
        <v>24.150442477876105</v>
      </c>
      <c r="Q1404" t="str">
        <f t="shared" si="170"/>
        <v>music</v>
      </c>
      <c r="R1404" s="8" t="str">
        <f t="shared" si="171"/>
        <v>rock</v>
      </c>
      <c r="S1404" s="12">
        <f t="shared" si="172"/>
        <v>42065.053368055553</v>
      </c>
      <c r="T1404" s="12">
        <f t="shared" si="173"/>
        <v>42125.011701388888</v>
      </c>
      <c r="U1404" s="13">
        <f t="shared" si="174"/>
        <v>42065.053368055553</v>
      </c>
      <c r="V1404" t="str">
        <f t="shared" si="175"/>
        <v>Mar</v>
      </c>
    </row>
    <row r="1405" spans="1:22"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68"/>
        <v>102.57499999999999</v>
      </c>
      <c r="P1405" s="7">
        <f t="shared" si="169"/>
        <v>62.166666666666664</v>
      </c>
      <c r="Q1405" t="str">
        <f t="shared" si="170"/>
        <v>music</v>
      </c>
      <c r="R1405" s="8" t="str">
        <f t="shared" si="171"/>
        <v>rock</v>
      </c>
      <c r="S1405" s="12">
        <f t="shared" si="172"/>
        <v>41451.062905092593</v>
      </c>
      <c r="T1405" s="12">
        <f t="shared" si="173"/>
        <v>41481.062905092593</v>
      </c>
      <c r="U1405" s="13">
        <f t="shared" si="174"/>
        <v>41451.062905092593</v>
      </c>
      <c r="V1405" t="str">
        <f t="shared" si="175"/>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68"/>
        <v>1.6620689655172414</v>
      </c>
      <c r="P1406" s="7">
        <f t="shared" si="169"/>
        <v>48.2</v>
      </c>
      <c r="Q1406" t="str">
        <f t="shared" si="170"/>
        <v>publishing</v>
      </c>
      <c r="R1406" s="8" t="str">
        <f t="shared" si="171"/>
        <v>translations</v>
      </c>
      <c r="S1406" s="12">
        <f t="shared" si="172"/>
        <v>42032.510243055556</v>
      </c>
      <c r="T1406" s="12">
        <f t="shared" si="173"/>
        <v>42057.510243055556</v>
      </c>
      <c r="U1406" s="13">
        <f t="shared" si="174"/>
        <v>42032.510243055556</v>
      </c>
      <c r="V1406" t="str">
        <f t="shared" si="175"/>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68"/>
        <v>0.42</v>
      </c>
      <c r="P1407" s="7">
        <f t="shared" si="169"/>
        <v>6.1764705882352944</v>
      </c>
      <c r="Q1407" t="str">
        <f t="shared" si="170"/>
        <v>publishing</v>
      </c>
      <c r="R1407" s="8" t="str">
        <f t="shared" si="171"/>
        <v>translations</v>
      </c>
      <c r="S1407" s="12">
        <f t="shared" si="172"/>
        <v>41941.680567129632</v>
      </c>
      <c r="T1407" s="12">
        <f t="shared" si="173"/>
        <v>41971.722233796296</v>
      </c>
      <c r="U1407" s="13">
        <f t="shared" si="174"/>
        <v>41941.680567129632</v>
      </c>
      <c r="V1407" t="str">
        <f t="shared" si="175"/>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68"/>
        <v>0.125</v>
      </c>
      <c r="P1408" s="7">
        <f t="shared" si="169"/>
        <v>5</v>
      </c>
      <c r="Q1408" t="str">
        <f t="shared" si="170"/>
        <v>publishing</v>
      </c>
      <c r="R1408" s="8" t="str">
        <f t="shared" si="171"/>
        <v>translations</v>
      </c>
      <c r="S1408" s="12">
        <f t="shared" si="172"/>
        <v>42297.432951388888</v>
      </c>
      <c r="T1408" s="12">
        <f t="shared" si="173"/>
        <v>42350.416666666672</v>
      </c>
      <c r="U1408" s="13">
        <f t="shared" si="174"/>
        <v>42297.432951388888</v>
      </c>
      <c r="V1408" t="str">
        <f t="shared" si="175"/>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68"/>
        <v>0.5</v>
      </c>
      <c r="P1409" s="7">
        <f t="shared" si="169"/>
        <v>7.5</v>
      </c>
      <c r="Q1409" t="str">
        <f t="shared" si="170"/>
        <v>publishing</v>
      </c>
      <c r="R1409" s="8" t="str">
        <f t="shared" si="171"/>
        <v>translations</v>
      </c>
      <c r="S1409" s="12">
        <f t="shared" si="172"/>
        <v>41838.536782407406</v>
      </c>
      <c r="T1409" s="12">
        <f t="shared" si="173"/>
        <v>41863.536782407406</v>
      </c>
      <c r="U1409" s="13">
        <f t="shared" si="174"/>
        <v>41838.536782407406</v>
      </c>
      <c r="V1409" t="str">
        <f t="shared" si="175"/>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68"/>
        <v>7.1999999999999993</v>
      </c>
      <c r="P1410" s="7">
        <f t="shared" si="169"/>
        <v>12</v>
      </c>
      <c r="Q1410" t="str">
        <f t="shared" si="170"/>
        <v>publishing</v>
      </c>
      <c r="R1410" s="8" t="str">
        <f t="shared" si="171"/>
        <v>translations</v>
      </c>
      <c r="S1410" s="12">
        <f t="shared" si="172"/>
        <v>42291.872175925921</v>
      </c>
      <c r="T1410" s="12">
        <f t="shared" si="173"/>
        <v>42321.913842592592</v>
      </c>
      <c r="U1410" s="13">
        <f t="shared" si="174"/>
        <v>42291.872175925921</v>
      </c>
      <c r="V1410" t="str">
        <f t="shared" si="175"/>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76">E1411/D1411*100</f>
        <v>0</v>
      </c>
      <c r="P1411" s="7" t="e">
        <f t="shared" ref="P1411:P1474" si="177">E1411/L1411</f>
        <v>#DIV/0!</v>
      </c>
      <c r="Q1411" t="str">
        <f t="shared" ref="Q1411:Q1474" si="178">LEFT(N1411, SEARCH("/",N1411,1)-1)</f>
        <v>publishing</v>
      </c>
      <c r="R1411" s="8" t="str">
        <f t="shared" ref="R1411:R1474" si="179">RIGHT(N1411,LEN(N1411)-SEARCH("/",N1411))</f>
        <v>translations</v>
      </c>
      <c r="S1411" s="12">
        <f t="shared" ref="S1411:S1474" si="180">(J1411/86400)+DATE(1970,1,1)</f>
        <v>41945.133506944447</v>
      </c>
      <c r="T1411" s="12">
        <f t="shared" ref="T1411:T1474" si="181">(I1411/86400)+DATE(1970,1,1)</f>
        <v>42005.175173611111</v>
      </c>
      <c r="U1411" s="13">
        <f t="shared" ref="U1411:U1474" si="182">S1411</f>
        <v>41945.133506944447</v>
      </c>
      <c r="V1411" t="str">
        <f t="shared" si="175"/>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76"/>
        <v>1.6666666666666666E-2</v>
      </c>
      <c r="P1412" s="7">
        <f t="shared" si="177"/>
        <v>1</v>
      </c>
      <c r="Q1412" t="str">
        <f t="shared" si="178"/>
        <v>publishing</v>
      </c>
      <c r="R1412" s="8" t="str">
        <f t="shared" si="179"/>
        <v>translations</v>
      </c>
      <c r="S1412" s="12">
        <f t="shared" si="180"/>
        <v>42479.318518518514</v>
      </c>
      <c r="T1412" s="12">
        <f t="shared" si="181"/>
        <v>42524.318518518514</v>
      </c>
      <c r="U1412" s="13">
        <f t="shared" si="182"/>
        <v>42479.318518518514</v>
      </c>
      <c r="V1412" t="str">
        <f t="shared" ref="V1412:V1475" si="183">TEXT(S1412,"mmm")</f>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76"/>
        <v>0.23333333333333336</v>
      </c>
      <c r="P1413" s="7">
        <f t="shared" si="177"/>
        <v>2.3333333333333335</v>
      </c>
      <c r="Q1413" t="str">
        <f t="shared" si="178"/>
        <v>publishing</v>
      </c>
      <c r="R1413" s="8" t="str">
        <f t="shared" si="179"/>
        <v>translations</v>
      </c>
      <c r="S1413" s="12">
        <f t="shared" si="180"/>
        <v>42013.059027777781</v>
      </c>
      <c r="T1413" s="12">
        <f t="shared" si="181"/>
        <v>42041.059027777781</v>
      </c>
      <c r="U1413" s="13">
        <f t="shared" si="182"/>
        <v>42013.059027777781</v>
      </c>
      <c r="V1413" t="str">
        <f t="shared" si="183"/>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76"/>
        <v>4.5714285714285712</v>
      </c>
      <c r="P1414" s="7">
        <f t="shared" si="177"/>
        <v>24.615384615384617</v>
      </c>
      <c r="Q1414" t="str">
        <f t="shared" si="178"/>
        <v>publishing</v>
      </c>
      <c r="R1414" s="8" t="str">
        <f t="shared" si="179"/>
        <v>translations</v>
      </c>
      <c r="S1414" s="12">
        <f t="shared" si="180"/>
        <v>41947.063645833332</v>
      </c>
      <c r="T1414" s="12">
        <f t="shared" si="181"/>
        <v>41977.063645833332</v>
      </c>
      <c r="U1414" s="13">
        <f t="shared" si="182"/>
        <v>41947.063645833332</v>
      </c>
      <c r="V1414" t="str">
        <f t="shared" si="183"/>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76"/>
        <v>5</v>
      </c>
      <c r="P1415" s="7">
        <f t="shared" si="177"/>
        <v>100</v>
      </c>
      <c r="Q1415" t="str">
        <f t="shared" si="178"/>
        <v>publishing</v>
      </c>
      <c r="R1415" s="8" t="str">
        <f t="shared" si="179"/>
        <v>translations</v>
      </c>
      <c r="S1415" s="12">
        <f t="shared" si="180"/>
        <v>42360.437152777777</v>
      </c>
      <c r="T1415" s="12">
        <f t="shared" si="181"/>
        <v>42420.437152777777</v>
      </c>
      <c r="U1415" s="13">
        <f t="shared" si="182"/>
        <v>42360.437152777777</v>
      </c>
      <c r="V1415" t="str">
        <f t="shared" si="183"/>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76"/>
        <v>0.2</v>
      </c>
      <c r="P1416" s="7">
        <f t="shared" si="177"/>
        <v>1</v>
      </c>
      <c r="Q1416" t="str">
        <f t="shared" si="178"/>
        <v>publishing</v>
      </c>
      <c r="R1416" s="8" t="str">
        <f t="shared" si="179"/>
        <v>translations</v>
      </c>
      <c r="S1416" s="12">
        <f t="shared" si="180"/>
        <v>42708.25309027778</v>
      </c>
      <c r="T1416" s="12">
        <f t="shared" si="181"/>
        <v>42738.25309027778</v>
      </c>
      <c r="U1416" s="13">
        <f t="shared" si="182"/>
        <v>42708.25309027778</v>
      </c>
      <c r="V1416" t="str">
        <f t="shared" si="183"/>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76"/>
        <v>18.181818181818183</v>
      </c>
      <c r="P1417" s="7">
        <f t="shared" si="177"/>
        <v>88.888888888888886</v>
      </c>
      <c r="Q1417" t="str">
        <f t="shared" si="178"/>
        <v>publishing</v>
      </c>
      <c r="R1417" s="8" t="str">
        <f t="shared" si="179"/>
        <v>translations</v>
      </c>
      <c r="S1417" s="12">
        <f t="shared" si="180"/>
        <v>42192.675821759258</v>
      </c>
      <c r="T1417" s="12">
        <f t="shared" si="181"/>
        <v>42232.675821759258</v>
      </c>
      <c r="U1417" s="13">
        <f t="shared" si="182"/>
        <v>42192.675821759258</v>
      </c>
      <c r="V1417" t="str">
        <f t="shared" si="183"/>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76"/>
        <v>0</v>
      </c>
      <c r="P1418" s="7" t="e">
        <f t="shared" si="177"/>
        <v>#DIV/0!</v>
      </c>
      <c r="Q1418" t="str">
        <f t="shared" si="178"/>
        <v>publishing</v>
      </c>
      <c r="R1418" s="8" t="str">
        <f t="shared" si="179"/>
        <v>translations</v>
      </c>
      <c r="S1418" s="12">
        <f t="shared" si="180"/>
        <v>42299.926145833335</v>
      </c>
      <c r="T1418" s="12">
        <f t="shared" si="181"/>
        <v>42329.967812499999</v>
      </c>
      <c r="U1418" s="13">
        <f t="shared" si="182"/>
        <v>42299.926145833335</v>
      </c>
      <c r="V1418" t="str">
        <f t="shared" si="183"/>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76"/>
        <v>1.2222222222222223</v>
      </c>
      <c r="P1419" s="7">
        <f t="shared" si="177"/>
        <v>27.5</v>
      </c>
      <c r="Q1419" t="str">
        <f t="shared" si="178"/>
        <v>publishing</v>
      </c>
      <c r="R1419" s="8" t="str">
        <f t="shared" si="179"/>
        <v>translations</v>
      </c>
      <c r="S1419" s="12">
        <f t="shared" si="180"/>
        <v>42232.15016203704</v>
      </c>
      <c r="T1419" s="12">
        <f t="shared" si="181"/>
        <v>42262.46597222222</v>
      </c>
      <c r="U1419" s="13">
        <f t="shared" si="182"/>
        <v>42232.15016203704</v>
      </c>
      <c r="V1419" t="str">
        <f t="shared" si="183"/>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76"/>
        <v>0.2</v>
      </c>
      <c r="P1420" s="7">
        <f t="shared" si="177"/>
        <v>6</v>
      </c>
      <c r="Q1420" t="str">
        <f t="shared" si="178"/>
        <v>publishing</v>
      </c>
      <c r="R1420" s="8" t="str">
        <f t="shared" si="179"/>
        <v>translations</v>
      </c>
      <c r="S1420" s="12">
        <f t="shared" si="180"/>
        <v>42395.456412037034</v>
      </c>
      <c r="T1420" s="12">
        <f t="shared" si="181"/>
        <v>42425.456412037034</v>
      </c>
      <c r="U1420" s="13">
        <f t="shared" si="182"/>
        <v>42395.456412037034</v>
      </c>
      <c r="V1420" t="str">
        <f t="shared" si="183"/>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76"/>
        <v>7.0634920634920633</v>
      </c>
      <c r="P1421" s="7">
        <f t="shared" si="177"/>
        <v>44.5</v>
      </c>
      <c r="Q1421" t="str">
        <f t="shared" si="178"/>
        <v>publishing</v>
      </c>
      <c r="R1421" s="8" t="str">
        <f t="shared" si="179"/>
        <v>translations</v>
      </c>
      <c r="S1421" s="12">
        <f t="shared" si="180"/>
        <v>42622.456238425926</v>
      </c>
      <c r="T1421" s="12">
        <f t="shared" si="181"/>
        <v>42652.456238425926</v>
      </c>
      <c r="U1421" s="13">
        <f t="shared" si="182"/>
        <v>42622.456238425926</v>
      </c>
      <c r="V1421" t="str">
        <f t="shared" si="183"/>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76"/>
        <v>2.7272727272727271</v>
      </c>
      <c r="P1422" s="7">
        <f t="shared" si="177"/>
        <v>1</v>
      </c>
      <c r="Q1422" t="str">
        <f t="shared" si="178"/>
        <v>publishing</v>
      </c>
      <c r="R1422" s="8" t="str">
        <f t="shared" si="179"/>
        <v>translations</v>
      </c>
      <c r="S1422" s="12">
        <f t="shared" si="180"/>
        <v>42524.667662037042</v>
      </c>
      <c r="T1422" s="12">
        <f t="shared" si="181"/>
        <v>42549.667662037042</v>
      </c>
      <c r="U1422" s="13">
        <f t="shared" si="182"/>
        <v>42524.667662037042</v>
      </c>
      <c r="V1422" t="str">
        <f t="shared" si="183"/>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76"/>
        <v>0.1</v>
      </c>
      <c r="P1423" s="7">
        <f t="shared" si="177"/>
        <v>100</v>
      </c>
      <c r="Q1423" t="str">
        <f t="shared" si="178"/>
        <v>publishing</v>
      </c>
      <c r="R1423" s="8" t="str">
        <f t="shared" si="179"/>
        <v>translations</v>
      </c>
      <c r="S1423" s="12">
        <f t="shared" si="180"/>
        <v>42013.915613425925</v>
      </c>
      <c r="T1423" s="12">
        <f t="shared" si="181"/>
        <v>42043.915613425925</v>
      </c>
      <c r="U1423" s="13">
        <f t="shared" si="182"/>
        <v>42013.915613425925</v>
      </c>
      <c r="V1423" t="str">
        <f t="shared" si="183"/>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76"/>
        <v>0.104</v>
      </c>
      <c r="P1424" s="7">
        <f t="shared" si="177"/>
        <v>13</v>
      </c>
      <c r="Q1424" t="str">
        <f t="shared" si="178"/>
        <v>publishing</v>
      </c>
      <c r="R1424" s="8" t="str">
        <f t="shared" si="179"/>
        <v>translations</v>
      </c>
      <c r="S1424" s="12">
        <f t="shared" si="180"/>
        <v>42604.239629629628</v>
      </c>
      <c r="T1424" s="12">
        <f t="shared" si="181"/>
        <v>42634.239629629628</v>
      </c>
      <c r="U1424" s="13">
        <f t="shared" si="182"/>
        <v>42604.239629629628</v>
      </c>
      <c r="V1424" t="str">
        <f t="shared" si="183"/>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76"/>
        <v>0.33333333333333337</v>
      </c>
      <c r="P1425" s="7">
        <f t="shared" si="177"/>
        <v>100</v>
      </c>
      <c r="Q1425" t="str">
        <f t="shared" si="178"/>
        <v>publishing</v>
      </c>
      <c r="R1425" s="8" t="str">
        <f t="shared" si="179"/>
        <v>translations</v>
      </c>
      <c r="S1425" s="12">
        <f t="shared" si="180"/>
        <v>42340.360312500001</v>
      </c>
      <c r="T1425" s="12">
        <f t="shared" si="181"/>
        <v>42370.360312500001</v>
      </c>
      <c r="U1425" s="13">
        <f t="shared" si="182"/>
        <v>42340.360312500001</v>
      </c>
      <c r="V1425" t="str">
        <f t="shared" si="183"/>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76"/>
        <v>20.36</v>
      </c>
      <c r="P1426" s="7">
        <f t="shared" si="177"/>
        <v>109.07142857142857</v>
      </c>
      <c r="Q1426" t="str">
        <f t="shared" si="178"/>
        <v>publishing</v>
      </c>
      <c r="R1426" s="8" t="str">
        <f t="shared" si="179"/>
        <v>translations</v>
      </c>
      <c r="S1426" s="12">
        <f t="shared" si="180"/>
        <v>42676.717615740738</v>
      </c>
      <c r="T1426" s="12">
        <f t="shared" si="181"/>
        <v>42689.759282407409</v>
      </c>
      <c r="U1426" s="13">
        <f t="shared" si="182"/>
        <v>42676.717615740738</v>
      </c>
      <c r="V1426" t="str">
        <f t="shared" si="183"/>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76"/>
        <v>0</v>
      </c>
      <c r="P1427" s="7" t="e">
        <f t="shared" si="177"/>
        <v>#DIV/0!</v>
      </c>
      <c r="Q1427" t="str">
        <f t="shared" si="178"/>
        <v>publishing</v>
      </c>
      <c r="R1427" s="8" t="str">
        <f t="shared" si="179"/>
        <v>translations</v>
      </c>
      <c r="S1427" s="12">
        <f t="shared" si="180"/>
        <v>42093.131469907406</v>
      </c>
      <c r="T1427" s="12">
        <f t="shared" si="181"/>
        <v>42123.131469907406</v>
      </c>
      <c r="U1427" s="13">
        <f t="shared" si="182"/>
        <v>42093.131469907406</v>
      </c>
      <c r="V1427" t="str">
        <f t="shared" si="183"/>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76"/>
        <v>0</v>
      </c>
      <c r="P1428" s="7" t="e">
        <f t="shared" si="177"/>
        <v>#DIV/0!</v>
      </c>
      <c r="Q1428" t="str">
        <f t="shared" si="178"/>
        <v>publishing</v>
      </c>
      <c r="R1428" s="8" t="str">
        <f t="shared" si="179"/>
        <v>translations</v>
      </c>
      <c r="S1428" s="12">
        <f t="shared" si="180"/>
        <v>42180.390277777777</v>
      </c>
      <c r="T1428" s="12">
        <f t="shared" si="181"/>
        <v>42240.390277777777</v>
      </c>
      <c r="U1428" s="13">
        <f t="shared" si="182"/>
        <v>42180.390277777777</v>
      </c>
      <c r="V1428" t="str">
        <f t="shared" si="183"/>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76"/>
        <v>8.3800000000000008</v>
      </c>
      <c r="P1429" s="7">
        <f t="shared" si="177"/>
        <v>104.75</v>
      </c>
      <c r="Q1429" t="str">
        <f t="shared" si="178"/>
        <v>publishing</v>
      </c>
      <c r="R1429" s="8" t="str">
        <f t="shared" si="179"/>
        <v>translations</v>
      </c>
      <c r="S1429" s="12">
        <f t="shared" si="180"/>
        <v>42601.851678240739</v>
      </c>
      <c r="T1429" s="12">
        <f t="shared" si="181"/>
        <v>42631.851678240739</v>
      </c>
      <c r="U1429" s="13">
        <f t="shared" si="182"/>
        <v>42601.851678240739</v>
      </c>
      <c r="V1429" t="str">
        <f t="shared" si="183"/>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76"/>
        <v>4.5</v>
      </c>
      <c r="P1430" s="7">
        <f t="shared" si="177"/>
        <v>15</v>
      </c>
      <c r="Q1430" t="str">
        <f t="shared" si="178"/>
        <v>publishing</v>
      </c>
      <c r="R1430" s="8" t="str">
        <f t="shared" si="179"/>
        <v>translations</v>
      </c>
      <c r="S1430" s="12">
        <f t="shared" si="180"/>
        <v>42432.379826388889</v>
      </c>
      <c r="T1430" s="12">
        <f t="shared" si="181"/>
        <v>42462.338159722218</v>
      </c>
      <c r="U1430" s="13">
        <f t="shared" si="182"/>
        <v>42432.379826388889</v>
      </c>
      <c r="V1430" t="str">
        <f t="shared" si="183"/>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76"/>
        <v>0</v>
      </c>
      <c r="P1431" s="7" t="e">
        <f t="shared" si="177"/>
        <v>#DIV/0!</v>
      </c>
      <c r="Q1431" t="str">
        <f t="shared" si="178"/>
        <v>publishing</v>
      </c>
      <c r="R1431" s="8" t="str">
        <f t="shared" si="179"/>
        <v>translations</v>
      </c>
      <c r="S1431" s="12">
        <f t="shared" si="180"/>
        <v>42074.060671296298</v>
      </c>
      <c r="T1431" s="12">
        <f t="shared" si="181"/>
        <v>42104.060671296298</v>
      </c>
      <c r="U1431" s="13">
        <f t="shared" si="182"/>
        <v>42074.060671296298</v>
      </c>
      <c r="V1431" t="str">
        <f t="shared" si="183"/>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76"/>
        <v>8.06</v>
      </c>
      <c r="P1432" s="7">
        <f t="shared" si="177"/>
        <v>80.599999999999994</v>
      </c>
      <c r="Q1432" t="str">
        <f t="shared" si="178"/>
        <v>publishing</v>
      </c>
      <c r="R1432" s="8" t="str">
        <f t="shared" si="179"/>
        <v>translations</v>
      </c>
      <c r="S1432" s="12">
        <f t="shared" si="180"/>
        <v>41961.813518518524</v>
      </c>
      <c r="T1432" s="12">
        <f t="shared" si="181"/>
        <v>41992.813518518524</v>
      </c>
      <c r="U1432" s="13">
        <f t="shared" si="182"/>
        <v>41961.813518518524</v>
      </c>
      <c r="V1432" t="str">
        <f t="shared" si="183"/>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76"/>
        <v>31.94705882352941</v>
      </c>
      <c r="P1433" s="7">
        <f t="shared" si="177"/>
        <v>115.55319148936171</v>
      </c>
      <c r="Q1433" t="str">
        <f t="shared" si="178"/>
        <v>publishing</v>
      </c>
      <c r="R1433" s="8" t="str">
        <f t="shared" si="179"/>
        <v>translations</v>
      </c>
      <c r="S1433" s="12">
        <f t="shared" si="180"/>
        <v>42304.210833333331</v>
      </c>
      <c r="T1433" s="12">
        <f t="shared" si="181"/>
        <v>42334.252500000002</v>
      </c>
      <c r="U1433" s="13">
        <f t="shared" si="182"/>
        <v>42304.210833333331</v>
      </c>
      <c r="V1433" t="str">
        <f t="shared" si="183"/>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76"/>
        <v>0</v>
      </c>
      <c r="P1434" s="7" t="e">
        <f t="shared" si="177"/>
        <v>#DIV/0!</v>
      </c>
      <c r="Q1434" t="str">
        <f t="shared" si="178"/>
        <v>publishing</v>
      </c>
      <c r="R1434" s="8" t="str">
        <f t="shared" si="179"/>
        <v>translations</v>
      </c>
      <c r="S1434" s="12">
        <f t="shared" si="180"/>
        <v>42175.780416666668</v>
      </c>
      <c r="T1434" s="12">
        <f t="shared" si="181"/>
        <v>42205.780416666668</v>
      </c>
      <c r="U1434" s="13">
        <f t="shared" si="182"/>
        <v>42175.780416666668</v>
      </c>
      <c r="V1434" t="str">
        <f t="shared" si="183"/>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76"/>
        <v>6.708333333333333</v>
      </c>
      <c r="P1435" s="7">
        <f t="shared" si="177"/>
        <v>80.5</v>
      </c>
      <c r="Q1435" t="str">
        <f t="shared" si="178"/>
        <v>publishing</v>
      </c>
      <c r="R1435" s="8" t="str">
        <f t="shared" si="179"/>
        <v>translations</v>
      </c>
      <c r="S1435" s="12">
        <f t="shared" si="180"/>
        <v>42673.625868055555</v>
      </c>
      <c r="T1435" s="12">
        <f t="shared" si="181"/>
        <v>42714.458333333328</v>
      </c>
      <c r="U1435" s="13">
        <f t="shared" si="182"/>
        <v>42673.625868055555</v>
      </c>
      <c r="V1435" t="str">
        <f t="shared" si="183"/>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76"/>
        <v>9.9878048780487809</v>
      </c>
      <c r="P1436" s="7">
        <f t="shared" si="177"/>
        <v>744.5454545454545</v>
      </c>
      <c r="Q1436" t="str">
        <f t="shared" si="178"/>
        <v>publishing</v>
      </c>
      <c r="R1436" s="8" t="str">
        <f t="shared" si="179"/>
        <v>translations</v>
      </c>
      <c r="S1436" s="12">
        <f t="shared" si="180"/>
        <v>42142.767106481479</v>
      </c>
      <c r="T1436" s="12">
        <f t="shared" si="181"/>
        <v>42163.625</v>
      </c>
      <c r="U1436" s="13">
        <f t="shared" si="182"/>
        <v>42142.767106481479</v>
      </c>
      <c r="V1436" t="str">
        <f t="shared" si="183"/>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76"/>
        <v>0.1</v>
      </c>
      <c r="P1437" s="7">
        <f t="shared" si="177"/>
        <v>7.5</v>
      </c>
      <c r="Q1437" t="str">
        <f t="shared" si="178"/>
        <v>publishing</v>
      </c>
      <c r="R1437" s="8" t="str">
        <f t="shared" si="179"/>
        <v>translations</v>
      </c>
      <c r="S1437" s="12">
        <f t="shared" si="180"/>
        <v>42258.780324074076</v>
      </c>
      <c r="T1437" s="12">
        <f t="shared" si="181"/>
        <v>42288.780324074076</v>
      </c>
      <c r="U1437" s="13">
        <f t="shared" si="182"/>
        <v>42258.780324074076</v>
      </c>
      <c r="V1437" t="str">
        <f t="shared" si="183"/>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76"/>
        <v>0.77</v>
      </c>
      <c r="P1438" s="7">
        <f t="shared" si="177"/>
        <v>38.5</v>
      </c>
      <c r="Q1438" t="str">
        <f t="shared" si="178"/>
        <v>publishing</v>
      </c>
      <c r="R1438" s="8" t="str">
        <f t="shared" si="179"/>
        <v>translations</v>
      </c>
      <c r="S1438" s="12">
        <f t="shared" si="180"/>
        <v>42391.35019675926</v>
      </c>
      <c r="T1438" s="12">
        <f t="shared" si="181"/>
        <v>42421.35019675926</v>
      </c>
      <c r="U1438" s="13">
        <f t="shared" si="182"/>
        <v>42391.35019675926</v>
      </c>
      <c r="V1438" t="str">
        <f t="shared" si="183"/>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76"/>
        <v>26.900000000000002</v>
      </c>
      <c r="P1439" s="7">
        <f t="shared" si="177"/>
        <v>36.68181818181818</v>
      </c>
      <c r="Q1439" t="str">
        <f t="shared" si="178"/>
        <v>publishing</v>
      </c>
      <c r="R1439" s="8" t="str">
        <f t="shared" si="179"/>
        <v>translations</v>
      </c>
      <c r="S1439" s="12">
        <f t="shared" si="180"/>
        <v>41796.531701388885</v>
      </c>
      <c r="T1439" s="12">
        <f t="shared" si="181"/>
        <v>41833.207638888889</v>
      </c>
      <c r="U1439" s="13">
        <f t="shared" si="182"/>
        <v>41796.531701388885</v>
      </c>
      <c r="V1439" t="str">
        <f t="shared" si="183"/>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76"/>
        <v>3</v>
      </c>
      <c r="P1440" s="7">
        <f t="shared" si="177"/>
        <v>75</v>
      </c>
      <c r="Q1440" t="str">
        <f t="shared" si="178"/>
        <v>publishing</v>
      </c>
      <c r="R1440" s="8" t="str">
        <f t="shared" si="179"/>
        <v>translations</v>
      </c>
      <c r="S1440" s="12">
        <f t="shared" si="180"/>
        <v>42457.871516203704</v>
      </c>
      <c r="T1440" s="12">
        <f t="shared" si="181"/>
        <v>42487.579861111109</v>
      </c>
      <c r="U1440" s="13">
        <f t="shared" si="182"/>
        <v>42457.871516203704</v>
      </c>
      <c r="V1440" t="str">
        <f t="shared" si="183"/>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76"/>
        <v>6.6055045871559637</v>
      </c>
      <c r="P1441" s="7">
        <f t="shared" si="177"/>
        <v>30</v>
      </c>
      <c r="Q1441" t="str">
        <f t="shared" si="178"/>
        <v>publishing</v>
      </c>
      <c r="R1441" s="8" t="str">
        <f t="shared" si="179"/>
        <v>translations</v>
      </c>
      <c r="S1441" s="12">
        <f t="shared" si="180"/>
        <v>42040.829872685186</v>
      </c>
      <c r="T1441" s="12">
        <f t="shared" si="181"/>
        <v>42070.829872685186</v>
      </c>
      <c r="U1441" s="13">
        <f t="shared" si="182"/>
        <v>42040.829872685186</v>
      </c>
      <c r="V1441" t="str">
        <f t="shared" si="183"/>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76"/>
        <v>7.6923076923076927E-3</v>
      </c>
      <c r="P1442" s="7">
        <f t="shared" si="177"/>
        <v>1</v>
      </c>
      <c r="Q1442" t="str">
        <f t="shared" si="178"/>
        <v>publishing</v>
      </c>
      <c r="R1442" s="8" t="str">
        <f t="shared" si="179"/>
        <v>translations</v>
      </c>
      <c r="S1442" s="12">
        <f t="shared" si="180"/>
        <v>42486.748414351852</v>
      </c>
      <c r="T1442" s="12">
        <f t="shared" si="181"/>
        <v>42516.748414351852</v>
      </c>
      <c r="U1442" s="13">
        <f t="shared" si="182"/>
        <v>42486.748414351852</v>
      </c>
      <c r="V1442" t="str">
        <f t="shared" si="183"/>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76"/>
        <v>1.1222222222222222</v>
      </c>
      <c r="P1443" s="7">
        <f t="shared" si="177"/>
        <v>673.33333333333337</v>
      </c>
      <c r="Q1443" t="str">
        <f t="shared" si="178"/>
        <v>publishing</v>
      </c>
      <c r="R1443" s="8" t="str">
        <f t="shared" si="179"/>
        <v>translations</v>
      </c>
      <c r="S1443" s="12">
        <f t="shared" si="180"/>
        <v>42198.765844907408</v>
      </c>
      <c r="T1443" s="12">
        <f t="shared" si="181"/>
        <v>42258.765844907408</v>
      </c>
      <c r="U1443" s="13">
        <f t="shared" si="182"/>
        <v>42198.765844907408</v>
      </c>
      <c r="V1443" t="str">
        <f t="shared" si="183"/>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76"/>
        <v>0</v>
      </c>
      <c r="P1444" s="7" t="e">
        <f t="shared" si="177"/>
        <v>#DIV/0!</v>
      </c>
      <c r="Q1444" t="str">
        <f t="shared" si="178"/>
        <v>publishing</v>
      </c>
      <c r="R1444" s="8" t="str">
        <f t="shared" si="179"/>
        <v>translations</v>
      </c>
      <c r="S1444" s="12">
        <f t="shared" si="180"/>
        <v>42485.64534722222</v>
      </c>
      <c r="T1444" s="12">
        <f t="shared" si="181"/>
        <v>42515.64534722222</v>
      </c>
      <c r="U1444" s="13">
        <f t="shared" si="182"/>
        <v>42485.64534722222</v>
      </c>
      <c r="V1444" t="str">
        <f t="shared" si="183"/>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76"/>
        <v>0</v>
      </c>
      <c r="P1445" s="7" t="e">
        <f t="shared" si="177"/>
        <v>#DIV/0!</v>
      </c>
      <c r="Q1445" t="str">
        <f t="shared" si="178"/>
        <v>publishing</v>
      </c>
      <c r="R1445" s="8" t="str">
        <f t="shared" si="179"/>
        <v>translations</v>
      </c>
      <c r="S1445" s="12">
        <f t="shared" si="180"/>
        <v>42707.926030092596</v>
      </c>
      <c r="T1445" s="12">
        <f t="shared" si="181"/>
        <v>42737.926030092596</v>
      </c>
      <c r="U1445" s="13">
        <f t="shared" si="182"/>
        <v>42707.926030092596</v>
      </c>
      <c r="V1445" t="str">
        <f t="shared" si="183"/>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76"/>
        <v>0</v>
      </c>
      <c r="P1446" s="7" t="e">
        <f t="shared" si="177"/>
        <v>#DIV/0!</v>
      </c>
      <c r="Q1446" t="str">
        <f t="shared" si="178"/>
        <v>publishing</v>
      </c>
      <c r="R1446" s="8" t="str">
        <f t="shared" si="179"/>
        <v>translations</v>
      </c>
      <c r="S1446" s="12">
        <f t="shared" si="180"/>
        <v>42199.873402777783</v>
      </c>
      <c r="T1446" s="12">
        <f t="shared" si="181"/>
        <v>42259.873402777783</v>
      </c>
      <c r="U1446" s="13">
        <f t="shared" si="182"/>
        <v>42199.873402777783</v>
      </c>
      <c r="V1446" t="str">
        <f t="shared" si="183"/>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76"/>
        <v>0</v>
      </c>
      <c r="P1447" s="7" t="e">
        <f t="shared" si="177"/>
        <v>#DIV/0!</v>
      </c>
      <c r="Q1447" t="str">
        <f t="shared" si="178"/>
        <v>publishing</v>
      </c>
      <c r="R1447" s="8" t="str">
        <f t="shared" si="179"/>
        <v>translations</v>
      </c>
      <c r="S1447" s="12">
        <f t="shared" si="180"/>
        <v>42139.542303240742</v>
      </c>
      <c r="T1447" s="12">
        <f t="shared" si="181"/>
        <v>42169.542303240742</v>
      </c>
      <c r="U1447" s="13">
        <f t="shared" si="182"/>
        <v>42139.542303240742</v>
      </c>
      <c r="V1447" t="str">
        <f t="shared" si="183"/>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76"/>
        <v>0</v>
      </c>
      <c r="P1448" s="7" t="e">
        <f t="shared" si="177"/>
        <v>#DIV/0!</v>
      </c>
      <c r="Q1448" t="str">
        <f t="shared" si="178"/>
        <v>publishing</v>
      </c>
      <c r="R1448" s="8" t="str">
        <f t="shared" si="179"/>
        <v>translations</v>
      </c>
      <c r="S1448" s="12">
        <f t="shared" si="180"/>
        <v>42461.447662037041</v>
      </c>
      <c r="T1448" s="12">
        <f t="shared" si="181"/>
        <v>42481.447662037041</v>
      </c>
      <c r="U1448" s="13">
        <f t="shared" si="182"/>
        <v>42461.447662037041</v>
      </c>
      <c r="V1448" t="str">
        <f t="shared" si="183"/>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76"/>
        <v>1.4999999999999999E-2</v>
      </c>
      <c r="P1449" s="7">
        <f t="shared" si="177"/>
        <v>25</v>
      </c>
      <c r="Q1449" t="str">
        <f t="shared" si="178"/>
        <v>publishing</v>
      </c>
      <c r="R1449" s="8" t="str">
        <f t="shared" si="179"/>
        <v>translations</v>
      </c>
      <c r="S1449" s="12">
        <f t="shared" si="180"/>
        <v>42529.730717592596</v>
      </c>
      <c r="T1449" s="12">
        <f t="shared" si="181"/>
        <v>42559.730717592596</v>
      </c>
      <c r="U1449" s="13">
        <f t="shared" si="182"/>
        <v>42529.730717592596</v>
      </c>
      <c r="V1449" t="str">
        <f t="shared" si="183"/>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76"/>
        <v>0</v>
      </c>
      <c r="P1450" s="7" t="e">
        <f t="shared" si="177"/>
        <v>#DIV/0!</v>
      </c>
      <c r="Q1450" t="str">
        <f t="shared" si="178"/>
        <v>publishing</v>
      </c>
      <c r="R1450" s="8" t="str">
        <f t="shared" si="179"/>
        <v>translations</v>
      </c>
      <c r="S1450" s="12">
        <f t="shared" si="180"/>
        <v>42115.936550925922</v>
      </c>
      <c r="T1450" s="12">
        <f t="shared" si="181"/>
        <v>42146.225694444445</v>
      </c>
      <c r="U1450" s="13">
        <f t="shared" si="182"/>
        <v>42115.936550925922</v>
      </c>
      <c r="V1450" t="str">
        <f t="shared" si="183"/>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76"/>
        <v>0</v>
      </c>
      <c r="P1451" s="7" t="e">
        <f t="shared" si="177"/>
        <v>#DIV/0!</v>
      </c>
      <c r="Q1451" t="str">
        <f t="shared" si="178"/>
        <v>publishing</v>
      </c>
      <c r="R1451" s="8" t="str">
        <f t="shared" si="179"/>
        <v>translations</v>
      </c>
      <c r="S1451" s="12">
        <f t="shared" si="180"/>
        <v>42086.811400462961</v>
      </c>
      <c r="T1451" s="12">
        <f t="shared" si="181"/>
        <v>42134.811400462961</v>
      </c>
      <c r="U1451" s="13">
        <f t="shared" si="182"/>
        <v>42086.811400462961</v>
      </c>
      <c r="V1451" t="str">
        <f t="shared" si="183"/>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76"/>
        <v>1E-3</v>
      </c>
      <c r="P1452" s="7">
        <f t="shared" si="177"/>
        <v>1</v>
      </c>
      <c r="Q1452" t="str">
        <f t="shared" si="178"/>
        <v>publishing</v>
      </c>
      <c r="R1452" s="8" t="str">
        <f t="shared" si="179"/>
        <v>translations</v>
      </c>
      <c r="S1452" s="12">
        <f t="shared" si="180"/>
        <v>42390.171261574069</v>
      </c>
      <c r="T1452" s="12">
        <f t="shared" si="181"/>
        <v>42420.171261574069</v>
      </c>
      <c r="U1452" s="13">
        <f t="shared" si="182"/>
        <v>42390.171261574069</v>
      </c>
      <c r="V1452" t="str">
        <f t="shared" si="183"/>
        <v>Jan</v>
      </c>
    </row>
    <row r="1453" spans="1:22"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76"/>
        <v>1.0554089709762533E-2</v>
      </c>
      <c r="P1453" s="7">
        <f t="shared" si="177"/>
        <v>1</v>
      </c>
      <c r="Q1453" t="str">
        <f t="shared" si="178"/>
        <v>publishing</v>
      </c>
      <c r="R1453" s="8" t="str">
        <f t="shared" si="179"/>
        <v>translations</v>
      </c>
      <c r="S1453" s="12">
        <f t="shared" si="180"/>
        <v>41931.959016203706</v>
      </c>
      <c r="T1453" s="12">
        <f t="shared" si="181"/>
        <v>41962.00068287037</v>
      </c>
      <c r="U1453" s="13">
        <f t="shared" si="182"/>
        <v>41931.959016203706</v>
      </c>
      <c r="V1453" t="str">
        <f t="shared" si="183"/>
        <v>Oct</v>
      </c>
    </row>
    <row r="1454" spans="1:22"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76"/>
        <v>0</v>
      </c>
      <c r="P1454" s="7" t="e">
        <f t="shared" si="177"/>
        <v>#DIV/0!</v>
      </c>
      <c r="Q1454" t="str">
        <f t="shared" si="178"/>
        <v>publishing</v>
      </c>
      <c r="R1454" s="8" t="str">
        <f t="shared" si="179"/>
        <v>translations</v>
      </c>
      <c r="S1454" s="12">
        <f t="shared" si="180"/>
        <v>41818.703275462962</v>
      </c>
      <c r="T1454" s="12">
        <f t="shared" si="181"/>
        <v>41848.703275462962</v>
      </c>
      <c r="U1454" s="13">
        <f t="shared" si="182"/>
        <v>41818.703275462962</v>
      </c>
      <c r="V1454" t="str">
        <f t="shared" si="183"/>
        <v>Jun</v>
      </c>
    </row>
    <row r="1455" spans="1:22"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76"/>
        <v>0</v>
      </c>
      <c r="P1455" s="7" t="e">
        <f t="shared" si="177"/>
        <v>#DIV/0!</v>
      </c>
      <c r="Q1455" t="str">
        <f t="shared" si="178"/>
        <v>publishing</v>
      </c>
      <c r="R1455" s="8" t="str">
        <f t="shared" si="179"/>
        <v>translations</v>
      </c>
      <c r="S1455" s="12">
        <f t="shared" si="180"/>
        <v>42795.696145833332</v>
      </c>
      <c r="T1455" s="12">
        <f t="shared" si="181"/>
        <v>42840.654479166667</v>
      </c>
      <c r="U1455" s="13">
        <f t="shared" si="182"/>
        <v>42795.696145833332</v>
      </c>
      <c r="V1455" t="str">
        <f t="shared" si="183"/>
        <v>Mar</v>
      </c>
    </row>
    <row r="1456" spans="1:22"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76"/>
        <v>0.85714285714285721</v>
      </c>
      <c r="P1456" s="7">
        <f t="shared" si="177"/>
        <v>15</v>
      </c>
      <c r="Q1456" t="str">
        <f t="shared" si="178"/>
        <v>publishing</v>
      </c>
      <c r="R1456" s="8" t="str">
        <f t="shared" si="179"/>
        <v>translations</v>
      </c>
      <c r="S1456" s="12">
        <f t="shared" si="180"/>
        <v>42463.866666666669</v>
      </c>
      <c r="T1456" s="12">
        <f t="shared" si="181"/>
        <v>42484.915972222225</v>
      </c>
      <c r="U1456" s="13">
        <f t="shared" si="182"/>
        <v>42463.866666666669</v>
      </c>
      <c r="V1456" t="str">
        <f t="shared" si="183"/>
        <v>Apr</v>
      </c>
    </row>
    <row r="1457" spans="1:22"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76"/>
        <v>10.5</v>
      </c>
      <c r="P1457" s="7">
        <f t="shared" si="177"/>
        <v>225</v>
      </c>
      <c r="Q1457" t="str">
        <f t="shared" si="178"/>
        <v>publishing</v>
      </c>
      <c r="R1457" s="8" t="str">
        <f t="shared" si="179"/>
        <v>translations</v>
      </c>
      <c r="S1457" s="12">
        <f t="shared" si="180"/>
        <v>41832.672685185185</v>
      </c>
      <c r="T1457" s="12">
        <f t="shared" si="181"/>
        <v>41887.568749999999</v>
      </c>
      <c r="U1457" s="13">
        <f t="shared" si="182"/>
        <v>41832.672685185185</v>
      </c>
      <c r="V1457" t="str">
        <f t="shared" si="183"/>
        <v>Jul</v>
      </c>
    </row>
    <row r="1458" spans="1:22"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76"/>
        <v>2.9000000000000004</v>
      </c>
      <c r="P1458" s="7">
        <f t="shared" si="177"/>
        <v>48.333333333333336</v>
      </c>
      <c r="Q1458" t="str">
        <f t="shared" si="178"/>
        <v>publishing</v>
      </c>
      <c r="R1458" s="8" t="str">
        <f t="shared" si="179"/>
        <v>translations</v>
      </c>
      <c r="S1458" s="12">
        <f t="shared" si="180"/>
        <v>42708.668576388889</v>
      </c>
      <c r="T1458" s="12">
        <f t="shared" si="181"/>
        <v>42738.668576388889</v>
      </c>
      <c r="U1458" s="13">
        <f t="shared" si="182"/>
        <v>42708.668576388889</v>
      </c>
      <c r="V1458" t="str">
        <f t="shared" si="183"/>
        <v>Dec</v>
      </c>
    </row>
    <row r="1459" spans="1:22"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76"/>
        <v>0</v>
      </c>
      <c r="P1459" s="7" t="e">
        <f t="shared" si="177"/>
        <v>#DIV/0!</v>
      </c>
      <c r="Q1459" t="str">
        <f t="shared" si="178"/>
        <v>publishing</v>
      </c>
      <c r="R1459" s="8" t="str">
        <f t="shared" si="179"/>
        <v>translations</v>
      </c>
      <c r="S1459" s="12">
        <f t="shared" si="180"/>
        <v>42289.89634259259</v>
      </c>
      <c r="T1459" s="12">
        <f t="shared" si="181"/>
        <v>42319.938009259262</v>
      </c>
      <c r="U1459" s="13">
        <f t="shared" si="182"/>
        <v>42289.89634259259</v>
      </c>
      <c r="V1459" t="str">
        <f t="shared" si="183"/>
        <v>Oct</v>
      </c>
    </row>
    <row r="1460" spans="1:22"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76"/>
        <v>0</v>
      </c>
      <c r="P1460" s="7" t="e">
        <f t="shared" si="177"/>
        <v>#DIV/0!</v>
      </c>
      <c r="Q1460" t="str">
        <f t="shared" si="178"/>
        <v>publishing</v>
      </c>
      <c r="R1460" s="8" t="str">
        <f t="shared" si="179"/>
        <v>translations</v>
      </c>
      <c r="S1460" s="12">
        <f t="shared" si="180"/>
        <v>41831.705555555556</v>
      </c>
      <c r="T1460" s="12">
        <f t="shared" si="181"/>
        <v>41862.166666666664</v>
      </c>
      <c r="U1460" s="13">
        <f t="shared" si="182"/>
        <v>41831.705555555556</v>
      </c>
      <c r="V1460" t="str">
        <f t="shared" si="183"/>
        <v>Jul</v>
      </c>
    </row>
    <row r="1461" spans="1:22"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76"/>
        <v>0</v>
      </c>
      <c r="P1461" s="7" t="e">
        <f t="shared" si="177"/>
        <v>#DIV/0!</v>
      </c>
      <c r="Q1461" t="str">
        <f t="shared" si="178"/>
        <v>publishing</v>
      </c>
      <c r="R1461" s="8" t="str">
        <f t="shared" si="179"/>
        <v>translations</v>
      </c>
      <c r="S1461" s="12">
        <f t="shared" si="180"/>
        <v>42312.204814814817</v>
      </c>
      <c r="T1461" s="12">
        <f t="shared" si="181"/>
        <v>42340.725694444445</v>
      </c>
      <c r="U1461" s="13">
        <f t="shared" si="182"/>
        <v>42312.204814814817</v>
      </c>
      <c r="V1461" t="str">
        <f t="shared" si="183"/>
        <v>Nov</v>
      </c>
    </row>
    <row r="1462" spans="1:22"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76"/>
        <v>0</v>
      </c>
      <c r="P1462" s="7" t="e">
        <f t="shared" si="177"/>
        <v>#DIV/0!</v>
      </c>
      <c r="Q1462" t="str">
        <f t="shared" si="178"/>
        <v>publishing</v>
      </c>
      <c r="R1462" s="8" t="str">
        <f t="shared" si="179"/>
        <v>translations</v>
      </c>
      <c r="S1462" s="12">
        <f t="shared" si="180"/>
        <v>41915.896967592591</v>
      </c>
      <c r="T1462" s="12">
        <f t="shared" si="181"/>
        <v>41973.989583333328</v>
      </c>
      <c r="U1462" s="13">
        <f t="shared" si="182"/>
        <v>41915.896967592591</v>
      </c>
      <c r="V1462" t="str">
        <f t="shared" si="183"/>
        <v>Oct</v>
      </c>
    </row>
    <row r="1463" spans="1:22"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76"/>
        <v>101.24459999999999</v>
      </c>
      <c r="P1463" s="7">
        <f t="shared" si="177"/>
        <v>44.66673529411765</v>
      </c>
      <c r="Q1463" t="str">
        <f t="shared" si="178"/>
        <v>publishing</v>
      </c>
      <c r="R1463" s="8" t="str">
        <f t="shared" si="179"/>
        <v>radio &amp; podcasts</v>
      </c>
      <c r="S1463" s="12">
        <f t="shared" si="180"/>
        <v>41899.645300925928</v>
      </c>
      <c r="T1463" s="12">
        <f t="shared" si="181"/>
        <v>41933</v>
      </c>
      <c r="U1463" s="13">
        <f t="shared" si="182"/>
        <v>41899.645300925928</v>
      </c>
      <c r="V1463" t="str">
        <f t="shared" si="183"/>
        <v>Sep</v>
      </c>
    </row>
    <row r="1464" spans="1:22"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76"/>
        <v>108.5175</v>
      </c>
      <c r="P1464" s="7">
        <f t="shared" si="177"/>
        <v>28.937999999999999</v>
      </c>
      <c r="Q1464" t="str">
        <f t="shared" si="178"/>
        <v>publishing</v>
      </c>
      <c r="R1464" s="8" t="str">
        <f t="shared" si="179"/>
        <v>radio &amp; podcasts</v>
      </c>
      <c r="S1464" s="12">
        <f t="shared" si="180"/>
        <v>41344.662858796299</v>
      </c>
      <c r="T1464" s="12">
        <f t="shared" si="181"/>
        <v>41374.662858796299</v>
      </c>
      <c r="U1464" s="13">
        <f t="shared" si="182"/>
        <v>41344.662858796299</v>
      </c>
      <c r="V1464" t="str">
        <f t="shared" si="183"/>
        <v>Mar</v>
      </c>
    </row>
    <row r="1465" spans="1:22"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76"/>
        <v>147.66666666666666</v>
      </c>
      <c r="P1465" s="7">
        <f t="shared" si="177"/>
        <v>35.44</v>
      </c>
      <c r="Q1465" t="str">
        <f t="shared" si="178"/>
        <v>publishing</v>
      </c>
      <c r="R1465" s="8" t="str">
        <f t="shared" si="179"/>
        <v>radio &amp; podcasts</v>
      </c>
      <c r="S1465" s="12">
        <f t="shared" si="180"/>
        <v>41326.911319444444</v>
      </c>
      <c r="T1465" s="12">
        <f t="shared" si="181"/>
        <v>41371.869652777779</v>
      </c>
      <c r="U1465" s="13">
        <f t="shared" si="182"/>
        <v>41326.911319444444</v>
      </c>
      <c r="V1465" t="str">
        <f t="shared" si="183"/>
        <v>Feb</v>
      </c>
    </row>
    <row r="1466" spans="1:22"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76"/>
        <v>163.19999999999999</v>
      </c>
      <c r="P1466" s="7">
        <f t="shared" si="177"/>
        <v>34.871794871794869</v>
      </c>
      <c r="Q1466" t="str">
        <f t="shared" si="178"/>
        <v>publishing</v>
      </c>
      <c r="R1466" s="8" t="str">
        <f t="shared" si="179"/>
        <v>radio &amp; podcasts</v>
      </c>
      <c r="S1466" s="12">
        <f t="shared" si="180"/>
        <v>41291.661550925928</v>
      </c>
      <c r="T1466" s="12">
        <f t="shared" si="181"/>
        <v>41321.661550925928</v>
      </c>
      <c r="U1466" s="13">
        <f t="shared" si="182"/>
        <v>41291.661550925928</v>
      </c>
      <c r="V1466" t="str">
        <f t="shared" si="183"/>
        <v>Jan</v>
      </c>
    </row>
    <row r="1467" spans="1:22"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76"/>
        <v>456.41449999999998</v>
      </c>
      <c r="P1467" s="7">
        <f t="shared" si="177"/>
        <v>52.622732513451197</v>
      </c>
      <c r="Q1467" t="str">
        <f t="shared" si="178"/>
        <v>publishing</v>
      </c>
      <c r="R1467" s="8" t="str">
        <f t="shared" si="179"/>
        <v>radio &amp; podcasts</v>
      </c>
      <c r="S1467" s="12">
        <f t="shared" si="180"/>
        <v>40959.734398148146</v>
      </c>
      <c r="T1467" s="12">
        <f t="shared" si="181"/>
        <v>40990.125</v>
      </c>
      <c r="U1467" s="13">
        <f t="shared" si="182"/>
        <v>40959.734398148146</v>
      </c>
      <c r="V1467" t="str">
        <f t="shared" si="183"/>
        <v>Feb</v>
      </c>
    </row>
    <row r="1468" spans="1:22"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76"/>
        <v>107.87731249999999</v>
      </c>
      <c r="P1468" s="7">
        <f t="shared" si="177"/>
        <v>69.598266129032254</v>
      </c>
      <c r="Q1468" t="str">
        <f t="shared" si="178"/>
        <v>publishing</v>
      </c>
      <c r="R1468" s="8" t="str">
        <f t="shared" si="179"/>
        <v>radio &amp; podcasts</v>
      </c>
      <c r="S1468" s="12">
        <f t="shared" si="180"/>
        <v>42340.172060185185</v>
      </c>
      <c r="T1468" s="12">
        <f t="shared" si="181"/>
        <v>42381.208333333328</v>
      </c>
      <c r="U1468" s="13">
        <f t="shared" si="182"/>
        <v>42340.172060185185</v>
      </c>
      <c r="V1468" t="str">
        <f t="shared" si="183"/>
        <v>Dec</v>
      </c>
    </row>
    <row r="1469" spans="1:22"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76"/>
        <v>115.08</v>
      </c>
      <c r="P1469" s="7">
        <f t="shared" si="177"/>
        <v>76.72</v>
      </c>
      <c r="Q1469" t="str">
        <f t="shared" si="178"/>
        <v>publishing</v>
      </c>
      <c r="R1469" s="8" t="str">
        <f t="shared" si="179"/>
        <v>radio &amp; podcasts</v>
      </c>
      <c r="S1469" s="12">
        <f t="shared" si="180"/>
        <v>40933.80190972222</v>
      </c>
      <c r="T1469" s="12">
        <f t="shared" si="181"/>
        <v>40993.760243055556</v>
      </c>
      <c r="U1469" s="13">
        <f t="shared" si="182"/>
        <v>40933.80190972222</v>
      </c>
      <c r="V1469" t="str">
        <f t="shared" si="183"/>
        <v>Jan</v>
      </c>
    </row>
    <row r="1470" spans="1:22"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76"/>
        <v>102.36842105263158</v>
      </c>
      <c r="P1470" s="7">
        <f t="shared" si="177"/>
        <v>33.191126279863482</v>
      </c>
      <c r="Q1470" t="str">
        <f t="shared" si="178"/>
        <v>publishing</v>
      </c>
      <c r="R1470" s="8" t="str">
        <f t="shared" si="179"/>
        <v>radio &amp; podcasts</v>
      </c>
      <c r="S1470" s="12">
        <f t="shared" si="180"/>
        <v>40646.014456018514</v>
      </c>
      <c r="T1470" s="12">
        <f t="shared" si="181"/>
        <v>40706.014456018514</v>
      </c>
      <c r="U1470" s="13">
        <f t="shared" si="182"/>
        <v>40646.014456018514</v>
      </c>
      <c r="V1470" t="str">
        <f t="shared" si="183"/>
        <v>Apr</v>
      </c>
    </row>
    <row r="1471" spans="1:22"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76"/>
        <v>108.42485875706214</v>
      </c>
      <c r="P1471" s="7">
        <f t="shared" si="177"/>
        <v>149.46417445482865</v>
      </c>
      <c r="Q1471" t="str">
        <f t="shared" si="178"/>
        <v>publishing</v>
      </c>
      <c r="R1471" s="8" t="str">
        <f t="shared" si="179"/>
        <v>radio &amp; podcasts</v>
      </c>
      <c r="S1471" s="12">
        <f t="shared" si="180"/>
        <v>41290.598483796297</v>
      </c>
      <c r="T1471" s="12">
        <f t="shared" si="181"/>
        <v>41320.598483796297</v>
      </c>
      <c r="U1471" s="13">
        <f t="shared" si="182"/>
        <v>41290.598483796297</v>
      </c>
      <c r="V1471" t="str">
        <f t="shared" si="183"/>
        <v>Jan</v>
      </c>
    </row>
    <row r="1472" spans="1:22"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76"/>
        <v>125.13333333333334</v>
      </c>
      <c r="P1472" s="7">
        <f t="shared" si="177"/>
        <v>23.172839506172838</v>
      </c>
      <c r="Q1472" t="str">
        <f t="shared" si="178"/>
        <v>publishing</v>
      </c>
      <c r="R1472" s="8" t="str">
        <f t="shared" si="179"/>
        <v>radio &amp; podcasts</v>
      </c>
      <c r="S1472" s="12">
        <f t="shared" si="180"/>
        <v>41250.827118055553</v>
      </c>
      <c r="T1472" s="12">
        <f t="shared" si="181"/>
        <v>41271.827118055553</v>
      </c>
      <c r="U1472" s="13">
        <f t="shared" si="182"/>
        <v>41250.827118055553</v>
      </c>
      <c r="V1472" t="str">
        <f t="shared" si="183"/>
        <v>Dec</v>
      </c>
    </row>
    <row r="1473" spans="1:22"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76"/>
        <v>103.840625</v>
      </c>
      <c r="P1473" s="7">
        <f t="shared" si="177"/>
        <v>96.877551020408163</v>
      </c>
      <c r="Q1473" t="str">
        <f t="shared" si="178"/>
        <v>publishing</v>
      </c>
      <c r="R1473" s="8" t="str">
        <f t="shared" si="179"/>
        <v>radio &amp; podcasts</v>
      </c>
      <c r="S1473" s="12">
        <f t="shared" si="180"/>
        <v>42073.957569444443</v>
      </c>
      <c r="T1473" s="12">
        <f t="shared" si="181"/>
        <v>42103.957569444443</v>
      </c>
      <c r="U1473" s="13">
        <f t="shared" si="182"/>
        <v>42073.957569444443</v>
      </c>
      <c r="V1473" t="str">
        <f t="shared" si="183"/>
        <v>Mar</v>
      </c>
    </row>
    <row r="1474" spans="1:22"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76"/>
        <v>138.70400000000001</v>
      </c>
      <c r="P1474" s="7">
        <f t="shared" si="177"/>
        <v>103.20238095238095</v>
      </c>
      <c r="Q1474" t="str">
        <f t="shared" si="178"/>
        <v>publishing</v>
      </c>
      <c r="R1474" s="8" t="str">
        <f t="shared" si="179"/>
        <v>radio &amp; podcasts</v>
      </c>
      <c r="S1474" s="12">
        <f t="shared" si="180"/>
        <v>41533.542858796296</v>
      </c>
      <c r="T1474" s="12">
        <f t="shared" si="181"/>
        <v>41563.542858796296</v>
      </c>
      <c r="U1474" s="13">
        <f t="shared" si="182"/>
        <v>41533.542858796296</v>
      </c>
      <c r="V1474" t="str">
        <f t="shared" si="183"/>
        <v>Sep</v>
      </c>
    </row>
    <row r="1475" spans="1:22"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84">E1475/D1475*100</f>
        <v>120.51600000000001</v>
      </c>
      <c r="P1475" s="7">
        <f t="shared" ref="P1475:P1538" si="185">E1475/L1475</f>
        <v>38.462553191489363</v>
      </c>
      <c r="Q1475" t="str">
        <f t="shared" ref="Q1475:Q1538" si="186">LEFT(N1475, SEARCH("/",N1475,1)-1)</f>
        <v>publishing</v>
      </c>
      <c r="R1475" s="8" t="str">
        <f t="shared" ref="R1475:R1538" si="187">RIGHT(N1475,LEN(N1475)-SEARCH("/",N1475))</f>
        <v>radio &amp; podcasts</v>
      </c>
      <c r="S1475" s="12">
        <f t="shared" ref="S1475:S1538" si="188">(J1475/86400)+DATE(1970,1,1)</f>
        <v>40939.979618055557</v>
      </c>
      <c r="T1475" s="12">
        <f t="shared" ref="T1475:T1538" si="189">(I1475/86400)+DATE(1970,1,1)</f>
        <v>40969.979618055557</v>
      </c>
      <c r="U1475" s="13">
        <f t="shared" ref="U1475:U1538" si="190">S1475</f>
        <v>40939.979618055557</v>
      </c>
      <c r="V1475" t="str">
        <f t="shared" si="183"/>
        <v>Jan</v>
      </c>
    </row>
    <row r="1476" spans="1:22"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84"/>
        <v>112.26666666666667</v>
      </c>
      <c r="P1476" s="7">
        <f t="shared" si="185"/>
        <v>44.315789473684212</v>
      </c>
      <c r="Q1476" t="str">
        <f t="shared" si="186"/>
        <v>publishing</v>
      </c>
      <c r="R1476" s="8" t="str">
        <f t="shared" si="187"/>
        <v>radio &amp; podcasts</v>
      </c>
      <c r="S1476" s="12">
        <f t="shared" si="188"/>
        <v>41500.72791666667</v>
      </c>
      <c r="T1476" s="12">
        <f t="shared" si="189"/>
        <v>41530.72791666667</v>
      </c>
      <c r="U1476" s="13">
        <f t="shared" si="190"/>
        <v>41500.72791666667</v>
      </c>
      <c r="V1476" t="str">
        <f t="shared" ref="V1476:V1539" si="191">TEXT(S1476,"mmm")</f>
        <v>Aug</v>
      </c>
    </row>
    <row r="1477" spans="1:22"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84"/>
        <v>188.66966666666667</v>
      </c>
      <c r="P1477" s="7">
        <f t="shared" si="185"/>
        <v>64.173356009070289</v>
      </c>
      <c r="Q1477" t="str">
        <f t="shared" si="186"/>
        <v>publishing</v>
      </c>
      <c r="R1477" s="8" t="str">
        <f t="shared" si="187"/>
        <v>radio &amp; podcasts</v>
      </c>
      <c r="S1477" s="12">
        <f t="shared" si="188"/>
        <v>41960.722951388889</v>
      </c>
      <c r="T1477" s="12">
        <f t="shared" si="189"/>
        <v>41993.207638888889</v>
      </c>
      <c r="U1477" s="13">
        <f t="shared" si="190"/>
        <v>41960.722951388889</v>
      </c>
      <c r="V1477" t="str">
        <f t="shared" si="191"/>
        <v>Nov</v>
      </c>
    </row>
    <row r="1478" spans="1:22"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84"/>
        <v>661.55466666666666</v>
      </c>
      <c r="P1478" s="7">
        <f t="shared" si="185"/>
        <v>43.333275109170302</v>
      </c>
      <c r="Q1478" t="str">
        <f t="shared" si="186"/>
        <v>publishing</v>
      </c>
      <c r="R1478" s="8" t="str">
        <f t="shared" si="187"/>
        <v>radio &amp; podcasts</v>
      </c>
      <c r="S1478" s="12">
        <f t="shared" si="188"/>
        <v>40766.041921296295</v>
      </c>
      <c r="T1478" s="12">
        <f t="shared" si="189"/>
        <v>40796.041921296295</v>
      </c>
      <c r="U1478" s="13">
        <f t="shared" si="190"/>
        <v>40766.041921296295</v>
      </c>
      <c r="V1478" t="str">
        <f t="shared" si="191"/>
        <v>Aug</v>
      </c>
    </row>
    <row r="1479" spans="1:22"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84"/>
        <v>111.31</v>
      </c>
      <c r="P1479" s="7">
        <f t="shared" si="185"/>
        <v>90.495934959349597</v>
      </c>
      <c r="Q1479" t="str">
        <f t="shared" si="186"/>
        <v>publishing</v>
      </c>
      <c r="R1479" s="8" t="str">
        <f t="shared" si="187"/>
        <v>radio &amp; podcasts</v>
      </c>
      <c r="S1479" s="12">
        <f t="shared" si="188"/>
        <v>40840.615787037037</v>
      </c>
      <c r="T1479" s="12">
        <f t="shared" si="189"/>
        <v>40900.125</v>
      </c>
      <c r="U1479" s="13">
        <f t="shared" si="190"/>
        <v>40840.615787037037</v>
      </c>
      <c r="V1479" t="str">
        <f t="shared" si="191"/>
        <v>Oct</v>
      </c>
    </row>
    <row r="1480" spans="1:22"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84"/>
        <v>1181.6142199999999</v>
      </c>
      <c r="P1480" s="7">
        <f t="shared" si="185"/>
        <v>29.187190495010373</v>
      </c>
      <c r="Q1480" t="str">
        <f t="shared" si="186"/>
        <v>publishing</v>
      </c>
      <c r="R1480" s="8" t="str">
        <f t="shared" si="187"/>
        <v>radio &amp; podcasts</v>
      </c>
      <c r="S1480" s="12">
        <f t="shared" si="188"/>
        <v>41394.871678240743</v>
      </c>
      <c r="T1480" s="12">
        <f t="shared" si="189"/>
        <v>41408.871678240743</v>
      </c>
      <c r="U1480" s="13">
        <f t="shared" si="190"/>
        <v>41394.871678240743</v>
      </c>
      <c r="V1480" t="str">
        <f t="shared" si="191"/>
        <v>Apr</v>
      </c>
    </row>
    <row r="1481" spans="1:22"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84"/>
        <v>137.375</v>
      </c>
      <c r="P1481" s="7">
        <f t="shared" si="185"/>
        <v>30.95774647887324</v>
      </c>
      <c r="Q1481" t="str">
        <f t="shared" si="186"/>
        <v>publishing</v>
      </c>
      <c r="R1481" s="8" t="str">
        <f t="shared" si="187"/>
        <v>radio &amp; podcasts</v>
      </c>
      <c r="S1481" s="12">
        <f t="shared" si="188"/>
        <v>41754.745243055557</v>
      </c>
      <c r="T1481" s="12">
        <f t="shared" si="189"/>
        <v>41769.165972222225</v>
      </c>
      <c r="U1481" s="13">
        <f t="shared" si="190"/>
        <v>41754.745243055557</v>
      </c>
      <c r="V1481" t="str">
        <f t="shared" si="191"/>
        <v>Apr</v>
      </c>
    </row>
    <row r="1482" spans="1:22"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84"/>
        <v>117.04040000000001</v>
      </c>
      <c r="P1482" s="7">
        <f t="shared" si="185"/>
        <v>92.157795275590544</v>
      </c>
      <c r="Q1482" t="str">
        <f t="shared" si="186"/>
        <v>publishing</v>
      </c>
      <c r="R1482" s="8" t="str">
        <f t="shared" si="187"/>
        <v>radio &amp; podcasts</v>
      </c>
      <c r="S1482" s="12">
        <f t="shared" si="188"/>
        <v>41464.934016203704</v>
      </c>
      <c r="T1482" s="12">
        <f t="shared" si="189"/>
        <v>41481.708333333336</v>
      </c>
      <c r="U1482" s="13">
        <f t="shared" si="190"/>
        <v>41464.934016203704</v>
      </c>
      <c r="V1482" t="str">
        <f t="shared" si="191"/>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84"/>
        <v>2.1</v>
      </c>
      <c r="P1483" s="7">
        <f t="shared" si="185"/>
        <v>17.5</v>
      </c>
      <c r="Q1483" t="str">
        <f t="shared" si="186"/>
        <v>publishing</v>
      </c>
      <c r="R1483" s="8" t="str">
        <f t="shared" si="187"/>
        <v>fiction</v>
      </c>
      <c r="S1483" s="12">
        <f t="shared" si="188"/>
        <v>41550.922974537039</v>
      </c>
      <c r="T1483" s="12">
        <f t="shared" si="189"/>
        <v>41580.922974537039</v>
      </c>
      <c r="U1483" s="13">
        <f t="shared" si="190"/>
        <v>41550.922974537039</v>
      </c>
      <c r="V1483" t="str">
        <f t="shared" si="191"/>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84"/>
        <v>0.1</v>
      </c>
      <c r="P1484" s="7">
        <f t="shared" si="185"/>
        <v>5</v>
      </c>
      <c r="Q1484" t="str">
        <f t="shared" si="186"/>
        <v>publishing</v>
      </c>
      <c r="R1484" s="8" t="str">
        <f t="shared" si="187"/>
        <v>fiction</v>
      </c>
      <c r="S1484" s="12">
        <f t="shared" si="188"/>
        <v>41136.858055555553</v>
      </c>
      <c r="T1484" s="12">
        <f t="shared" si="189"/>
        <v>41159.327083333337</v>
      </c>
      <c r="U1484" s="13">
        <f t="shared" si="190"/>
        <v>41136.858055555553</v>
      </c>
      <c r="V1484" t="str">
        <f t="shared" si="191"/>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84"/>
        <v>0.7142857142857143</v>
      </c>
      <c r="P1485" s="7">
        <f t="shared" si="185"/>
        <v>25</v>
      </c>
      <c r="Q1485" t="str">
        <f t="shared" si="186"/>
        <v>publishing</v>
      </c>
      <c r="R1485" s="8" t="str">
        <f t="shared" si="187"/>
        <v>fiction</v>
      </c>
      <c r="S1485" s="12">
        <f t="shared" si="188"/>
        <v>42548.192997685182</v>
      </c>
      <c r="T1485" s="12">
        <f t="shared" si="189"/>
        <v>42573.192997685182</v>
      </c>
      <c r="U1485" s="13">
        <f t="shared" si="190"/>
        <v>42548.192997685182</v>
      </c>
      <c r="V1485" t="str">
        <f t="shared" si="191"/>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84"/>
        <v>0</v>
      </c>
      <c r="P1486" s="7" t="e">
        <f t="shared" si="185"/>
        <v>#DIV/0!</v>
      </c>
      <c r="Q1486" t="str">
        <f t="shared" si="186"/>
        <v>publishing</v>
      </c>
      <c r="R1486" s="8" t="str">
        <f t="shared" si="187"/>
        <v>fiction</v>
      </c>
      <c r="S1486" s="12">
        <f t="shared" si="188"/>
        <v>41053.200960648144</v>
      </c>
      <c r="T1486" s="12">
        <f t="shared" si="189"/>
        <v>41111.618750000001</v>
      </c>
      <c r="U1486" s="13">
        <f t="shared" si="190"/>
        <v>41053.200960648144</v>
      </c>
      <c r="V1486" t="str">
        <f t="shared" si="191"/>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84"/>
        <v>2.2388059701492535</v>
      </c>
      <c r="P1487" s="7">
        <f t="shared" si="185"/>
        <v>50</v>
      </c>
      <c r="Q1487" t="str">
        <f t="shared" si="186"/>
        <v>publishing</v>
      </c>
      <c r="R1487" s="8" t="str">
        <f t="shared" si="187"/>
        <v>fiction</v>
      </c>
      <c r="S1487" s="12">
        <f t="shared" si="188"/>
        <v>42130.795983796299</v>
      </c>
      <c r="T1487" s="12">
        <f t="shared" si="189"/>
        <v>42175.795983796299</v>
      </c>
      <c r="U1487" s="13">
        <f t="shared" si="190"/>
        <v>42130.795983796299</v>
      </c>
      <c r="V1487" t="str">
        <f t="shared" si="191"/>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84"/>
        <v>0.24</v>
      </c>
      <c r="P1488" s="7">
        <f t="shared" si="185"/>
        <v>16</v>
      </c>
      <c r="Q1488" t="str">
        <f t="shared" si="186"/>
        <v>publishing</v>
      </c>
      <c r="R1488" s="8" t="str">
        <f t="shared" si="187"/>
        <v>fiction</v>
      </c>
      <c r="S1488" s="12">
        <f t="shared" si="188"/>
        <v>42032.168530092589</v>
      </c>
      <c r="T1488" s="12">
        <f t="shared" si="189"/>
        <v>42062.168530092589</v>
      </c>
      <c r="U1488" s="13">
        <f t="shared" si="190"/>
        <v>42032.168530092589</v>
      </c>
      <c r="V1488" t="str">
        <f t="shared" si="191"/>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84"/>
        <v>0</v>
      </c>
      <c r="P1489" s="7" t="e">
        <f t="shared" si="185"/>
        <v>#DIV/0!</v>
      </c>
      <c r="Q1489" t="str">
        <f t="shared" si="186"/>
        <v>publishing</v>
      </c>
      <c r="R1489" s="8" t="str">
        <f t="shared" si="187"/>
        <v>fiction</v>
      </c>
      <c r="S1489" s="12">
        <f t="shared" si="188"/>
        <v>42554.917488425926</v>
      </c>
      <c r="T1489" s="12">
        <f t="shared" si="189"/>
        <v>42584.917488425926</v>
      </c>
      <c r="U1489" s="13">
        <f t="shared" si="190"/>
        <v>42554.917488425926</v>
      </c>
      <c r="V1489" t="str">
        <f t="shared" si="191"/>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84"/>
        <v>2.4</v>
      </c>
      <c r="P1490" s="7">
        <f t="shared" si="185"/>
        <v>60</v>
      </c>
      <c r="Q1490" t="str">
        <f t="shared" si="186"/>
        <v>publishing</v>
      </c>
      <c r="R1490" s="8" t="str">
        <f t="shared" si="187"/>
        <v>fiction</v>
      </c>
      <c r="S1490" s="12">
        <f t="shared" si="188"/>
        <v>41614.563194444447</v>
      </c>
      <c r="T1490" s="12">
        <f t="shared" si="189"/>
        <v>41644.563194444447</v>
      </c>
      <c r="U1490" s="13">
        <f t="shared" si="190"/>
        <v>41614.563194444447</v>
      </c>
      <c r="V1490" t="str">
        <f t="shared" si="191"/>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84"/>
        <v>0</v>
      </c>
      <c r="P1491" s="7" t="e">
        <f t="shared" si="185"/>
        <v>#DIV/0!</v>
      </c>
      <c r="Q1491" t="str">
        <f t="shared" si="186"/>
        <v>publishing</v>
      </c>
      <c r="R1491" s="8" t="str">
        <f t="shared" si="187"/>
        <v>fiction</v>
      </c>
      <c r="S1491" s="12">
        <f t="shared" si="188"/>
        <v>41198.611712962964</v>
      </c>
      <c r="T1491" s="12">
        <f t="shared" si="189"/>
        <v>41228.653379629628</v>
      </c>
      <c r="U1491" s="13">
        <f t="shared" si="190"/>
        <v>41198.611712962964</v>
      </c>
      <c r="V1491" t="str">
        <f t="shared" si="191"/>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84"/>
        <v>30.862068965517242</v>
      </c>
      <c r="P1492" s="7">
        <f t="shared" si="185"/>
        <v>47.10526315789474</v>
      </c>
      <c r="Q1492" t="str">
        <f t="shared" si="186"/>
        <v>publishing</v>
      </c>
      <c r="R1492" s="8" t="str">
        <f t="shared" si="187"/>
        <v>fiction</v>
      </c>
      <c r="S1492" s="12">
        <f t="shared" si="188"/>
        <v>41520.561041666668</v>
      </c>
      <c r="T1492" s="12">
        <f t="shared" si="189"/>
        <v>41549.561041666668</v>
      </c>
      <c r="U1492" s="13">
        <f t="shared" si="190"/>
        <v>41520.561041666668</v>
      </c>
      <c r="V1492" t="str">
        <f t="shared" si="191"/>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84"/>
        <v>8.3333333333333321</v>
      </c>
      <c r="P1493" s="7">
        <f t="shared" si="185"/>
        <v>100</v>
      </c>
      <c r="Q1493" t="str">
        <f t="shared" si="186"/>
        <v>publishing</v>
      </c>
      <c r="R1493" s="8" t="str">
        <f t="shared" si="187"/>
        <v>fiction</v>
      </c>
      <c r="S1493" s="12">
        <f t="shared" si="188"/>
        <v>41991.713460648149</v>
      </c>
      <c r="T1493" s="12">
        <f t="shared" si="189"/>
        <v>42050.651388888888</v>
      </c>
      <c r="U1493" s="13">
        <f t="shared" si="190"/>
        <v>41991.713460648149</v>
      </c>
      <c r="V1493" t="str">
        <f t="shared" si="191"/>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84"/>
        <v>0.75</v>
      </c>
      <c r="P1494" s="7">
        <f t="shared" si="185"/>
        <v>15</v>
      </c>
      <c r="Q1494" t="str">
        <f t="shared" si="186"/>
        <v>publishing</v>
      </c>
      <c r="R1494" s="8" t="str">
        <f t="shared" si="187"/>
        <v>fiction</v>
      </c>
      <c r="S1494" s="12">
        <f t="shared" si="188"/>
        <v>40682.884791666671</v>
      </c>
      <c r="T1494" s="12">
        <f t="shared" si="189"/>
        <v>40712.884791666671</v>
      </c>
      <c r="U1494" s="13">
        <f t="shared" si="190"/>
        <v>40682.884791666671</v>
      </c>
      <c r="V1494" t="str">
        <f t="shared" si="191"/>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84"/>
        <v>0</v>
      </c>
      <c r="P1495" s="7" t="e">
        <f t="shared" si="185"/>
        <v>#DIV/0!</v>
      </c>
      <c r="Q1495" t="str">
        <f t="shared" si="186"/>
        <v>publishing</v>
      </c>
      <c r="R1495" s="8" t="str">
        <f t="shared" si="187"/>
        <v>fiction</v>
      </c>
      <c r="S1495" s="12">
        <f t="shared" si="188"/>
        <v>41411.866608796292</v>
      </c>
      <c r="T1495" s="12">
        <f t="shared" si="189"/>
        <v>41441.866608796292</v>
      </c>
      <c r="U1495" s="13">
        <f t="shared" si="190"/>
        <v>41411.866608796292</v>
      </c>
      <c r="V1495" t="str">
        <f t="shared" si="191"/>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84"/>
        <v>8.9</v>
      </c>
      <c r="P1496" s="7">
        <f t="shared" si="185"/>
        <v>40.454545454545453</v>
      </c>
      <c r="Q1496" t="str">
        <f t="shared" si="186"/>
        <v>publishing</v>
      </c>
      <c r="R1496" s="8" t="str">
        <f t="shared" si="187"/>
        <v>fiction</v>
      </c>
      <c r="S1496" s="12">
        <f t="shared" si="188"/>
        <v>42067.722372685181</v>
      </c>
      <c r="T1496" s="12">
        <f t="shared" si="189"/>
        <v>42097.651388888888</v>
      </c>
      <c r="U1496" s="13">
        <f t="shared" si="190"/>
        <v>42067.722372685181</v>
      </c>
      <c r="V1496" t="str">
        <f t="shared" si="191"/>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84"/>
        <v>0</v>
      </c>
      <c r="P1497" s="7" t="e">
        <f t="shared" si="185"/>
        <v>#DIV/0!</v>
      </c>
      <c r="Q1497" t="str">
        <f t="shared" si="186"/>
        <v>publishing</v>
      </c>
      <c r="R1497" s="8" t="str">
        <f t="shared" si="187"/>
        <v>fiction</v>
      </c>
      <c r="S1497" s="12">
        <f t="shared" si="188"/>
        <v>40752.789710648147</v>
      </c>
      <c r="T1497" s="12">
        <f t="shared" si="189"/>
        <v>40782.789710648147</v>
      </c>
      <c r="U1497" s="13">
        <f t="shared" si="190"/>
        <v>40752.789710648147</v>
      </c>
      <c r="V1497" t="str">
        <f t="shared" si="191"/>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84"/>
        <v>0</v>
      </c>
      <c r="P1498" s="7" t="e">
        <f t="shared" si="185"/>
        <v>#DIV/0!</v>
      </c>
      <c r="Q1498" t="str">
        <f t="shared" si="186"/>
        <v>publishing</v>
      </c>
      <c r="R1498" s="8" t="str">
        <f t="shared" si="187"/>
        <v>fiction</v>
      </c>
      <c r="S1498" s="12">
        <f t="shared" si="188"/>
        <v>41838.475219907406</v>
      </c>
      <c r="T1498" s="12">
        <f t="shared" si="189"/>
        <v>41898.475219907406</v>
      </c>
      <c r="U1498" s="13">
        <f t="shared" si="190"/>
        <v>41838.475219907406</v>
      </c>
      <c r="V1498" t="str">
        <f t="shared" si="191"/>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84"/>
        <v>6.6666666666666671E-3</v>
      </c>
      <c r="P1499" s="7">
        <f t="shared" si="185"/>
        <v>1</v>
      </c>
      <c r="Q1499" t="str">
        <f t="shared" si="186"/>
        <v>publishing</v>
      </c>
      <c r="R1499" s="8" t="str">
        <f t="shared" si="187"/>
        <v>fiction</v>
      </c>
      <c r="S1499" s="12">
        <f t="shared" si="188"/>
        <v>41444.64261574074</v>
      </c>
      <c r="T1499" s="12">
        <f t="shared" si="189"/>
        <v>41486.821527777778</v>
      </c>
      <c r="U1499" s="13">
        <f t="shared" si="190"/>
        <v>41444.64261574074</v>
      </c>
      <c r="V1499" t="str">
        <f t="shared" si="191"/>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84"/>
        <v>1.9</v>
      </c>
      <c r="P1500" s="7">
        <f t="shared" si="185"/>
        <v>19</v>
      </c>
      <c r="Q1500" t="str">
        <f t="shared" si="186"/>
        <v>publishing</v>
      </c>
      <c r="R1500" s="8" t="str">
        <f t="shared" si="187"/>
        <v>fiction</v>
      </c>
      <c r="S1500" s="12">
        <f t="shared" si="188"/>
        <v>41840.983541666668</v>
      </c>
      <c r="T1500" s="12">
        <f t="shared" si="189"/>
        <v>41885.983541666668</v>
      </c>
      <c r="U1500" s="13">
        <f t="shared" si="190"/>
        <v>41840.983541666668</v>
      </c>
      <c r="V1500" t="str">
        <f t="shared" si="191"/>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84"/>
        <v>0.25</v>
      </c>
      <c r="P1501" s="7">
        <f t="shared" si="185"/>
        <v>5</v>
      </c>
      <c r="Q1501" t="str">
        <f t="shared" si="186"/>
        <v>publishing</v>
      </c>
      <c r="R1501" s="8" t="str">
        <f t="shared" si="187"/>
        <v>fiction</v>
      </c>
      <c r="S1501" s="12">
        <f t="shared" si="188"/>
        <v>42527.007326388892</v>
      </c>
      <c r="T1501" s="12">
        <f t="shared" si="189"/>
        <v>42587.007326388892</v>
      </c>
      <c r="U1501" s="13">
        <f t="shared" si="190"/>
        <v>42527.007326388892</v>
      </c>
      <c r="V1501" t="str">
        <f t="shared" si="191"/>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84"/>
        <v>25.035714285714285</v>
      </c>
      <c r="P1502" s="7">
        <f t="shared" si="185"/>
        <v>46.733333333333334</v>
      </c>
      <c r="Q1502" t="str">
        <f t="shared" si="186"/>
        <v>publishing</v>
      </c>
      <c r="R1502" s="8" t="str">
        <f t="shared" si="187"/>
        <v>fiction</v>
      </c>
      <c r="S1502" s="12">
        <f t="shared" si="188"/>
        <v>41365.904594907406</v>
      </c>
      <c r="T1502" s="12">
        <f t="shared" si="189"/>
        <v>41395.904594907406</v>
      </c>
      <c r="U1502" s="13">
        <f t="shared" si="190"/>
        <v>41365.904594907406</v>
      </c>
      <c r="V1502" t="str">
        <f t="shared" si="191"/>
        <v>Apr</v>
      </c>
    </row>
    <row r="1503" spans="1:22"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84"/>
        <v>166.33076923076925</v>
      </c>
      <c r="P1503" s="7">
        <f t="shared" si="185"/>
        <v>97.731073446327684</v>
      </c>
      <c r="Q1503" t="str">
        <f t="shared" si="186"/>
        <v>photography</v>
      </c>
      <c r="R1503" s="8" t="str">
        <f t="shared" si="187"/>
        <v>photobooks</v>
      </c>
      <c r="S1503" s="12">
        <f t="shared" si="188"/>
        <v>42163.583599537036</v>
      </c>
      <c r="T1503" s="12">
        <f t="shared" si="189"/>
        <v>42193.583599537036</v>
      </c>
      <c r="U1503" s="13">
        <f t="shared" si="190"/>
        <v>42163.583599537036</v>
      </c>
      <c r="V1503" t="str">
        <f t="shared" si="191"/>
        <v>Jun</v>
      </c>
    </row>
    <row r="1504" spans="1:22"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84"/>
        <v>101.44545454545455</v>
      </c>
      <c r="P1504" s="7">
        <f t="shared" si="185"/>
        <v>67.835866261398181</v>
      </c>
      <c r="Q1504" t="str">
        <f t="shared" si="186"/>
        <v>photography</v>
      </c>
      <c r="R1504" s="8" t="str">
        <f t="shared" si="187"/>
        <v>photobooks</v>
      </c>
      <c r="S1504" s="12">
        <f t="shared" si="188"/>
        <v>42426.542592592596</v>
      </c>
      <c r="T1504" s="12">
        <f t="shared" si="189"/>
        <v>42454.916666666672</v>
      </c>
      <c r="U1504" s="13">
        <f t="shared" si="190"/>
        <v>42426.542592592596</v>
      </c>
      <c r="V1504" t="str">
        <f t="shared" si="191"/>
        <v>Feb</v>
      </c>
    </row>
    <row r="1505" spans="1:22"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84"/>
        <v>107.89146666666667</v>
      </c>
      <c r="P1505" s="7">
        <f t="shared" si="185"/>
        <v>56.98492957746479</v>
      </c>
      <c r="Q1505" t="str">
        <f t="shared" si="186"/>
        <v>photography</v>
      </c>
      <c r="R1505" s="8" t="str">
        <f t="shared" si="187"/>
        <v>photobooks</v>
      </c>
      <c r="S1505" s="12">
        <f t="shared" si="188"/>
        <v>42606.347233796296</v>
      </c>
      <c r="T1505" s="12">
        <f t="shared" si="189"/>
        <v>42666.347233796296</v>
      </c>
      <c r="U1505" s="13">
        <f t="shared" si="190"/>
        <v>42606.347233796296</v>
      </c>
      <c r="V1505" t="str">
        <f t="shared" si="191"/>
        <v>Aug</v>
      </c>
    </row>
    <row r="1506" spans="1:22"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84"/>
        <v>277.93846153846158</v>
      </c>
      <c r="P1506" s="7">
        <f t="shared" si="185"/>
        <v>67.159851301115239</v>
      </c>
      <c r="Q1506" t="str">
        <f t="shared" si="186"/>
        <v>photography</v>
      </c>
      <c r="R1506" s="8" t="str">
        <f t="shared" si="187"/>
        <v>photobooks</v>
      </c>
      <c r="S1506" s="12">
        <f t="shared" si="188"/>
        <v>41772.657685185186</v>
      </c>
      <c r="T1506" s="12">
        <f t="shared" si="189"/>
        <v>41800.356249999997</v>
      </c>
      <c r="U1506" s="13">
        <f t="shared" si="190"/>
        <v>41772.657685185186</v>
      </c>
      <c r="V1506" t="str">
        <f t="shared" si="191"/>
        <v>May</v>
      </c>
    </row>
    <row r="1507" spans="1:22"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84"/>
        <v>103.58125</v>
      </c>
      <c r="P1507" s="7">
        <f t="shared" si="185"/>
        <v>48.037681159420288</v>
      </c>
      <c r="Q1507" t="str">
        <f t="shared" si="186"/>
        <v>photography</v>
      </c>
      <c r="R1507" s="8" t="str">
        <f t="shared" si="187"/>
        <v>photobooks</v>
      </c>
      <c r="S1507" s="12">
        <f t="shared" si="188"/>
        <v>42414.44332175926</v>
      </c>
      <c r="T1507" s="12">
        <f t="shared" si="189"/>
        <v>42451.834027777775</v>
      </c>
      <c r="U1507" s="13">
        <f t="shared" si="190"/>
        <v>42414.44332175926</v>
      </c>
      <c r="V1507" t="str">
        <f t="shared" si="191"/>
        <v>Feb</v>
      </c>
    </row>
    <row r="1508" spans="1:22"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84"/>
        <v>111.4</v>
      </c>
      <c r="P1508" s="7">
        <f t="shared" si="185"/>
        <v>38.860465116279073</v>
      </c>
      <c r="Q1508" t="str">
        <f t="shared" si="186"/>
        <v>photography</v>
      </c>
      <c r="R1508" s="8" t="str">
        <f t="shared" si="187"/>
        <v>photobooks</v>
      </c>
      <c r="S1508" s="12">
        <f t="shared" si="188"/>
        <v>41814.785925925928</v>
      </c>
      <c r="T1508" s="12">
        <f t="shared" si="189"/>
        <v>41844.785925925928</v>
      </c>
      <c r="U1508" s="13">
        <f t="shared" si="190"/>
        <v>41814.785925925928</v>
      </c>
      <c r="V1508" t="str">
        <f t="shared" si="191"/>
        <v>Jun</v>
      </c>
    </row>
    <row r="1509" spans="1:22"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84"/>
        <v>215</v>
      </c>
      <c r="P1509" s="7">
        <f t="shared" si="185"/>
        <v>78.181818181818187</v>
      </c>
      <c r="Q1509" t="str">
        <f t="shared" si="186"/>
        <v>photography</v>
      </c>
      <c r="R1509" s="8" t="str">
        <f t="shared" si="187"/>
        <v>photobooks</v>
      </c>
      <c r="S1509" s="12">
        <f t="shared" si="188"/>
        <v>40254.450335648144</v>
      </c>
      <c r="T1509" s="12">
        <f t="shared" si="189"/>
        <v>40313.340277777781</v>
      </c>
      <c r="U1509" s="13">
        <f t="shared" si="190"/>
        <v>40254.450335648144</v>
      </c>
      <c r="V1509" t="str">
        <f t="shared" si="191"/>
        <v>Mar</v>
      </c>
    </row>
    <row r="1510" spans="1:22"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84"/>
        <v>110.76216216216217</v>
      </c>
      <c r="P1510" s="7">
        <f t="shared" si="185"/>
        <v>97.113744075829388</v>
      </c>
      <c r="Q1510" t="str">
        <f t="shared" si="186"/>
        <v>photography</v>
      </c>
      <c r="R1510" s="8" t="str">
        <f t="shared" si="187"/>
        <v>photobooks</v>
      </c>
      <c r="S1510" s="12">
        <f t="shared" si="188"/>
        <v>41786.614363425928</v>
      </c>
      <c r="T1510" s="12">
        <f t="shared" si="189"/>
        <v>41817.614363425928</v>
      </c>
      <c r="U1510" s="13">
        <f t="shared" si="190"/>
        <v>41786.614363425928</v>
      </c>
      <c r="V1510" t="str">
        <f t="shared" si="191"/>
        <v>May</v>
      </c>
    </row>
    <row r="1511" spans="1:22"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84"/>
        <v>123.64125714285714</v>
      </c>
      <c r="P1511" s="7">
        <f t="shared" si="185"/>
        <v>110.39397959183674</v>
      </c>
      <c r="Q1511" t="str">
        <f t="shared" si="186"/>
        <v>photography</v>
      </c>
      <c r="R1511" s="8" t="str">
        <f t="shared" si="187"/>
        <v>photobooks</v>
      </c>
      <c r="S1511" s="12">
        <f t="shared" si="188"/>
        <v>42751.533391203702</v>
      </c>
      <c r="T1511" s="12">
        <f t="shared" si="189"/>
        <v>42780.957638888889</v>
      </c>
      <c r="U1511" s="13">
        <f t="shared" si="190"/>
        <v>42751.533391203702</v>
      </c>
      <c r="V1511" t="str">
        <f t="shared" si="191"/>
        <v>Jan</v>
      </c>
    </row>
    <row r="1512" spans="1:22"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84"/>
        <v>101.03500000000001</v>
      </c>
      <c r="P1512" s="7">
        <f t="shared" si="185"/>
        <v>39.91506172839506</v>
      </c>
      <c r="Q1512" t="str">
        <f t="shared" si="186"/>
        <v>photography</v>
      </c>
      <c r="R1512" s="8" t="str">
        <f t="shared" si="187"/>
        <v>photobooks</v>
      </c>
      <c r="S1512" s="12">
        <f t="shared" si="188"/>
        <v>41809.385162037041</v>
      </c>
      <c r="T1512" s="12">
        <f t="shared" si="189"/>
        <v>41839.385162037041</v>
      </c>
      <c r="U1512" s="13">
        <f t="shared" si="190"/>
        <v>41809.385162037041</v>
      </c>
      <c r="V1512" t="str">
        <f t="shared" si="191"/>
        <v>Jun</v>
      </c>
    </row>
    <row r="1513" spans="1:22"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84"/>
        <v>111.79285714285714</v>
      </c>
      <c r="P1513" s="7">
        <f t="shared" si="185"/>
        <v>75.975728155339809</v>
      </c>
      <c r="Q1513" t="str">
        <f t="shared" si="186"/>
        <v>photography</v>
      </c>
      <c r="R1513" s="8" t="str">
        <f t="shared" si="187"/>
        <v>photobooks</v>
      </c>
      <c r="S1513" s="12">
        <f t="shared" si="188"/>
        <v>42296.583379629628</v>
      </c>
      <c r="T1513" s="12">
        <f t="shared" si="189"/>
        <v>42326.625046296293</v>
      </c>
      <c r="U1513" s="13">
        <f t="shared" si="190"/>
        <v>42296.583379629628</v>
      </c>
      <c r="V1513" t="str">
        <f t="shared" si="191"/>
        <v>Oct</v>
      </c>
    </row>
    <row r="1514" spans="1:22"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84"/>
        <v>558.7714285714286</v>
      </c>
      <c r="P1514" s="7">
        <f t="shared" si="185"/>
        <v>58.379104477611939</v>
      </c>
      <c r="Q1514" t="str">
        <f t="shared" si="186"/>
        <v>photography</v>
      </c>
      <c r="R1514" s="8" t="str">
        <f t="shared" si="187"/>
        <v>photobooks</v>
      </c>
      <c r="S1514" s="12">
        <f t="shared" si="188"/>
        <v>42741.684479166666</v>
      </c>
      <c r="T1514" s="12">
        <f t="shared" si="189"/>
        <v>42771.684479166666</v>
      </c>
      <c r="U1514" s="13">
        <f t="shared" si="190"/>
        <v>42741.684479166666</v>
      </c>
      <c r="V1514" t="str">
        <f t="shared" si="191"/>
        <v>Jan</v>
      </c>
    </row>
    <row r="1515" spans="1:22"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84"/>
        <v>150.01875000000001</v>
      </c>
      <c r="P1515" s="7">
        <f t="shared" si="185"/>
        <v>55.82093023255814</v>
      </c>
      <c r="Q1515" t="str">
        <f t="shared" si="186"/>
        <v>photography</v>
      </c>
      <c r="R1515" s="8" t="str">
        <f t="shared" si="187"/>
        <v>photobooks</v>
      </c>
      <c r="S1515" s="12">
        <f t="shared" si="188"/>
        <v>41806.637337962966</v>
      </c>
      <c r="T1515" s="12">
        <f t="shared" si="189"/>
        <v>41836.637337962966</v>
      </c>
      <c r="U1515" s="13">
        <f t="shared" si="190"/>
        <v>41806.637337962966</v>
      </c>
      <c r="V1515" t="str">
        <f t="shared" si="191"/>
        <v>Jun</v>
      </c>
    </row>
    <row r="1516" spans="1:22"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84"/>
        <v>106.476</v>
      </c>
      <c r="P1516" s="7">
        <f t="shared" si="185"/>
        <v>151.24431818181819</v>
      </c>
      <c r="Q1516" t="str">
        <f t="shared" si="186"/>
        <v>photography</v>
      </c>
      <c r="R1516" s="8" t="str">
        <f t="shared" si="187"/>
        <v>photobooks</v>
      </c>
      <c r="S1516" s="12">
        <f t="shared" si="188"/>
        <v>42234.597685185188</v>
      </c>
      <c r="T1516" s="12">
        <f t="shared" si="189"/>
        <v>42274.597685185188</v>
      </c>
      <c r="U1516" s="13">
        <f t="shared" si="190"/>
        <v>42234.597685185188</v>
      </c>
      <c r="V1516" t="str">
        <f t="shared" si="191"/>
        <v>Aug</v>
      </c>
    </row>
    <row r="1517" spans="1:22"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84"/>
        <v>157.18899999999999</v>
      </c>
      <c r="P1517" s="7">
        <f t="shared" si="185"/>
        <v>849.67027027027029</v>
      </c>
      <c r="Q1517" t="str">
        <f t="shared" si="186"/>
        <v>photography</v>
      </c>
      <c r="R1517" s="8" t="str">
        <f t="shared" si="187"/>
        <v>photobooks</v>
      </c>
      <c r="S1517" s="12">
        <f t="shared" si="188"/>
        <v>42415.253437499996</v>
      </c>
      <c r="T1517" s="12">
        <f t="shared" si="189"/>
        <v>42445.211770833332</v>
      </c>
      <c r="U1517" s="13">
        <f t="shared" si="190"/>
        <v>42415.253437499996</v>
      </c>
      <c r="V1517" t="str">
        <f t="shared" si="191"/>
        <v>Feb</v>
      </c>
    </row>
    <row r="1518" spans="1:22"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84"/>
        <v>108.65882352941176</v>
      </c>
      <c r="P1518" s="7">
        <f t="shared" si="185"/>
        <v>159.24137931034483</v>
      </c>
      <c r="Q1518" t="str">
        <f t="shared" si="186"/>
        <v>photography</v>
      </c>
      <c r="R1518" s="8" t="str">
        <f t="shared" si="187"/>
        <v>photobooks</v>
      </c>
      <c r="S1518" s="12">
        <f t="shared" si="188"/>
        <v>42619.466342592597</v>
      </c>
      <c r="T1518" s="12">
        <f t="shared" si="189"/>
        <v>42649.583333333328</v>
      </c>
      <c r="U1518" s="13">
        <f t="shared" si="190"/>
        <v>42619.466342592597</v>
      </c>
      <c r="V1518" t="str">
        <f t="shared" si="191"/>
        <v>Sep</v>
      </c>
    </row>
    <row r="1519" spans="1:22"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84"/>
        <v>161.97999999999999</v>
      </c>
      <c r="P1519" s="7">
        <f t="shared" si="185"/>
        <v>39.507317073170732</v>
      </c>
      <c r="Q1519" t="str">
        <f t="shared" si="186"/>
        <v>photography</v>
      </c>
      <c r="R1519" s="8" t="str">
        <f t="shared" si="187"/>
        <v>photobooks</v>
      </c>
      <c r="S1519" s="12">
        <f t="shared" si="188"/>
        <v>41948.56658564815</v>
      </c>
      <c r="T1519" s="12">
        <f t="shared" si="189"/>
        <v>41979.25</v>
      </c>
      <c r="U1519" s="13">
        <f t="shared" si="190"/>
        <v>41948.56658564815</v>
      </c>
      <c r="V1519" t="str">
        <f t="shared" si="191"/>
        <v>Nov</v>
      </c>
    </row>
    <row r="1520" spans="1:22"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84"/>
        <v>205.36666666666665</v>
      </c>
      <c r="P1520" s="7">
        <f t="shared" si="185"/>
        <v>130.52966101694915</v>
      </c>
      <c r="Q1520" t="str">
        <f t="shared" si="186"/>
        <v>photography</v>
      </c>
      <c r="R1520" s="8" t="str">
        <f t="shared" si="187"/>
        <v>photobooks</v>
      </c>
      <c r="S1520" s="12">
        <f t="shared" si="188"/>
        <v>41760.8200462963</v>
      </c>
      <c r="T1520" s="12">
        <f t="shared" si="189"/>
        <v>41790.8200462963</v>
      </c>
      <c r="U1520" s="13">
        <f t="shared" si="190"/>
        <v>41760.8200462963</v>
      </c>
      <c r="V1520" t="str">
        <f t="shared" si="191"/>
        <v>May</v>
      </c>
    </row>
    <row r="1521" spans="1:22"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84"/>
        <v>103.36388888888889</v>
      </c>
      <c r="P1521" s="7">
        <f t="shared" si="185"/>
        <v>64.156896551724131</v>
      </c>
      <c r="Q1521" t="str">
        <f t="shared" si="186"/>
        <v>photography</v>
      </c>
      <c r="R1521" s="8" t="str">
        <f t="shared" si="187"/>
        <v>photobooks</v>
      </c>
      <c r="S1521" s="12">
        <f t="shared" si="188"/>
        <v>41782.741701388892</v>
      </c>
      <c r="T1521" s="12">
        <f t="shared" si="189"/>
        <v>41810.915972222225</v>
      </c>
      <c r="U1521" s="13">
        <f t="shared" si="190"/>
        <v>41782.741701388892</v>
      </c>
      <c r="V1521" t="str">
        <f t="shared" si="191"/>
        <v>May</v>
      </c>
    </row>
    <row r="1522" spans="1:22"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84"/>
        <v>103.47222222222223</v>
      </c>
      <c r="P1522" s="7">
        <f t="shared" si="185"/>
        <v>111.52694610778443</v>
      </c>
      <c r="Q1522" t="str">
        <f t="shared" si="186"/>
        <v>photography</v>
      </c>
      <c r="R1522" s="8" t="str">
        <f t="shared" si="187"/>
        <v>photobooks</v>
      </c>
      <c r="S1522" s="12">
        <f t="shared" si="188"/>
        <v>41955.857789351852</v>
      </c>
      <c r="T1522" s="12">
        <f t="shared" si="189"/>
        <v>41992.166666666672</v>
      </c>
      <c r="U1522" s="13">
        <f t="shared" si="190"/>
        <v>41955.857789351852</v>
      </c>
      <c r="V1522" t="str">
        <f t="shared" si="191"/>
        <v>Nov</v>
      </c>
    </row>
    <row r="1523" spans="1:22"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84"/>
        <v>106.81333333333333</v>
      </c>
      <c r="P1523" s="7">
        <f t="shared" si="185"/>
        <v>170.44680851063831</v>
      </c>
      <c r="Q1523" t="str">
        <f t="shared" si="186"/>
        <v>photography</v>
      </c>
      <c r="R1523" s="8" t="str">
        <f t="shared" si="187"/>
        <v>photobooks</v>
      </c>
      <c r="S1523" s="12">
        <f t="shared" si="188"/>
        <v>42493.167719907404</v>
      </c>
      <c r="T1523" s="12">
        <f t="shared" si="189"/>
        <v>42528.167719907404</v>
      </c>
      <c r="U1523" s="13">
        <f t="shared" si="190"/>
        <v>42493.167719907404</v>
      </c>
      <c r="V1523" t="str">
        <f t="shared" si="191"/>
        <v>May</v>
      </c>
    </row>
    <row r="1524" spans="1:22"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84"/>
        <v>138.96574712643678</v>
      </c>
      <c r="P1524" s="7">
        <f t="shared" si="185"/>
        <v>133.7391592920354</v>
      </c>
      <c r="Q1524" t="str">
        <f t="shared" si="186"/>
        <v>photography</v>
      </c>
      <c r="R1524" s="8" t="str">
        <f t="shared" si="187"/>
        <v>photobooks</v>
      </c>
      <c r="S1524" s="12">
        <f t="shared" si="188"/>
        <v>41899.830312500002</v>
      </c>
      <c r="T1524" s="12">
        <f t="shared" si="189"/>
        <v>41929.830312500002</v>
      </c>
      <c r="U1524" s="13">
        <f t="shared" si="190"/>
        <v>41899.830312500002</v>
      </c>
      <c r="V1524" t="str">
        <f t="shared" si="191"/>
        <v>Sep</v>
      </c>
    </row>
    <row r="1525" spans="1:22"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84"/>
        <v>124.84324324324325</v>
      </c>
      <c r="P1525" s="7">
        <f t="shared" si="185"/>
        <v>95.834024896265561</v>
      </c>
      <c r="Q1525" t="str">
        <f t="shared" si="186"/>
        <v>photography</v>
      </c>
      <c r="R1525" s="8" t="str">
        <f t="shared" si="187"/>
        <v>photobooks</v>
      </c>
      <c r="S1525" s="12">
        <f t="shared" si="188"/>
        <v>41964.751342592594</v>
      </c>
      <c r="T1525" s="12">
        <f t="shared" si="189"/>
        <v>41996</v>
      </c>
      <c r="U1525" s="13">
        <f t="shared" si="190"/>
        <v>41964.751342592594</v>
      </c>
      <c r="V1525" t="str">
        <f t="shared" si="191"/>
        <v>Nov</v>
      </c>
    </row>
    <row r="1526" spans="1:22"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84"/>
        <v>206.99999999999997</v>
      </c>
      <c r="P1526" s="7">
        <f t="shared" si="185"/>
        <v>221.78571428571428</v>
      </c>
      <c r="Q1526" t="str">
        <f t="shared" si="186"/>
        <v>photography</v>
      </c>
      <c r="R1526" s="8" t="str">
        <f t="shared" si="187"/>
        <v>photobooks</v>
      </c>
      <c r="S1526" s="12">
        <f t="shared" si="188"/>
        <v>42756.501041666663</v>
      </c>
      <c r="T1526" s="12">
        <f t="shared" si="189"/>
        <v>42786.501041666663</v>
      </c>
      <c r="U1526" s="13">
        <f t="shared" si="190"/>
        <v>42756.501041666663</v>
      </c>
      <c r="V1526" t="str">
        <f t="shared" si="191"/>
        <v>Jan</v>
      </c>
    </row>
    <row r="1527" spans="1:22"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84"/>
        <v>174.00576923076923</v>
      </c>
      <c r="P1527" s="7">
        <f t="shared" si="185"/>
        <v>32.315357142857138</v>
      </c>
      <c r="Q1527" t="str">
        <f t="shared" si="186"/>
        <v>photography</v>
      </c>
      <c r="R1527" s="8" t="str">
        <f t="shared" si="187"/>
        <v>photobooks</v>
      </c>
      <c r="S1527" s="12">
        <f t="shared" si="188"/>
        <v>42570.702986111108</v>
      </c>
      <c r="T1527" s="12">
        <f t="shared" si="189"/>
        <v>42600.702986111108</v>
      </c>
      <c r="U1527" s="13">
        <f t="shared" si="190"/>
        <v>42570.702986111108</v>
      </c>
      <c r="V1527" t="str">
        <f t="shared" si="191"/>
        <v>Jul</v>
      </c>
    </row>
    <row r="1528" spans="1:22"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84"/>
        <v>120.32608695652173</v>
      </c>
      <c r="P1528" s="7">
        <f t="shared" si="185"/>
        <v>98.839285714285708</v>
      </c>
      <c r="Q1528" t="str">
        <f t="shared" si="186"/>
        <v>photography</v>
      </c>
      <c r="R1528" s="8" t="str">
        <f t="shared" si="187"/>
        <v>photobooks</v>
      </c>
      <c r="S1528" s="12">
        <f t="shared" si="188"/>
        <v>42339.276006944448</v>
      </c>
      <c r="T1528" s="12">
        <f t="shared" si="189"/>
        <v>42388.276006944448</v>
      </c>
      <c r="U1528" s="13">
        <f t="shared" si="190"/>
        <v>42339.276006944448</v>
      </c>
      <c r="V1528" t="str">
        <f t="shared" si="191"/>
        <v>Dec</v>
      </c>
    </row>
    <row r="1529" spans="1:22"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84"/>
        <v>110.44428571428573</v>
      </c>
      <c r="P1529" s="7">
        <f t="shared" si="185"/>
        <v>55.222142857142863</v>
      </c>
      <c r="Q1529" t="str">
        <f t="shared" si="186"/>
        <v>photography</v>
      </c>
      <c r="R1529" s="8" t="str">
        <f t="shared" si="187"/>
        <v>photobooks</v>
      </c>
      <c r="S1529" s="12">
        <f t="shared" si="188"/>
        <v>42780.600532407407</v>
      </c>
      <c r="T1529" s="12">
        <f t="shared" si="189"/>
        <v>42808.558865740742</v>
      </c>
      <c r="U1529" s="13">
        <f t="shared" si="190"/>
        <v>42780.600532407407</v>
      </c>
      <c r="V1529" t="str">
        <f t="shared" si="191"/>
        <v>Feb</v>
      </c>
    </row>
    <row r="1530" spans="1:22"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84"/>
        <v>281.56666666666666</v>
      </c>
      <c r="P1530" s="7">
        <f t="shared" si="185"/>
        <v>52.793750000000003</v>
      </c>
      <c r="Q1530" t="str">
        <f t="shared" si="186"/>
        <v>photography</v>
      </c>
      <c r="R1530" s="8" t="str">
        <f t="shared" si="187"/>
        <v>photobooks</v>
      </c>
      <c r="S1530" s="12">
        <f t="shared" si="188"/>
        <v>42736.732893518521</v>
      </c>
      <c r="T1530" s="12">
        <f t="shared" si="189"/>
        <v>42767</v>
      </c>
      <c r="U1530" s="13">
        <f t="shared" si="190"/>
        <v>42736.732893518521</v>
      </c>
      <c r="V1530" t="str">
        <f t="shared" si="191"/>
        <v>Jan</v>
      </c>
    </row>
    <row r="1531" spans="1:22"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84"/>
        <v>100.67894736842105</v>
      </c>
      <c r="P1531" s="7">
        <f t="shared" si="185"/>
        <v>135.66666666666666</v>
      </c>
      <c r="Q1531" t="str">
        <f t="shared" si="186"/>
        <v>photography</v>
      </c>
      <c r="R1531" s="8" t="str">
        <f t="shared" si="187"/>
        <v>photobooks</v>
      </c>
      <c r="S1531" s="12">
        <f t="shared" si="188"/>
        <v>42052.628703703704</v>
      </c>
      <c r="T1531" s="12">
        <f t="shared" si="189"/>
        <v>42082.587037037039</v>
      </c>
      <c r="U1531" s="13">
        <f t="shared" si="190"/>
        <v>42052.628703703704</v>
      </c>
      <c r="V1531" t="str">
        <f t="shared" si="191"/>
        <v>Feb</v>
      </c>
    </row>
    <row r="1532" spans="1:22"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84"/>
        <v>134.82571428571427</v>
      </c>
      <c r="P1532" s="7">
        <f t="shared" si="185"/>
        <v>53.991990846681922</v>
      </c>
      <c r="Q1532" t="str">
        <f t="shared" si="186"/>
        <v>photography</v>
      </c>
      <c r="R1532" s="8" t="str">
        <f t="shared" si="187"/>
        <v>photobooks</v>
      </c>
      <c r="S1532" s="12">
        <f t="shared" si="188"/>
        <v>42275.76730324074</v>
      </c>
      <c r="T1532" s="12">
        <f t="shared" si="189"/>
        <v>42300.76730324074</v>
      </c>
      <c r="U1532" s="13">
        <f t="shared" si="190"/>
        <v>42275.76730324074</v>
      </c>
      <c r="V1532" t="str">
        <f t="shared" si="191"/>
        <v>Sep</v>
      </c>
    </row>
    <row r="1533" spans="1:22"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84"/>
        <v>175.95744680851064</v>
      </c>
      <c r="P1533" s="7">
        <f t="shared" si="185"/>
        <v>56.643835616438359</v>
      </c>
      <c r="Q1533" t="str">
        <f t="shared" si="186"/>
        <v>photography</v>
      </c>
      <c r="R1533" s="8" t="str">
        <f t="shared" si="187"/>
        <v>photobooks</v>
      </c>
      <c r="S1533" s="12">
        <f t="shared" si="188"/>
        <v>41941.802384259259</v>
      </c>
      <c r="T1533" s="12">
        <f t="shared" si="189"/>
        <v>41974.125</v>
      </c>
      <c r="U1533" s="13">
        <f t="shared" si="190"/>
        <v>41941.802384259259</v>
      </c>
      <c r="V1533" t="str">
        <f t="shared" si="191"/>
        <v>Oct</v>
      </c>
    </row>
    <row r="1534" spans="1:22"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84"/>
        <v>484.02000000000004</v>
      </c>
      <c r="P1534" s="7">
        <f t="shared" si="185"/>
        <v>82.316326530612244</v>
      </c>
      <c r="Q1534" t="str">
        <f t="shared" si="186"/>
        <v>photography</v>
      </c>
      <c r="R1534" s="8" t="str">
        <f t="shared" si="187"/>
        <v>photobooks</v>
      </c>
      <c r="S1534" s="12">
        <f t="shared" si="188"/>
        <v>42391.475289351853</v>
      </c>
      <c r="T1534" s="12">
        <f t="shared" si="189"/>
        <v>42415.625</v>
      </c>
      <c r="U1534" s="13">
        <f t="shared" si="190"/>
        <v>42391.475289351853</v>
      </c>
      <c r="V1534" t="str">
        <f t="shared" si="191"/>
        <v>Jan</v>
      </c>
    </row>
    <row r="1535" spans="1:22"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84"/>
        <v>145.14000000000001</v>
      </c>
      <c r="P1535" s="7">
        <f t="shared" si="185"/>
        <v>88.26081081081081</v>
      </c>
      <c r="Q1535" t="str">
        <f t="shared" si="186"/>
        <v>photography</v>
      </c>
      <c r="R1535" s="8" t="str">
        <f t="shared" si="187"/>
        <v>photobooks</v>
      </c>
      <c r="S1535" s="12">
        <f t="shared" si="188"/>
        <v>42443.00204861111</v>
      </c>
      <c r="T1535" s="12">
        <f t="shared" si="189"/>
        <v>42492.165972222225</v>
      </c>
      <c r="U1535" s="13">
        <f t="shared" si="190"/>
        <v>42443.00204861111</v>
      </c>
      <c r="V1535" t="str">
        <f t="shared" si="191"/>
        <v>Mar</v>
      </c>
    </row>
    <row r="1536" spans="1:22"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84"/>
        <v>417.73333333333335</v>
      </c>
      <c r="P1536" s="7">
        <f t="shared" si="185"/>
        <v>84.905149051490511</v>
      </c>
      <c r="Q1536" t="str">
        <f t="shared" si="186"/>
        <v>photography</v>
      </c>
      <c r="R1536" s="8" t="str">
        <f t="shared" si="187"/>
        <v>photobooks</v>
      </c>
      <c r="S1536" s="12">
        <f t="shared" si="188"/>
        <v>42221.674328703702</v>
      </c>
      <c r="T1536" s="12">
        <f t="shared" si="189"/>
        <v>42251.674328703702</v>
      </c>
      <c r="U1536" s="13">
        <f t="shared" si="190"/>
        <v>42221.674328703702</v>
      </c>
      <c r="V1536" t="str">
        <f t="shared" si="191"/>
        <v>Aug</v>
      </c>
    </row>
    <row r="1537" spans="1:22"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84"/>
        <v>132.42499999999998</v>
      </c>
      <c r="P1537" s="7">
        <f t="shared" si="185"/>
        <v>48.154545454545456</v>
      </c>
      <c r="Q1537" t="str">
        <f t="shared" si="186"/>
        <v>photography</v>
      </c>
      <c r="R1537" s="8" t="str">
        <f t="shared" si="187"/>
        <v>photobooks</v>
      </c>
      <c r="S1537" s="12">
        <f t="shared" si="188"/>
        <v>42484.829062500001</v>
      </c>
      <c r="T1537" s="12">
        <f t="shared" si="189"/>
        <v>42513.916666666672</v>
      </c>
      <c r="U1537" s="13">
        <f t="shared" si="190"/>
        <v>42484.829062500001</v>
      </c>
      <c r="V1537" t="str">
        <f t="shared" si="191"/>
        <v>Apr</v>
      </c>
    </row>
    <row r="1538" spans="1:22"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84"/>
        <v>250.30841666666666</v>
      </c>
      <c r="P1538" s="7">
        <f t="shared" si="185"/>
        <v>66.015406593406595</v>
      </c>
      <c r="Q1538" t="str">
        <f t="shared" si="186"/>
        <v>photography</v>
      </c>
      <c r="R1538" s="8" t="str">
        <f t="shared" si="187"/>
        <v>photobooks</v>
      </c>
      <c r="S1538" s="12">
        <f t="shared" si="188"/>
        <v>42213.802199074074</v>
      </c>
      <c r="T1538" s="12">
        <f t="shared" si="189"/>
        <v>42243.802199074074</v>
      </c>
      <c r="U1538" s="13">
        <f t="shared" si="190"/>
        <v>42213.802199074074</v>
      </c>
      <c r="V1538" t="str">
        <f t="shared" si="191"/>
        <v>Jul</v>
      </c>
    </row>
    <row r="1539" spans="1:22"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92">E1539/D1539*100</f>
        <v>179.9</v>
      </c>
      <c r="P1539" s="7">
        <f t="shared" ref="P1539:P1602" si="193">E1539/L1539</f>
        <v>96.375</v>
      </c>
      <c r="Q1539" t="str">
        <f t="shared" ref="Q1539:Q1602" si="194">LEFT(N1539, SEARCH("/",N1539,1)-1)</f>
        <v>photography</v>
      </c>
      <c r="R1539" s="8" t="str">
        <f t="shared" ref="R1539:R1602" si="195">RIGHT(N1539,LEN(N1539)-SEARCH("/",N1539))</f>
        <v>photobooks</v>
      </c>
      <c r="S1539" s="12">
        <f t="shared" ref="S1539:S1602" si="196">(J1539/86400)+DATE(1970,1,1)</f>
        <v>42552.315127314811</v>
      </c>
      <c r="T1539" s="12">
        <f t="shared" ref="T1539:T1602" si="197">(I1539/86400)+DATE(1970,1,1)</f>
        <v>42588.75</v>
      </c>
      <c r="U1539" s="13">
        <f t="shared" ref="U1539:U1602" si="198">S1539</f>
        <v>42552.315127314811</v>
      </c>
      <c r="V1539" t="str">
        <f t="shared" si="191"/>
        <v>Jul</v>
      </c>
    </row>
    <row r="1540" spans="1:22"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92"/>
        <v>102.62857142857142</v>
      </c>
      <c r="P1540" s="7">
        <f t="shared" si="193"/>
        <v>156.17391304347825</v>
      </c>
      <c r="Q1540" t="str">
        <f t="shared" si="194"/>
        <v>photography</v>
      </c>
      <c r="R1540" s="8" t="str">
        <f t="shared" si="195"/>
        <v>photobooks</v>
      </c>
      <c r="S1540" s="12">
        <f t="shared" si="196"/>
        <v>41981.782060185185</v>
      </c>
      <c r="T1540" s="12">
        <f t="shared" si="197"/>
        <v>42026.782060185185</v>
      </c>
      <c r="U1540" s="13">
        <f t="shared" si="198"/>
        <v>41981.782060185185</v>
      </c>
      <c r="V1540" t="str">
        <f t="shared" ref="V1540:V1603" si="199">TEXT(S1540,"mmm")</f>
        <v>Dec</v>
      </c>
    </row>
    <row r="1541" spans="1:22"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92"/>
        <v>135.98609999999999</v>
      </c>
      <c r="P1541" s="7">
        <f t="shared" si="193"/>
        <v>95.764859154929582</v>
      </c>
      <c r="Q1541" t="str">
        <f t="shared" si="194"/>
        <v>photography</v>
      </c>
      <c r="R1541" s="8" t="str">
        <f t="shared" si="195"/>
        <v>photobooks</v>
      </c>
      <c r="S1541" s="12">
        <f t="shared" si="196"/>
        <v>42705.91920138889</v>
      </c>
      <c r="T1541" s="12">
        <f t="shared" si="197"/>
        <v>42738.91920138889</v>
      </c>
      <c r="U1541" s="13">
        <f t="shared" si="198"/>
        <v>42705.91920138889</v>
      </c>
      <c r="V1541" t="str">
        <f t="shared" si="199"/>
        <v>Dec</v>
      </c>
    </row>
    <row r="1542" spans="1:22"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92"/>
        <v>117.86666666666667</v>
      </c>
      <c r="P1542" s="7">
        <f t="shared" si="193"/>
        <v>180.40816326530611</v>
      </c>
      <c r="Q1542" t="str">
        <f t="shared" si="194"/>
        <v>photography</v>
      </c>
      <c r="R1542" s="8" t="str">
        <f t="shared" si="195"/>
        <v>photobooks</v>
      </c>
      <c r="S1542" s="12">
        <f t="shared" si="196"/>
        <v>41939.00712962963</v>
      </c>
      <c r="T1542" s="12">
        <f t="shared" si="197"/>
        <v>41969.052083333328</v>
      </c>
      <c r="U1542" s="13">
        <f t="shared" si="198"/>
        <v>41939.00712962963</v>
      </c>
      <c r="V1542" t="str">
        <f t="shared" si="19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92"/>
        <v>3.3333333333333333E-2</v>
      </c>
      <c r="P1543" s="7">
        <f t="shared" si="193"/>
        <v>3</v>
      </c>
      <c r="Q1543" t="str">
        <f t="shared" si="194"/>
        <v>photography</v>
      </c>
      <c r="R1543" s="8" t="str">
        <f t="shared" si="195"/>
        <v>nature</v>
      </c>
      <c r="S1543" s="12">
        <f t="shared" si="196"/>
        <v>41974.712245370371</v>
      </c>
      <c r="T1543" s="12">
        <f t="shared" si="197"/>
        <v>42004.712245370371</v>
      </c>
      <c r="U1543" s="13">
        <f t="shared" si="198"/>
        <v>41974.712245370371</v>
      </c>
      <c r="V1543" t="str">
        <f t="shared" si="19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92"/>
        <v>4</v>
      </c>
      <c r="P1544" s="7">
        <f t="shared" si="193"/>
        <v>20</v>
      </c>
      <c r="Q1544" t="str">
        <f t="shared" si="194"/>
        <v>photography</v>
      </c>
      <c r="R1544" s="8" t="str">
        <f t="shared" si="195"/>
        <v>nature</v>
      </c>
      <c r="S1544" s="12">
        <f t="shared" si="196"/>
        <v>42170.996527777781</v>
      </c>
      <c r="T1544" s="12">
        <f t="shared" si="197"/>
        <v>42185.996527777781</v>
      </c>
      <c r="U1544" s="13">
        <f t="shared" si="198"/>
        <v>42170.996527777781</v>
      </c>
      <c r="V1544" t="str">
        <f t="shared" si="19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92"/>
        <v>0.44444444444444442</v>
      </c>
      <c r="P1545" s="7">
        <f t="shared" si="193"/>
        <v>10</v>
      </c>
      <c r="Q1545" t="str">
        <f t="shared" si="194"/>
        <v>photography</v>
      </c>
      <c r="R1545" s="8" t="str">
        <f t="shared" si="195"/>
        <v>nature</v>
      </c>
      <c r="S1545" s="12">
        <f t="shared" si="196"/>
        <v>41935.509652777779</v>
      </c>
      <c r="T1545" s="12">
        <f t="shared" si="197"/>
        <v>41965.551319444443</v>
      </c>
      <c r="U1545" s="13">
        <f t="shared" si="198"/>
        <v>41935.509652777779</v>
      </c>
      <c r="V1545" t="str">
        <f t="shared" si="19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92"/>
        <v>0</v>
      </c>
      <c r="P1546" s="7" t="e">
        <f t="shared" si="193"/>
        <v>#DIV/0!</v>
      </c>
      <c r="Q1546" t="str">
        <f t="shared" si="194"/>
        <v>photography</v>
      </c>
      <c r="R1546" s="8" t="str">
        <f t="shared" si="195"/>
        <v>nature</v>
      </c>
      <c r="S1546" s="12">
        <f t="shared" si="196"/>
        <v>42053.051203703704</v>
      </c>
      <c r="T1546" s="12">
        <f t="shared" si="197"/>
        <v>42095.012499999997</v>
      </c>
      <c r="U1546" s="13">
        <f t="shared" si="198"/>
        <v>42053.051203703704</v>
      </c>
      <c r="V1546" t="str">
        <f t="shared" si="19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92"/>
        <v>3.3333333333333333E-2</v>
      </c>
      <c r="P1547" s="7">
        <f t="shared" si="193"/>
        <v>1</v>
      </c>
      <c r="Q1547" t="str">
        <f t="shared" si="194"/>
        <v>photography</v>
      </c>
      <c r="R1547" s="8" t="str">
        <f t="shared" si="195"/>
        <v>nature</v>
      </c>
      <c r="S1547" s="12">
        <f t="shared" si="196"/>
        <v>42031.884652777779</v>
      </c>
      <c r="T1547" s="12">
        <f t="shared" si="197"/>
        <v>42065.886111111111</v>
      </c>
      <c r="U1547" s="13">
        <f t="shared" si="198"/>
        <v>42031.884652777779</v>
      </c>
      <c r="V1547" t="str">
        <f t="shared" si="19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92"/>
        <v>28.9</v>
      </c>
      <c r="P1548" s="7">
        <f t="shared" si="193"/>
        <v>26.272727272727273</v>
      </c>
      <c r="Q1548" t="str">
        <f t="shared" si="194"/>
        <v>photography</v>
      </c>
      <c r="R1548" s="8" t="str">
        <f t="shared" si="195"/>
        <v>nature</v>
      </c>
      <c r="S1548" s="12">
        <f t="shared" si="196"/>
        <v>41839.212951388887</v>
      </c>
      <c r="T1548" s="12">
        <f t="shared" si="197"/>
        <v>41899.212951388887</v>
      </c>
      <c r="U1548" s="13">
        <f t="shared" si="198"/>
        <v>41839.212951388887</v>
      </c>
      <c r="V1548" t="str">
        <f t="shared" si="19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92"/>
        <v>0</v>
      </c>
      <c r="P1549" s="7" t="e">
        <f t="shared" si="193"/>
        <v>#DIV/0!</v>
      </c>
      <c r="Q1549" t="str">
        <f t="shared" si="194"/>
        <v>photography</v>
      </c>
      <c r="R1549" s="8" t="str">
        <f t="shared" si="195"/>
        <v>nature</v>
      </c>
      <c r="S1549" s="12">
        <f t="shared" si="196"/>
        <v>42782.426875000005</v>
      </c>
      <c r="T1549" s="12">
        <f t="shared" si="197"/>
        <v>42789.426875000005</v>
      </c>
      <c r="U1549" s="13">
        <f t="shared" si="198"/>
        <v>42782.426875000005</v>
      </c>
      <c r="V1549" t="str">
        <f t="shared" si="19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92"/>
        <v>8.5714285714285712</v>
      </c>
      <c r="P1550" s="7">
        <f t="shared" si="193"/>
        <v>60</v>
      </c>
      <c r="Q1550" t="str">
        <f t="shared" si="194"/>
        <v>photography</v>
      </c>
      <c r="R1550" s="8" t="str">
        <f t="shared" si="195"/>
        <v>nature</v>
      </c>
      <c r="S1550" s="12">
        <f t="shared" si="196"/>
        <v>42286.88217592593</v>
      </c>
      <c r="T1550" s="12">
        <f t="shared" si="197"/>
        <v>42316.923842592594</v>
      </c>
      <c r="U1550" s="13">
        <f t="shared" si="198"/>
        <v>42286.88217592593</v>
      </c>
      <c r="V1550" t="str">
        <f t="shared" si="19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92"/>
        <v>34</v>
      </c>
      <c r="P1551" s="7">
        <f t="shared" si="193"/>
        <v>28.333333333333332</v>
      </c>
      <c r="Q1551" t="str">
        <f t="shared" si="194"/>
        <v>photography</v>
      </c>
      <c r="R1551" s="8" t="str">
        <f t="shared" si="195"/>
        <v>nature</v>
      </c>
      <c r="S1551" s="12">
        <f t="shared" si="196"/>
        <v>42281.136099537034</v>
      </c>
      <c r="T1551" s="12">
        <f t="shared" si="197"/>
        <v>42311.177766203706</v>
      </c>
      <c r="U1551" s="13">
        <f t="shared" si="198"/>
        <v>42281.136099537034</v>
      </c>
      <c r="V1551" t="str">
        <f t="shared" si="19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92"/>
        <v>13.466666666666665</v>
      </c>
      <c r="P1552" s="7">
        <f t="shared" si="193"/>
        <v>14.428571428571429</v>
      </c>
      <c r="Q1552" t="str">
        <f t="shared" si="194"/>
        <v>photography</v>
      </c>
      <c r="R1552" s="8" t="str">
        <f t="shared" si="195"/>
        <v>nature</v>
      </c>
      <c r="S1552" s="12">
        <f t="shared" si="196"/>
        <v>42472.449467592596</v>
      </c>
      <c r="T1552" s="12">
        <f t="shared" si="197"/>
        <v>42502.449467592596</v>
      </c>
      <c r="U1552" s="13">
        <f t="shared" si="198"/>
        <v>42472.449467592596</v>
      </c>
      <c r="V1552" t="str">
        <f t="shared" si="19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92"/>
        <v>0</v>
      </c>
      <c r="P1553" s="7" t="e">
        <f t="shared" si="193"/>
        <v>#DIV/0!</v>
      </c>
      <c r="Q1553" t="str">
        <f t="shared" si="194"/>
        <v>photography</v>
      </c>
      <c r="R1553" s="8" t="str">
        <f t="shared" si="195"/>
        <v>nature</v>
      </c>
      <c r="S1553" s="12">
        <f t="shared" si="196"/>
        <v>42121.824525462958</v>
      </c>
      <c r="T1553" s="12">
        <f t="shared" si="197"/>
        <v>42151.824525462958</v>
      </c>
      <c r="U1553" s="13">
        <f t="shared" si="198"/>
        <v>42121.824525462958</v>
      </c>
      <c r="V1553" t="str">
        <f t="shared" si="19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92"/>
        <v>49.186046511627907</v>
      </c>
      <c r="P1554" s="7">
        <f t="shared" si="193"/>
        <v>132.1875</v>
      </c>
      <c r="Q1554" t="str">
        <f t="shared" si="194"/>
        <v>photography</v>
      </c>
      <c r="R1554" s="8" t="str">
        <f t="shared" si="195"/>
        <v>nature</v>
      </c>
      <c r="S1554" s="12">
        <f t="shared" si="196"/>
        <v>41892.688750000001</v>
      </c>
      <c r="T1554" s="12">
        <f t="shared" si="197"/>
        <v>41913.165972222225</v>
      </c>
      <c r="U1554" s="13">
        <f t="shared" si="198"/>
        <v>41892.688750000001</v>
      </c>
      <c r="V1554" t="str">
        <f t="shared" si="19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92"/>
        <v>0</v>
      </c>
      <c r="P1555" s="7" t="e">
        <f t="shared" si="193"/>
        <v>#DIV/0!</v>
      </c>
      <c r="Q1555" t="str">
        <f t="shared" si="194"/>
        <v>photography</v>
      </c>
      <c r="R1555" s="8" t="str">
        <f t="shared" si="195"/>
        <v>nature</v>
      </c>
      <c r="S1555" s="12">
        <f t="shared" si="196"/>
        <v>42219.282951388886</v>
      </c>
      <c r="T1555" s="12">
        <f t="shared" si="197"/>
        <v>42249.282951388886</v>
      </c>
      <c r="U1555" s="13">
        <f t="shared" si="198"/>
        <v>42219.282951388886</v>
      </c>
      <c r="V1555" t="str">
        <f t="shared" si="19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92"/>
        <v>0</v>
      </c>
      <c r="P1556" s="7" t="e">
        <f t="shared" si="193"/>
        <v>#DIV/0!</v>
      </c>
      <c r="Q1556" t="str">
        <f t="shared" si="194"/>
        <v>photography</v>
      </c>
      <c r="R1556" s="8" t="str">
        <f t="shared" si="195"/>
        <v>nature</v>
      </c>
      <c r="S1556" s="12">
        <f t="shared" si="196"/>
        <v>42188.252199074079</v>
      </c>
      <c r="T1556" s="12">
        <f t="shared" si="197"/>
        <v>42218.252199074079</v>
      </c>
      <c r="U1556" s="13">
        <f t="shared" si="198"/>
        <v>42188.252199074079</v>
      </c>
      <c r="V1556" t="str">
        <f t="shared" si="19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92"/>
        <v>0</v>
      </c>
      <c r="P1557" s="7" t="e">
        <f t="shared" si="193"/>
        <v>#DIV/0!</v>
      </c>
      <c r="Q1557" t="str">
        <f t="shared" si="194"/>
        <v>photography</v>
      </c>
      <c r="R1557" s="8" t="str">
        <f t="shared" si="195"/>
        <v>nature</v>
      </c>
      <c r="S1557" s="12">
        <f t="shared" si="196"/>
        <v>42241.613796296297</v>
      </c>
      <c r="T1557" s="12">
        <f t="shared" si="197"/>
        <v>42264.708333333328</v>
      </c>
      <c r="U1557" s="13">
        <f t="shared" si="198"/>
        <v>42241.613796296297</v>
      </c>
      <c r="V1557" t="str">
        <f t="shared" si="19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92"/>
        <v>45.133333333333333</v>
      </c>
      <c r="P1558" s="7">
        <f t="shared" si="193"/>
        <v>56.416666666666664</v>
      </c>
      <c r="Q1558" t="str">
        <f t="shared" si="194"/>
        <v>photography</v>
      </c>
      <c r="R1558" s="8" t="str">
        <f t="shared" si="195"/>
        <v>nature</v>
      </c>
      <c r="S1558" s="12">
        <f t="shared" si="196"/>
        <v>42525.153055555551</v>
      </c>
      <c r="T1558" s="12">
        <f t="shared" si="197"/>
        <v>42555.153055555551</v>
      </c>
      <c r="U1558" s="13">
        <f t="shared" si="198"/>
        <v>42525.153055555551</v>
      </c>
      <c r="V1558" t="str">
        <f t="shared" si="19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92"/>
        <v>4</v>
      </c>
      <c r="P1559" s="7">
        <f t="shared" si="193"/>
        <v>100</v>
      </c>
      <c r="Q1559" t="str">
        <f t="shared" si="194"/>
        <v>photography</v>
      </c>
      <c r="R1559" s="8" t="str">
        <f t="shared" si="195"/>
        <v>nature</v>
      </c>
      <c r="S1559" s="12">
        <f t="shared" si="196"/>
        <v>41871.65315972222</v>
      </c>
      <c r="T1559" s="12">
        <f t="shared" si="197"/>
        <v>41902.65315972222</v>
      </c>
      <c r="U1559" s="13">
        <f t="shared" si="198"/>
        <v>41871.65315972222</v>
      </c>
      <c r="V1559" t="str">
        <f t="shared" si="19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92"/>
        <v>4.666666666666667</v>
      </c>
      <c r="P1560" s="7">
        <f t="shared" si="193"/>
        <v>11.666666666666666</v>
      </c>
      <c r="Q1560" t="str">
        <f t="shared" si="194"/>
        <v>photography</v>
      </c>
      <c r="R1560" s="8" t="str">
        <f t="shared" si="195"/>
        <v>nature</v>
      </c>
      <c r="S1560" s="12">
        <f t="shared" si="196"/>
        <v>42185.397673611107</v>
      </c>
      <c r="T1560" s="12">
        <f t="shared" si="197"/>
        <v>42244.508333333331</v>
      </c>
      <c r="U1560" s="13">
        <f t="shared" si="198"/>
        <v>42185.397673611107</v>
      </c>
      <c r="V1560" t="str">
        <f t="shared" si="19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92"/>
        <v>0.33333333333333337</v>
      </c>
      <c r="P1561" s="7">
        <f t="shared" si="193"/>
        <v>50</v>
      </c>
      <c r="Q1561" t="str">
        <f t="shared" si="194"/>
        <v>photography</v>
      </c>
      <c r="R1561" s="8" t="str">
        <f t="shared" si="195"/>
        <v>nature</v>
      </c>
      <c r="S1561" s="12">
        <f t="shared" si="196"/>
        <v>42108.053229166668</v>
      </c>
      <c r="T1561" s="12">
        <f t="shared" si="197"/>
        <v>42123.053229166668</v>
      </c>
      <c r="U1561" s="13">
        <f t="shared" si="198"/>
        <v>42108.053229166668</v>
      </c>
      <c r="V1561" t="str">
        <f t="shared" si="19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92"/>
        <v>3.7600000000000002</v>
      </c>
      <c r="P1562" s="7">
        <f t="shared" si="193"/>
        <v>23.5</v>
      </c>
      <c r="Q1562" t="str">
        <f t="shared" si="194"/>
        <v>photography</v>
      </c>
      <c r="R1562" s="8" t="str">
        <f t="shared" si="195"/>
        <v>nature</v>
      </c>
      <c r="S1562" s="12">
        <f t="shared" si="196"/>
        <v>41936.020752314813</v>
      </c>
      <c r="T1562" s="12">
        <f t="shared" si="197"/>
        <v>41956.062418981484</v>
      </c>
      <c r="U1562" s="13">
        <f t="shared" si="198"/>
        <v>41936.020752314813</v>
      </c>
      <c r="V1562" t="str">
        <f t="shared" si="199"/>
        <v>Oct</v>
      </c>
    </row>
    <row r="1563" spans="1:22"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92"/>
        <v>0.67</v>
      </c>
      <c r="P1563" s="7">
        <f t="shared" si="193"/>
        <v>67</v>
      </c>
      <c r="Q1563" t="str">
        <f t="shared" si="194"/>
        <v>publishing</v>
      </c>
      <c r="R1563" s="8" t="str">
        <f t="shared" si="195"/>
        <v>art books</v>
      </c>
      <c r="S1563" s="12">
        <f t="shared" si="196"/>
        <v>41555.041701388887</v>
      </c>
      <c r="T1563" s="12">
        <f t="shared" si="197"/>
        <v>41585.083368055552</v>
      </c>
      <c r="U1563" s="13">
        <f t="shared" si="198"/>
        <v>41555.041701388887</v>
      </c>
      <c r="V1563" t="str">
        <f t="shared" si="199"/>
        <v>Oct</v>
      </c>
    </row>
    <row r="1564" spans="1:22"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92"/>
        <v>0</v>
      </c>
      <c r="P1564" s="7" t="e">
        <f t="shared" si="193"/>
        <v>#DIV/0!</v>
      </c>
      <c r="Q1564" t="str">
        <f t="shared" si="194"/>
        <v>publishing</v>
      </c>
      <c r="R1564" s="8" t="str">
        <f t="shared" si="195"/>
        <v>art books</v>
      </c>
      <c r="S1564" s="12">
        <f t="shared" si="196"/>
        <v>40079.566157407404</v>
      </c>
      <c r="T1564" s="12">
        <f t="shared" si="197"/>
        <v>40149.034722222219</v>
      </c>
      <c r="U1564" s="13">
        <f t="shared" si="198"/>
        <v>40079.566157407404</v>
      </c>
      <c r="V1564" t="str">
        <f t="shared" si="199"/>
        <v>Sep</v>
      </c>
    </row>
    <row r="1565" spans="1:22"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92"/>
        <v>1.4166666666666665</v>
      </c>
      <c r="P1565" s="7">
        <f t="shared" si="193"/>
        <v>42.5</v>
      </c>
      <c r="Q1565" t="str">
        <f t="shared" si="194"/>
        <v>publishing</v>
      </c>
      <c r="R1565" s="8" t="str">
        <f t="shared" si="195"/>
        <v>art books</v>
      </c>
      <c r="S1565" s="12">
        <f t="shared" si="196"/>
        <v>41652.742488425924</v>
      </c>
      <c r="T1565" s="12">
        <f t="shared" si="197"/>
        <v>41712.700821759259</v>
      </c>
      <c r="U1565" s="13">
        <f t="shared" si="198"/>
        <v>41652.742488425924</v>
      </c>
      <c r="V1565" t="str">
        <f t="shared" si="199"/>
        <v>Jan</v>
      </c>
    </row>
    <row r="1566" spans="1:22"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92"/>
        <v>0.1</v>
      </c>
      <c r="P1566" s="7">
        <f t="shared" si="193"/>
        <v>10</v>
      </c>
      <c r="Q1566" t="str">
        <f t="shared" si="194"/>
        <v>publishing</v>
      </c>
      <c r="R1566" s="8" t="str">
        <f t="shared" si="195"/>
        <v>art books</v>
      </c>
      <c r="S1566" s="12">
        <f t="shared" si="196"/>
        <v>42121.367002314815</v>
      </c>
      <c r="T1566" s="12">
        <f t="shared" si="197"/>
        <v>42152.836805555555</v>
      </c>
      <c r="U1566" s="13">
        <f t="shared" si="198"/>
        <v>42121.367002314815</v>
      </c>
      <c r="V1566" t="str">
        <f t="shared" si="199"/>
        <v>Apr</v>
      </c>
    </row>
    <row r="1567" spans="1:22"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92"/>
        <v>2.5</v>
      </c>
      <c r="P1567" s="7">
        <f t="shared" si="193"/>
        <v>100</v>
      </c>
      <c r="Q1567" t="str">
        <f t="shared" si="194"/>
        <v>publishing</v>
      </c>
      <c r="R1567" s="8" t="str">
        <f t="shared" si="195"/>
        <v>art books</v>
      </c>
      <c r="S1567" s="12">
        <f t="shared" si="196"/>
        <v>40672.729872685188</v>
      </c>
      <c r="T1567" s="12">
        <f t="shared" si="197"/>
        <v>40702.729872685188</v>
      </c>
      <c r="U1567" s="13">
        <f t="shared" si="198"/>
        <v>40672.729872685188</v>
      </c>
      <c r="V1567" t="str">
        <f t="shared" si="199"/>
        <v>May</v>
      </c>
    </row>
    <row r="1568" spans="1:22"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92"/>
        <v>21.25</v>
      </c>
      <c r="P1568" s="7">
        <f t="shared" si="193"/>
        <v>108.05084745762711</v>
      </c>
      <c r="Q1568" t="str">
        <f t="shared" si="194"/>
        <v>publishing</v>
      </c>
      <c r="R1568" s="8" t="str">
        <f t="shared" si="195"/>
        <v>art books</v>
      </c>
      <c r="S1568" s="12">
        <f t="shared" si="196"/>
        <v>42549.916712962964</v>
      </c>
      <c r="T1568" s="12">
        <f t="shared" si="197"/>
        <v>42578.916666666672</v>
      </c>
      <c r="U1568" s="13">
        <f t="shared" si="198"/>
        <v>42549.916712962964</v>
      </c>
      <c r="V1568" t="str">
        <f t="shared" si="199"/>
        <v>Jun</v>
      </c>
    </row>
    <row r="1569" spans="1:22"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92"/>
        <v>4.117647058823529</v>
      </c>
      <c r="P1569" s="7">
        <f t="shared" si="193"/>
        <v>26.923076923076923</v>
      </c>
      <c r="Q1569" t="str">
        <f t="shared" si="194"/>
        <v>publishing</v>
      </c>
      <c r="R1569" s="8" t="str">
        <f t="shared" si="195"/>
        <v>art books</v>
      </c>
      <c r="S1569" s="12">
        <f t="shared" si="196"/>
        <v>41671.93686342593</v>
      </c>
      <c r="T1569" s="12">
        <f t="shared" si="197"/>
        <v>41687</v>
      </c>
      <c r="U1569" s="13">
        <f t="shared" si="198"/>
        <v>41671.93686342593</v>
      </c>
      <c r="V1569" t="str">
        <f t="shared" si="199"/>
        <v>Feb</v>
      </c>
    </row>
    <row r="1570" spans="1:22"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92"/>
        <v>13.639999999999999</v>
      </c>
      <c r="P1570" s="7">
        <f t="shared" si="193"/>
        <v>155</v>
      </c>
      <c r="Q1570" t="str">
        <f t="shared" si="194"/>
        <v>publishing</v>
      </c>
      <c r="R1570" s="8" t="str">
        <f t="shared" si="195"/>
        <v>art books</v>
      </c>
      <c r="S1570" s="12">
        <f t="shared" si="196"/>
        <v>41962.062326388885</v>
      </c>
      <c r="T1570" s="12">
        <f t="shared" si="197"/>
        <v>41997.062326388885</v>
      </c>
      <c r="U1570" s="13">
        <f t="shared" si="198"/>
        <v>41962.062326388885</v>
      </c>
      <c r="V1570" t="str">
        <f t="shared" si="199"/>
        <v>Nov</v>
      </c>
    </row>
    <row r="1571" spans="1:22"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92"/>
        <v>0</v>
      </c>
      <c r="P1571" s="7" t="e">
        <f t="shared" si="193"/>
        <v>#DIV/0!</v>
      </c>
      <c r="Q1571" t="str">
        <f t="shared" si="194"/>
        <v>publishing</v>
      </c>
      <c r="R1571" s="8" t="str">
        <f t="shared" si="195"/>
        <v>art books</v>
      </c>
      <c r="S1571" s="12">
        <f t="shared" si="196"/>
        <v>41389.679560185185</v>
      </c>
      <c r="T1571" s="12">
        <f t="shared" si="197"/>
        <v>41419.679560185185</v>
      </c>
      <c r="U1571" s="13">
        <f t="shared" si="198"/>
        <v>41389.679560185185</v>
      </c>
      <c r="V1571" t="str">
        <f t="shared" si="199"/>
        <v>Apr</v>
      </c>
    </row>
    <row r="1572" spans="1:22"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92"/>
        <v>41.4</v>
      </c>
      <c r="P1572" s="7">
        <f t="shared" si="193"/>
        <v>47.769230769230766</v>
      </c>
      <c r="Q1572" t="str">
        <f t="shared" si="194"/>
        <v>publishing</v>
      </c>
      <c r="R1572" s="8" t="str">
        <f t="shared" si="195"/>
        <v>art books</v>
      </c>
      <c r="S1572" s="12">
        <f t="shared" si="196"/>
        <v>42438.813449074078</v>
      </c>
      <c r="T1572" s="12">
        <f t="shared" si="197"/>
        <v>42468.771782407406</v>
      </c>
      <c r="U1572" s="13">
        <f t="shared" si="198"/>
        <v>42438.813449074078</v>
      </c>
      <c r="V1572" t="str">
        <f t="shared" si="199"/>
        <v>Mar</v>
      </c>
    </row>
    <row r="1573" spans="1:22"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92"/>
        <v>0.66115702479338845</v>
      </c>
      <c r="P1573" s="7">
        <f t="shared" si="193"/>
        <v>20</v>
      </c>
      <c r="Q1573" t="str">
        <f t="shared" si="194"/>
        <v>publishing</v>
      </c>
      <c r="R1573" s="8" t="str">
        <f t="shared" si="195"/>
        <v>art books</v>
      </c>
      <c r="S1573" s="12">
        <f t="shared" si="196"/>
        <v>42144.769479166665</v>
      </c>
      <c r="T1573" s="12">
        <f t="shared" si="197"/>
        <v>42174.769479166665</v>
      </c>
      <c r="U1573" s="13">
        <f t="shared" si="198"/>
        <v>42144.769479166665</v>
      </c>
      <c r="V1573" t="str">
        <f t="shared" si="199"/>
        <v>May</v>
      </c>
    </row>
    <row r="1574" spans="1:22"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92"/>
        <v>5</v>
      </c>
      <c r="P1574" s="7">
        <f t="shared" si="193"/>
        <v>41.666666666666664</v>
      </c>
      <c r="Q1574" t="str">
        <f t="shared" si="194"/>
        <v>publishing</v>
      </c>
      <c r="R1574" s="8" t="str">
        <f t="shared" si="195"/>
        <v>art books</v>
      </c>
      <c r="S1574" s="12">
        <f t="shared" si="196"/>
        <v>42404.033090277779</v>
      </c>
      <c r="T1574" s="12">
        <f t="shared" si="197"/>
        <v>42428.999305555553</v>
      </c>
      <c r="U1574" s="13">
        <f t="shared" si="198"/>
        <v>42404.033090277779</v>
      </c>
      <c r="V1574" t="str">
        <f t="shared" si="199"/>
        <v>Feb</v>
      </c>
    </row>
    <row r="1575" spans="1:22"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92"/>
        <v>2.4777777777777779</v>
      </c>
      <c r="P1575" s="7">
        <f t="shared" si="193"/>
        <v>74.333333333333329</v>
      </c>
      <c r="Q1575" t="str">
        <f t="shared" si="194"/>
        <v>publishing</v>
      </c>
      <c r="R1575" s="8" t="str">
        <f t="shared" si="195"/>
        <v>art books</v>
      </c>
      <c r="S1575" s="12">
        <f t="shared" si="196"/>
        <v>42786.000023148154</v>
      </c>
      <c r="T1575" s="12">
        <f t="shared" si="197"/>
        <v>42826.165972222225</v>
      </c>
      <c r="U1575" s="13">
        <f t="shared" si="198"/>
        <v>42786.000023148154</v>
      </c>
      <c r="V1575" t="str">
        <f t="shared" si="199"/>
        <v>Feb</v>
      </c>
    </row>
    <row r="1576" spans="1:22"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92"/>
        <v>5.0599999999999996</v>
      </c>
      <c r="P1576" s="7">
        <f t="shared" si="193"/>
        <v>84.333333333333329</v>
      </c>
      <c r="Q1576" t="str">
        <f t="shared" si="194"/>
        <v>publishing</v>
      </c>
      <c r="R1576" s="8" t="str">
        <f t="shared" si="195"/>
        <v>art books</v>
      </c>
      <c r="S1576" s="12">
        <f t="shared" si="196"/>
        <v>42017.927418981482</v>
      </c>
      <c r="T1576" s="12">
        <f t="shared" si="197"/>
        <v>42052.927418981482</v>
      </c>
      <c r="U1576" s="13">
        <f t="shared" si="198"/>
        <v>42017.927418981482</v>
      </c>
      <c r="V1576" t="str">
        <f t="shared" si="199"/>
        <v>Jan</v>
      </c>
    </row>
    <row r="1577" spans="1:22"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92"/>
        <v>22.91</v>
      </c>
      <c r="P1577" s="7">
        <f t="shared" si="193"/>
        <v>65.457142857142856</v>
      </c>
      <c r="Q1577" t="str">
        <f t="shared" si="194"/>
        <v>publishing</v>
      </c>
      <c r="R1577" s="8" t="str">
        <f t="shared" si="195"/>
        <v>art books</v>
      </c>
      <c r="S1577" s="12">
        <f t="shared" si="196"/>
        <v>41799.524259259255</v>
      </c>
      <c r="T1577" s="12">
        <f t="shared" si="197"/>
        <v>41829.524259259255</v>
      </c>
      <c r="U1577" s="13">
        <f t="shared" si="198"/>
        <v>41799.524259259255</v>
      </c>
      <c r="V1577" t="str">
        <f t="shared" si="199"/>
        <v>Jun</v>
      </c>
    </row>
    <row r="1578" spans="1:22"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92"/>
        <v>13</v>
      </c>
      <c r="P1578" s="7">
        <f t="shared" si="193"/>
        <v>65</v>
      </c>
      <c r="Q1578" t="str">
        <f t="shared" si="194"/>
        <v>publishing</v>
      </c>
      <c r="R1578" s="8" t="str">
        <f t="shared" si="195"/>
        <v>art books</v>
      </c>
      <c r="S1578" s="12">
        <f t="shared" si="196"/>
        <v>42140.879259259258</v>
      </c>
      <c r="T1578" s="12">
        <f t="shared" si="197"/>
        <v>42185.879259259258</v>
      </c>
      <c r="U1578" s="13">
        <f t="shared" si="198"/>
        <v>42140.879259259258</v>
      </c>
      <c r="V1578" t="str">
        <f t="shared" si="199"/>
        <v>May</v>
      </c>
    </row>
    <row r="1579" spans="1:22"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92"/>
        <v>0.54999999999999993</v>
      </c>
      <c r="P1579" s="7">
        <f t="shared" si="193"/>
        <v>27.5</v>
      </c>
      <c r="Q1579" t="str">
        <f t="shared" si="194"/>
        <v>publishing</v>
      </c>
      <c r="R1579" s="8" t="str">
        <f t="shared" si="195"/>
        <v>art books</v>
      </c>
      <c r="S1579" s="12">
        <f t="shared" si="196"/>
        <v>41054.847777777773</v>
      </c>
      <c r="T1579" s="12">
        <f t="shared" si="197"/>
        <v>41114.847777777773</v>
      </c>
      <c r="U1579" s="13">
        <f t="shared" si="198"/>
        <v>41054.847777777773</v>
      </c>
      <c r="V1579" t="str">
        <f t="shared" si="199"/>
        <v>May</v>
      </c>
    </row>
    <row r="1580" spans="1:22"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92"/>
        <v>10.806536636794938</v>
      </c>
      <c r="P1580" s="7">
        <f t="shared" si="193"/>
        <v>51.25</v>
      </c>
      <c r="Q1580" t="str">
        <f t="shared" si="194"/>
        <v>publishing</v>
      </c>
      <c r="R1580" s="8" t="str">
        <f t="shared" si="195"/>
        <v>art books</v>
      </c>
      <c r="S1580" s="12">
        <f t="shared" si="196"/>
        <v>40399.065868055557</v>
      </c>
      <c r="T1580" s="12">
        <f t="shared" si="197"/>
        <v>40423.083333333336</v>
      </c>
      <c r="U1580" s="13">
        <f t="shared" si="198"/>
        <v>40399.065868055557</v>
      </c>
      <c r="V1580" t="str">
        <f t="shared" si="199"/>
        <v>Aug</v>
      </c>
    </row>
    <row r="1581" spans="1:22"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92"/>
        <v>0.84008400840084008</v>
      </c>
      <c r="P1581" s="7">
        <f t="shared" si="193"/>
        <v>14</v>
      </c>
      <c r="Q1581" t="str">
        <f t="shared" si="194"/>
        <v>publishing</v>
      </c>
      <c r="R1581" s="8" t="str">
        <f t="shared" si="195"/>
        <v>art books</v>
      </c>
      <c r="S1581" s="12">
        <f t="shared" si="196"/>
        <v>41481.996423611112</v>
      </c>
      <c r="T1581" s="12">
        <f t="shared" si="197"/>
        <v>41514.996423611112</v>
      </c>
      <c r="U1581" s="13">
        <f t="shared" si="198"/>
        <v>41481.996423611112</v>
      </c>
      <c r="V1581" t="str">
        <f t="shared" si="199"/>
        <v>Jul</v>
      </c>
    </row>
    <row r="1582" spans="1:22"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92"/>
        <v>0</v>
      </c>
      <c r="P1582" s="7" t="e">
        <f t="shared" si="193"/>
        <v>#DIV/0!</v>
      </c>
      <c r="Q1582" t="str">
        <f t="shared" si="194"/>
        <v>publishing</v>
      </c>
      <c r="R1582" s="8" t="str">
        <f t="shared" si="195"/>
        <v>art books</v>
      </c>
      <c r="S1582" s="12">
        <f t="shared" si="196"/>
        <v>40990.050069444442</v>
      </c>
      <c r="T1582" s="12">
        <f t="shared" si="197"/>
        <v>41050.050069444442</v>
      </c>
      <c r="U1582" s="13">
        <f t="shared" si="198"/>
        <v>40990.050069444442</v>
      </c>
      <c r="V1582" t="str">
        <f t="shared" si="19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92"/>
        <v>0.5</v>
      </c>
      <c r="P1583" s="7">
        <f t="shared" si="193"/>
        <v>5</v>
      </c>
      <c r="Q1583" t="str">
        <f t="shared" si="194"/>
        <v>photography</v>
      </c>
      <c r="R1583" s="8" t="str">
        <f t="shared" si="195"/>
        <v>places</v>
      </c>
      <c r="S1583" s="12">
        <f t="shared" si="196"/>
        <v>42325.448958333334</v>
      </c>
      <c r="T1583" s="12">
        <f t="shared" si="197"/>
        <v>42357.448958333334</v>
      </c>
      <c r="U1583" s="13">
        <f t="shared" si="198"/>
        <v>42325.448958333334</v>
      </c>
      <c r="V1583" t="str">
        <f t="shared" si="19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92"/>
        <v>9.3000000000000007</v>
      </c>
      <c r="P1584" s="7">
        <f t="shared" si="193"/>
        <v>31</v>
      </c>
      <c r="Q1584" t="str">
        <f t="shared" si="194"/>
        <v>photography</v>
      </c>
      <c r="R1584" s="8" t="str">
        <f t="shared" si="195"/>
        <v>places</v>
      </c>
      <c r="S1584" s="12">
        <f t="shared" si="196"/>
        <v>42246.789965277778</v>
      </c>
      <c r="T1584" s="12">
        <f t="shared" si="197"/>
        <v>42303.888888888891</v>
      </c>
      <c r="U1584" s="13">
        <f t="shared" si="198"/>
        <v>42246.789965277778</v>
      </c>
      <c r="V1584" t="str">
        <f t="shared" si="19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92"/>
        <v>7.4999999999999997E-2</v>
      </c>
      <c r="P1585" s="7">
        <f t="shared" si="193"/>
        <v>15</v>
      </c>
      <c r="Q1585" t="str">
        <f t="shared" si="194"/>
        <v>photography</v>
      </c>
      <c r="R1585" s="8" t="str">
        <f t="shared" si="195"/>
        <v>places</v>
      </c>
      <c r="S1585" s="12">
        <f t="shared" si="196"/>
        <v>41877.904988425929</v>
      </c>
      <c r="T1585" s="12">
        <f t="shared" si="197"/>
        <v>41907.904988425929</v>
      </c>
      <c r="U1585" s="13">
        <f t="shared" si="198"/>
        <v>41877.904988425929</v>
      </c>
      <c r="V1585" t="str">
        <f t="shared" si="19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92"/>
        <v>0</v>
      </c>
      <c r="P1586" s="7" t="e">
        <f t="shared" si="193"/>
        <v>#DIV/0!</v>
      </c>
      <c r="Q1586" t="str">
        <f t="shared" si="194"/>
        <v>photography</v>
      </c>
      <c r="R1586" s="8" t="str">
        <f t="shared" si="195"/>
        <v>places</v>
      </c>
      <c r="S1586" s="12">
        <f t="shared" si="196"/>
        <v>41779.649317129632</v>
      </c>
      <c r="T1586" s="12">
        <f t="shared" si="197"/>
        <v>41789.649317129632</v>
      </c>
      <c r="U1586" s="13">
        <f t="shared" si="198"/>
        <v>41779.649317129632</v>
      </c>
      <c r="V1586" t="str">
        <f t="shared" si="19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92"/>
        <v>79</v>
      </c>
      <c r="P1587" s="7">
        <f t="shared" si="193"/>
        <v>131.66666666666666</v>
      </c>
      <c r="Q1587" t="str">
        <f t="shared" si="194"/>
        <v>photography</v>
      </c>
      <c r="R1587" s="8" t="str">
        <f t="shared" si="195"/>
        <v>places</v>
      </c>
      <c r="S1587" s="12">
        <f t="shared" si="196"/>
        <v>42707.895462962959</v>
      </c>
      <c r="T1587" s="12">
        <f t="shared" si="197"/>
        <v>42729.458333333328</v>
      </c>
      <c r="U1587" s="13">
        <f t="shared" si="198"/>
        <v>42707.895462962959</v>
      </c>
      <c r="V1587" t="str">
        <f t="shared" si="19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92"/>
        <v>0</v>
      </c>
      <c r="P1588" s="7" t="e">
        <f t="shared" si="193"/>
        <v>#DIV/0!</v>
      </c>
      <c r="Q1588" t="str">
        <f t="shared" si="194"/>
        <v>photography</v>
      </c>
      <c r="R1588" s="8" t="str">
        <f t="shared" si="195"/>
        <v>places</v>
      </c>
      <c r="S1588" s="12">
        <f t="shared" si="196"/>
        <v>42069.104421296295</v>
      </c>
      <c r="T1588" s="12">
        <f t="shared" si="197"/>
        <v>42099.062754629631</v>
      </c>
      <c r="U1588" s="13">
        <f t="shared" si="198"/>
        <v>42069.104421296295</v>
      </c>
      <c r="V1588" t="str">
        <f t="shared" si="19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92"/>
        <v>1.3333333333333334E-2</v>
      </c>
      <c r="P1589" s="7">
        <f t="shared" si="193"/>
        <v>1</v>
      </c>
      <c r="Q1589" t="str">
        <f t="shared" si="194"/>
        <v>photography</v>
      </c>
      <c r="R1589" s="8" t="str">
        <f t="shared" si="195"/>
        <v>places</v>
      </c>
      <c r="S1589" s="12">
        <f t="shared" si="196"/>
        <v>41956.950983796298</v>
      </c>
      <c r="T1589" s="12">
        <f t="shared" si="197"/>
        <v>41986.950983796298</v>
      </c>
      <c r="U1589" s="13">
        <f t="shared" si="198"/>
        <v>41956.950983796298</v>
      </c>
      <c r="V1589" t="str">
        <f t="shared" si="19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92"/>
        <v>0</v>
      </c>
      <c r="P1590" s="7" t="e">
        <f t="shared" si="193"/>
        <v>#DIV/0!</v>
      </c>
      <c r="Q1590" t="str">
        <f t="shared" si="194"/>
        <v>photography</v>
      </c>
      <c r="R1590" s="8" t="str">
        <f t="shared" si="195"/>
        <v>places</v>
      </c>
      <c r="S1590" s="12">
        <f t="shared" si="196"/>
        <v>42005.24998842593</v>
      </c>
      <c r="T1590" s="12">
        <f t="shared" si="197"/>
        <v>42035.841666666667</v>
      </c>
      <c r="U1590" s="13">
        <f t="shared" si="198"/>
        <v>42005.24998842593</v>
      </c>
      <c r="V1590" t="str">
        <f t="shared" si="19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92"/>
        <v>0</v>
      </c>
      <c r="P1591" s="7" t="e">
        <f t="shared" si="193"/>
        <v>#DIV/0!</v>
      </c>
      <c r="Q1591" t="str">
        <f t="shared" si="194"/>
        <v>photography</v>
      </c>
      <c r="R1591" s="8" t="str">
        <f t="shared" si="195"/>
        <v>places</v>
      </c>
      <c r="S1591" s="12">
        <f t="shared" si="196"/>
        <v>42256.984791666662</v>
      </c>
      <c r="T1591" s="12">
        <f t="shared" si="197"/>
        <v>42286.984791666662</v>
      </c>
      <c r="U1591" s="13">
        <f t="shared" si="198"/>
        <v>42256.984791666662</v>
      </c>
      <c r="V1591" t="str">
        <f t="shared" si="19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92"/>
        <v>1.7000000000000002</v>
      </c>
      <c r="P1592" s="7">
        <f t="shared" si="193"/>
        <v>510</v>
      </c>
      <c r="Q1592" t="str">
        <f t="shared" si="194"/>
        <v>photography</v>
      </c>
      <c r="R1592" s="8" t="str">
        <f t="shared" si="195"/>
        <v>places</v>
      </c>
      <c r="S1592" s="12">
        <f t="shared" si="196"/>
        <v>42240.857222222221</v>
      </c>
      <c r="T1592" s="12">
        <f t="shared" si="197"/>
        <v>42270.857222222221</v>
      </c>
      <c r="U1592" s="13">
        <f t="shared" si="198"/>
        <v>42240.857222222221</v>
      </c>
      <c r="V1592" t="str">
        <f t="shared" si="19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92"/>
        <v>29.228571428571428</v>
      </c>
      <c r="P1593" s="7">
        <f t="shared" si="193"/>
        <v>44.478260869565219</v>
      </c>
      <c r="Q1593" t="str">
        <f t="shared" si="194"/>
        <v>photography</v>
      </c>
      <c r="R1593" s="8" t="str">
        <f t="shared" si="195"/>
        <v>places</v>
      </c>
      <c r="S1593" s="12">
        <f t="shared" si="196"/>
        <v>42433.726168981477</v>
      </c>
      <c r="T1593" s="12">
        <f t="shared" si="197"/>
        <v>42463.68450231482</v>
      </c>
      <c r="U1593" s="13">
        <f t="shared" si="198"/>
        <v>42433.726168981477</v>
      </c>
      <c r="V1593" t="str">
        <f t="shared" si="19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92"/>
        <v>0</v>
      </c>
      <c r="P1594" s="7" t="e">
        <f t="shared" si="193"/>
        <v>#DIV/0!</v>
      </c>
      <c r="Q1594" t="str">
        <f t="shared" si="194"/>
        <v>photography</v>
      </c>
      <c r="R1594" s="8" t="str">
        <f t="shared" si="195"/>
        <v>places</v>
      </c>
      <c r="S1594" s="12">
        <f t="shared" si="196"/>
        <v>42046.072743055556</v>
      </c>
      <c r="T1594" s="12">
        <f t="shared" si="197"/>
        <v>42091.031076388885</v>
      </c>
      <c r="U1594" s="13">
        <f t="shared" si="198"/>
        <v>42046.072743055556</v>
      </c>
      <c r="V1594" t="str">
        <f t="shared" si="19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92"/>
        <v>1.3636363636363637E-2</v>
      </c>
      <c r="P1595" s="7">
        <f t="shared" si="193"/>
        <v>1</v>
      </c>
      <c r="Q1595" t="str">
        <f t="shared" si="194"/>
        <v>photography</v>
      </c>
      <c r="R1595" s="8" t="str">
        <f t="shared" si="195"/>
        <v>places</v>
      </c>
      <c r="S1595" s="12">
        <f t="shared" si="196"/>
        <v>42033.845543981486</v>
      </c>
      <c r="T1595" s="12">
        <f t="shared" si="197"/>
        <v>42063.845543981486</v>
      </c>
      <c r="U1595" s="13">
        <f t="shared" si="198"/>
        <v>42033.845543981486</v>
      </c>
      <c r="V1595" t="str">
        <f t="shared" si="19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92"/>
        <v>20.5</v>
      </c>
      <c r="P1596" s="7">
        <f t="shared" si="193"/>
        <v>20.5</v>
      </c>
      <c r="Q1596" t="str">
        <f t="shared" si="194"/>
        <v>photography</v>
      </c>
      <c r="R1596" s="8" t="str">
        <f t="shared" si="195"/>
        <v>places</v>
      </c>
      <c r="S1596" s="12">
        <f t="shared" si="196"/>
        <v>42445.712754629625</v>
      </c>
      <c r="T1596" s="12">
        <f t="shared" si="197"/>
        <v>42505.681250000001</v>
      </c>
      <c r="U1596" s="13">
        <f t="shared" si="198"/>
        <v>42445.712754629625</v>
      </c>
      <c r="V1596" t="str">
        <f t="shared" si="19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92"/>
        <v>0.27999999999999997</v>
      </c>
      <c r="P1597" s="7">
        <f t="shared" si="193"/>
        <v>40</v>
      </c>
      <c r="Q1597" t="str">
        <f t="shared" si="194"/>
        <v>photography</v>
      </c>
      <c r="R1597" s="8" t="str">
        <f t="shared" si="195"/>
        <v>places</v>
      </c>
      <c r="S1597" s="12">
        <f t="shared" si="196"/>
        <v>41780.050092592595</v>
      </c>
      <c r="T1597" s="12">
        <f t="shared" si="197"/>
        <v>41808.842361111107</v>
      </c>
      <c r="U1597" s="13">
        <f t="shared" si="198"/>
        <v>41780.050092592595</v>
      </c>
      <c r="V1597" t="str">
        <f t="shared" si="19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92"/>
        <v>2.3076923076923079</v>
      </c>
      <c r="P1598" s="7">
        <f t="shared" si="193"/>
        <v>25</v>
      </c>
      <c r="Q1598" t="str">
        <f t="shared" si="194"/>
        <v>photography</v>
      </c>
      <c r="R1598" s="8" t="str">
        <f t="shared" si="195"/>
        <v>places</v>
      </c>
      <c r="S1598" s="12">
        <f t="shared" si="196"/>
        <v>41941.430196759262</v>
      </c>
      <c r="T1598" s="12">
        <f t="shared" si="197"/>
        <v>41986.471863425926</v>
      </c>
      <c r="U1598" s="13">
        <f t="shared" si="198"/>
        <v>41941.430196759262</v>
      </c>
      <c r="V1598" t="str">
        <f t="shared" si="19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92"/>
        <v>0</v>
      </c>
      <c r="P1599" s="7" t="e">
        <f t="shared" si="193"/>
        <v>#DIV/0!</v>
      </c>
      <c r="Q1599" t="str">
        <f t="shared" si="194"/>
        <v>photography</v>
      </c>
      <c r="R1599" s="8" t="str">
        <f t="shared" si="195"/>
        <v>places</v>
      </c>
      <c r="S1599" s="12">
        <f t="shared" si="196"/>
        <v>42603.354131944448</v>
      </c>
      <c r="T1599" s="12">
        <f t="shared" si="197"/>
        <v>42633.354131944448</v>
      </c>
      <c r="U1599" s="13">
        <f t="shared" si="198"/>
        <v>42603.354131944448</v>
      </c>
      <c r="V1599" t="str">
        <f t="shared" si="19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92"/>
        <v>0.125</v>
      </c>
      <c r="P1600" s="7">
        <f t="shared" si="193"/>
        <v>1</v>
      </c>
      <c r="Q1600" t="str">
        <f t="shared" si="194"/>
        <v>photography</v>
      </c>
      <c r="R1600" s="8" t="str">
        <f t="shared" si="195"/>
        <v>places</v>
      </c>
      <c r="S1600" s="12">
        <f t="shared" si="196"/>
        <v>42151.667337962965</v>
      </c>
      <c r="T1600" s="12">
        <f t="shared" si="197"/>
        <v>42211.667337962965</v>
      </c>
      <c r="U1600" s="13">
        <f t="shared" si="198"/>
        <v>42151.667337962965</v>
      </c>
      <c r="V1600" t="str">
        <f t="shared" si="19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92"/>
        <v>0</v>
      </c>
      <c r="P1601" s="7" t="e">
        <f t="shared" si="193"/>
        <v>#DIV/0!</v>
      </c>
      <c r="Q1601" t="str">
        <f t="shared" si="194"/>
        <v>photography</v>
      </c>
      <c r="R1601" s="8" t="str">
        <f t="shared" si="195"/>
        <v>places</v>
      </c>
      <c r="S1601" s="12">
        <f t="shared" si="196"/>
        <v>42438.53907407407</v>
      </c>
      <c r="T1601" s="12">
        <f t="shared" si="197"/>
        <v>42468.497407407413</v>
      </c>
      <c r="U1601" s="13">
        <f t="shared" si="198"/>
        <v>42438.53907407407</v>
      </c>
      <c r="V1601" t="str">
        <f t="shared" si="19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92"/>
        <v>7.3400000000000007</v>
      </c>
      <c r="P1602" s="7">
        <f t="shared" si="193"/>
        <v>40.777777777777779</v>
      </c>
      <c r="Q1602" t="str">
        <f t="shared" si="194"/>
        <v>photography</v>
      </c>
      <c r="R1602" s="8" t="str">
        <f t="shared" si="195"/>
        <v>places</v>
      </c>
      <c r="S1602" s="12">
        <f t="shared" si="196"/>
        <v>41791.057314814811</v>
      </c>
      <c r="T1602" s="12">
        <f t="shared" si="197"/>
        <v>41835.21597222222</v>
      </c>
      <c r="U1602" s="13">
        <f t="shared" si="198"/>
        <v>41791.057314814811</v>
      </c>
      <c r="V1602" t="str">
        <f t="shared" si="199"/>
        <v>Jun</v>
      </c>
    </row>
    <row r="1603" spans="1:22"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200">E1603/D1603*100</f>
        <v>108.2492</v>
      </c>
      <c r="P1603" s="7">
        <f t="shared" ref="P1603:P1666" si="201">E1603/L1603</f>
        <v>48.325535714285714</v>
      </c>
      <c r="Q1603" t="str">
        <f t="shared" ref="Q1603:Q1666" si="202">LEFT(N1603, SEARCH("/",N1603,1)-1)</f>
        <v>music</v>
      </c>
      <c r="R1603" s="8" t="str">
        <f t="shared" ref="R1603:R1666" si="203">RIGHT(N1603,LEN(N1603)-SEARCH("/",N1603))</f>
        <v>rock</v>
      </c>
      <c r="S1603" s="12">
        <f t="shared" ref="S1603:S1666" si="204">(J1603/86400)+DATE(1970,1,1)</f>
        <v>40638.092974537038</v>
      </c>
      <c r="T1603" s="12">
        <f t="shared" ref="T1603:T1666" si="205">(I1603/86400)+DATE(1970,1,1)</f>
        <v>40668.092974537038</v>
      </c>
      <c r="U1603" s="13">
        <f t="shared" ref="U1603:U1666" si="206">S1603</f>
        <v>40638.092974537038</v>
      </c>
      <c r="V1603" t="str">
        <f t="shared" si="199"/>
        <v>Apr</v>
      </c>
    </row>
    <row r="1604" spans="1:22"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200"/>
        <v>100.16666666666667</v>
      </c>
      <c r="P1604" s="7">
        <f t="shared" si="201"/>
        <v>46.953125</v>
      </c>
      <c r="Q1604" t="str">
        <f t="shared" si="202"/>
        <v>music</v>
      </c>
      <c r="R1604" s="8" t="str">
        <f t="shared" si="203"/>
        <v>rock</v>
      </c>
      <c r="S1604" s="12">
        <f t="shared" si="204"/>
        <v>40788.297650462962</v>
      </c>
      <c r="T1604" s="12">
        <f t="shared" si="205"/>
        <v>40830.958333333336</v>
      </c>
      <c r="U1604" s="13">
        <f t="shared" si="206"/>
        <v>40788.297650462962</v>
      </c>
      <c r="V1604" t="str">
        <f t="shared" ref="V1604:V1667" si="207">TEXT(S1604,"mmm")</f>
        <v>Sep</v>
      </c>
    </row>
    <row r="1605" spans="1:22"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200"/>
        <v>100.03299999999999</v>
      </c>
      <c r="P1605" s="7">
        <f t="shared" si="201"/>
        <v>66.688666666666663</v>
      </c>
      <c r="Q1605" t="str">
        <f t="shared" si="202"/>
        <v>music</v>
      </c>
      <c r="R1605" s="8" t="str">
        <f t="shared" si="203"/>
        <v>rock</v>
      </c>
      <c r="S1605" s="12">
        <f t="shared" si="204"/>
        <v>40876.169664351852</v>
      </c>
      <c r="T1605" s="12">
        <f t="shared" si="205"/>
        <v>40936.169664351852</v>
      </c>
      <c r="U1605" s="13">
        <f t="shared" si="206"/>
        <v>40876.169664351852</v>
      </c>
      <c r="V1605" t="str">
        <f t="shared" si="207"/>
        <v>Nov</v>
      </c>
    </row>
    <row r="1606" spans="1:22"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200"/>
        <v>122.10714285714286</v>
      </c>
      <c r="P1606" s="7">
        <f t="shared" si="201"/>
        <v>48.842857142857142</v>
      </c>
      <c r="Q1606" t="str">
        <f t="shared" si="202"/>
        <v>music</v>
      </c>
      <c r="R1606" s="8" t="str">
        <f t="shared" si="203"/>
        <v>rock</v>
      </c>
      <c r="S1606" s="12">
        <f t="shared" si="204"/>
        <v>40945.845312500001</v>
      </c>
      <c r="T1606" s="12">
        <f t="shared" si="205"/>
        <v>40985.803645833337</v>
      </c>
      <c r="U1606" s="13">
        <f t="shared" si="206"/>
        <v>40945.845312500001</v>
      </c>
      <c r="V1606" t="str">
        <f t="shared" si="207"/>
        <v>Feb</v>
      </c>
    </row>
    <row r="1607" spans="1:22"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200"/>
        <v>100.69333333333334</v>
      </c>
      <c r="P1607" s="7">
        <f t="shared" si="201"/>
        <v>137.30909090909091</v>
      </c>
      <c r="Q1607" t="str">
        <f t="shared" si="202"/>
        <v>music</v>
      </c>
      <c r="R1607" s="8" t="str">
        <f t="shared" si="203"/>
        <v>rock</v>
      </c>
      <c r="S1607" s="12">
        <f t="shared" si="204"/>
        <v>40747.012881944444</v>
      </c>
      <c r="T1607" s="12">
        <f t="shared" si="205"/>
        <v>40756.291666666664</v>
      </c>
      <c r="U1607" s="13">
        <f t="shared" si="206"/>
        <v>40747.012881944444</v>
      </c>
      <c r="V1607" t="str">
        <f t="shared" si="207"/>
        <v>Jul</v>
      </c>
    </row>
    <row r="1608" spans="1:22"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200"/>
        <v>101.004125</v>
      </c>
      <c r="P1608" s="7">
        <f t="shared" si="201"/>
        <v>87.829673913043479</v>
      </c>
      <c r="Q1608" t="str">
        <f t="shared" si="202"/>
        <v>music</v>
      </c>
      <c r="R1608" s="8" t="str">
        <f t="shared" si="203"/>
        <v>rock</v>
      </c>
      <c r="S1608" s="12">
        <f t="shared" si="204"/>
        <v>40536.111550925925</v>
      </c>
      <c r="T1608" s="12">
        <f t="shared" si="205"/>
        <v>40626.069884259261</v>
      </c>
      <c r="U1608" s="13">
        <f t="shared" si="206"/>
        <v>40536.111550925925</v>
      </c>
      <c r="V1608" t="str">
        <f t="shared" si="207"/>
        <v>Dec</v>
      </c>
    </row>
    <row r="1609" spans="1:22"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200"/>
        <v>145.11000000000001</v>
      </c>
      <c r="P1609" s="7">
        <f t="shared" si="201"/>
        <v>70.785365853658533</v>
      </c>
      <c r="Q1609" t="str">
        <f t="shared" si="202"/>
        <v>music</v>
      </c>
      <c r="R1609" s="8" t="str">
        <f t="shared" si="203"/>
        <v>rock</v>
      </c>
      <c r="S1609" s="12">
        <f t="shared" si="204"/>
        <v>41053.80846064815</v>
      </c>
      <c r="T1609" s="12">
        <f t="shared" si="205"/>
        <v>41074.80846064815</v>
      </c>
      <c r="U1609" s="13">
        <f t="shared" si="206"/>
        <v>41053.80846064815</v>
      </c>
      <c r="V1609" t="str">
        <f t="shared" si="207"/>
        <v>May</v>
      </c>
    </row>
    <row r="1610" spans="1:22"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200"/>
        <v>101.25</v>
      </c>
      <c r="P1610" s="7">
        <f t="shared" si="201"/>
        <v>52.826086956521742</v>
      </c>
      <c r="Q1610" t="str">
        <f t="shared" si="202"/>
        <v>music</v>
      </c>
      <c r="R1610" s="8" t="str">
        <f t="shared" si="203"/>
        <v>rock</v>
      </c>
      <c r="S1610" s="12">
        <f t="shared" si="204"/>
        <v>41607.83085648148</v>
      </c>
      <c r="T1610" s="12">
        <f t="shared" si="205"/>
        <v>41640.226388888885</v>
      </c>
      <c r="U1610" s="13">
        <f t="shared" si="206"/>
        <v>41607.83085648148</v>
      </c>
      <c r="V1610" t="str">
        <f t="shared" si="207"/>
        <v>Nov</v>
      </c>
    </row>
    <row r="1611" spans="1:22"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200"/>
        <v>118.33333333333333</v>
      </c>
      <c r="P1611" s="7">
        <f t="shared" si="201"/>
        <v>443.75</v>
      </c>
      <c r="Q1611" t="str">
        <f t="shared" si="202"/>
        <v>music</v>
      </c>
      <c r="R1611" s="8" t="str">
        <f t="shared" si="203"/>
        <v>rock</v>
      </c>
      <c r="S1611" s="12">
        <f t="shared" si="204"/>
        <v>40796.001261574071</v>
      </c>
      <c r="T1611" s="12">
        <f t="shared" si="205"/>
        <v>40849.333333333336</v>
      </c>
      <c r="U1611" s="13">
        <f t="shared" si="206"/>
        <v>40796.001261574071</v>
      </c>
      <c r="V1611" t="str">
        <f t="shared" si="207"/>
        <v>Sep</v>
      </c>
    </row>
    <row r="1612" spans="1:22"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200"/>
        <v>271.85000000000002</v>
      </c>
      <c r="P1612" s="7">
        <f t="shared" si="201"/>
        <v>48.544642857142854</v>
      </c>
      <c r="Q1612" t="str">
        <f t="shared" si="202"/>
        <v>music</v>
      </c>
      <c r="R1612" s="8" t="str">
        <f t="shared" si="203"/>
        <v>rock</v>
      </c>
      <c r="S1612" s="12">
        <f t="shared" si="204"/>
        <v>41228.924884259257</v>
      </c>
      <c r="T1612" s="12">
        <f t="shared" si="205"/>
        <v>41258.924884259257</v>
      </c>
      <c r="U1612" s="13">
        <f t="shared" si="206"/>
        <v>41228.924884259257</v>
      </c>
      <c r="V1612" t="str">
        <f t="shared" si="207"/>
        <v>Nov</v>
      </c>
    </row>
    <row r="1613" spans="1:22"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200"/>
        <v>125.125</v>
      </c>
      <c r="P1613" s="7">
        <f t="shared" si="201"/>
        <v>37.074074074074076</v>
      </c>
      <c r="Q1613" t="str">
        <f t="shared" si="202"/>
        <v>music</v>
      </c>
      <c r="R1613" s="8" t="str">
        <f t="shared" si="203"/>
        <v>rock</v>
      </c>
      <c r="S1613" s="12">
        <f t="shared" si="204"/>
        <v>41409.00037037037</v>
      </c>
      <c r="T1613" s="12">
        <f t="shared" si="205"/>
        <v>41430.00037037037</v>
      </c>
      <c r="U1613" s="13">
        <f t="shared" si="206"/>
        <v>41409.00037037037</v>
      </c>
      <c r="V1613" t="str">
        <f t="shared" si="207"/>
        <v>May</v>
      </c>
    </row>
    <row r="1614" spans="1:22"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200"/>
        <v>110.00000000000001</v>
      </c>
      <c r="P1614" s="7">
        <f t="shared" si="201"/>
        <v>50</v>
      </c>
      <c r="Q1614" t="str">
        <f t="shared" si="202"/>
        <v>music</v>
      </c>
      <c r="R1614" s="8" t="str">
        <f t="shared" si="203"/>
        <v>rock</v>
      </c>
      <c r="S1614" s="12">
        <f t="shared" si="204"/>
        <v>41246.874814814815</v>
      </c>
      <c r="T1614" s="12">
        <f t="shared" si="205"/>
        <v>41276.874814814815</v>
      </c>
      <c r="U1614" s="13">
        <f t="shared" si="206"/>
        <v>41246.874814814815</v>
      </c>
      <c r="V1614" t="str">
        <f t="shared" si="207"/>
        <v>Dec</v>
      </c>
    </row>
    <row r="1615" spans="1:22"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200"/>
        <v>101.49999999999999</v>
      </c>
      <c r="P1615" s="7">
        <f t="shared" si="201"/>
        <v>39.03846153846154</v>
      </c>
      <c r="Q1615" t="str">
        <f t="shared" si="202"/>
        <v>music</v>
      </c>
      <c r="R1615" s="8" t="str">
        <f t="shared" si="203"/>
        <v>rock</v>
      </c>
      <c r="S1615" s="12">
        <f t="shared" si="204"/>
        <v>41082.069467592592</v>
      </c>
      <c r="T1615" s="12">
        <f t="shared" si="205"/>
        <v>41112.069467592592</v>
      </c>
      <c r="U1615" s="13">
        <f t="shared" si="206"/>
        <v>41082.069467592592</v>
      </c>
      <c r="V1615" t="str">
        <f t="shared" si="207"/>
        <v>Jun</v>
      </c>
    </row>
    <row r="1616" spans="1:22"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200"/>
        <v>102.69999999999999</v>
      </c>
      <c r="P1616" s="7">
        <f t="shared" si="201"/>
        <v>66.688311688311686</v>
      </c>
      <c r="Q1616" t="str">
        <f t="shared" si="202"/>
        <v>music</v>
      </c>
      <c r="R1616" s="8" t="str">
        <f t="shared" si="203"/>
        <v>rock</v>
      </c>
      <c r="S1616" s="12">
        <f t="shared" si="204"/>
        <v>41794.981122685189</v>
      </c>
      <c r="T1616" s="12">
        <f t="shared" si="205"/>
        <v>41854.708333333336</v>
      </c>
      <c r="U1616" s="13">
        <f t="shared" si="206"/>
        <v>41794.981122685189</v>
      </c>
      <c r="V1616" t="str">
        <f t="shared" si="207"/>
        <v>Jun</v>
      </c>
    </row>
    <row r="1617" spans="1:22"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200"/>
        <v>114.12500000000001</v>
      </c>
      <c r="P1617" s="7">
        <f t="shared" si="201"/>
        <v>67.132352941176464</v>
      </c>
      <c r="Q1617" t="str">
        <f t="shared" si="202"/>
        <v>music</v>
      </c>
      <c r="R1617" s="8" t="str">
        <f t="shared" si="203"/>
        <v>rock</v>
      </c>
      <c r="S1617" s="12">
        <f t="shared" si="204"/>
        <v>40845.050879629627</v>
      </c>
      <c r="T1617" s="12">
        <f t="shared" si="205"/>
        <v>40890.092546296299</v>
      </c>
      <c r="U1617" s="13">
        <f t="shared" si="206"/>
        <v>40845.050879629627</v>
      </c>
      <c r="V1617" t="str">
        <f t="shared" si="207"/>
        <v>Oct</v>
      </c>
    </row>
    <row r="1618" spans="1:22"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200"/>
        <v>104.2</v>
      </c>
      <c r="P1618" s="7">
        <f t="shared" si="201"/>
        <v>66.369426751592357</v>
      </c>
      <c r="Q1618" t="str">
        <f t="shared" si="202"/>
        <v>music</v>
      </c>
      <c r="R1618" s="8" t="str">
        <f t="shared" si="203"/>
        <v>rock</v>
      </c>
      <c r="S1618" s="12">
        <f t="shared" si="204"/>
        <v>41194.715520833335</v>
      </c>
      <c r="T1618" s="12">
        <f t="shared" si="205"/>
        <v>41235.916666666664</v>
      </c>
      <c r="U1618" s="13">
        <f t="shared" si="206"/>
        <v>41194.715520833335</v>
      </c>
      <c r="V1618" t="str">
        <f t="shared" si="207"/>
        <v>Oct</v>
      </c>
    </row>
    <row r="1619" spans="1:22"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200"/>
        <v>145.85714285714286</v>
      </c>
      <c r="P1619" s="7">
        <f t="shared" si="201"/>
        <v>64.620253164556956</v>
      </c>
      <c r="Q1619" t="str">
        <f t="shared" si="202"/>
        <v>music</v>
      </c>
      <c r="R1619" s="8" t="str">
        <f t="shared" si="203"/>
        <v>rock</v>
      </c>
      <c r="S1619" s="12">
        <f t="shared" si="204"/>
        <v>41546.664212962962</v>
      </c>
      <c r="T1619" s="12">
        <f t="shared" si="205"/>
        <v>41579.791666666664</v>
      </c>
      <c r="U1619" s="13">
        <f t="shared" si="206"/>
        <v>41546.664212962962</v>
      </c>
      <c r="V1619" t="str">
        <f t="shared" si="207"/>
        <v>Sep</v>
      </c>
    </row>
    <row r="1620" spans="1:22"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200"/>
        <v>105.06666666666666</v>
      </c>
      <c r="P1620" s="7">
        <f t="shared" si="201"/>
        <v>58.370370370370374</v>
      </c>
      <c r="Q1620" t="str">
        <f t="shared" si="202"/>
        <v>music</v>
      </c>
      <c r="R1620" s="8" t="str">
        <f t="shared" si="203"/>
        <v>rock</v>
      </c>
      <c r="S1620" s="12">
        <f t="shared" si="204"/>
        <v>41301.654340277775</v>
      </c>
      <c r="T1620" s="12">
        <f t="shared" si="205"/>
        <v>41341.654340277775</v>
      </c>
      <c r="U1620" s="13">
        <f t="shared" si="206"/>
        <v>41301.654340277775</v>
      </c>
      <c r="V1620" t="str">
        <f t="shared" si="207"/>
        <v>Jan</v>
      </c>
    </row>
    <row r="1621" spans="1:22"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200"/>
        <v>133.33333333333331</v>
      </c>
      <c r="P1621" s="7">
        <f t="shared" si="201"/>
        <v>86.956521739130437</v>
      </c>
      <c r="Q1621" t="str">
        <f t="shared" si="202"/>
        <v>music</v>
      </c>
      <c r="R1621" s="8" t="str">
        <f t="shared" si="203"/>
        <v>rock</v>
      </c>
      <c r="S1621" s="12">
        <f t="shared" si="204"/>
        <v>41876.186180555553</v>
      </c>
      <c r="T1621" s="12">
        <f t="shared" si="205"/>
        <v>41897.186180555553</v>
      </c>
      <c r="U1621" s="13">
        <f t="shared" si="206"/>
        <v>41876.186180555553</v>
      </c>
      <c r="V1621" t="str">
        <f t="shared" si="207"/>
        <v>Aug</v>
      </c>
    </row>
    <row r="1622" spans="1:22"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200"/>
        <v>112.99999999999999</v>
      </c>
      <c r="P1622" s="7">
        <f t="shared" si="201"/>
        <v>66.470588235294116</v>
      </c>
      <c r="Q1622" t="str">
        <f t="shared" si="202"/>
        <v>music</v>
      </c>
      <c r="R1622" s="8" t="str">
        <f t="shared" si="203"/>
        <v>rock</v>
      </c>
      <c r="S1622" s="12">
        <f t="shared" si="204"/>
        <v>41321.339583333334</v>
      </c>
      <c r="T1622" s="12">
        <f t="shared" si="205"/>
        <v>41328.339583333334</v>
      </c>
      <c r="U1622" s="13">
        <f t="shared" si="206"/>
        <v>41321.339583333334</v>
      </c>
      <c r="V1622" t="str">
        <f t="shared" si="207"/>
        <v>Feb</v>
      </c>
    </row>
    <row r="1623" spans="1:22"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200"/>
        <v>121.2</v>
      </c>
      <c r="P1623" s="7">
        <f t="shared" si="201"/>
        <v>163.78378378378378</v>
      </c>
      <c r="Q1623" t="str">
        <f t="shared" si="202"/>
        <v>music</v>
      </c>
      <c r="R1623" s="8" t="str">
        <f t="shared" si="203"/>
        <v>rock</v>
      </c>
      <c r="S1623" s="12">
        <f t="shared" si="204"/>
        <v>41003.60665509259</v>
      </c>
      <c r="T1623" s="12">
        <f t="shared" si="205"/>
        <v>41057.165972222225</v>
      </c>
      <c r="U1623" s="13">
        <f t="shared" si="206"/>
        <v>41003.60665509259</v>
      </c>
      <c r="V1623" t="str">
        <f t="shared" si="207"/>
        <v>Apr</v>
      </c>
    </row>
    <row r="1624" spans="1:22"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200"/>
        <v>101.72463768115942</v>
      </c>
      <c r="P1624" s="7">
        <f t="shared" si="201"/>
        <v>107.98461538461538</v>
      </c>
      <c r="Q1624" t="str">
        <f t="shared" si="202"/>
        <v>music</v>
      </c>
      <c r="R1624" s="8" t="str">
        <f t="shared" si="203"/>
        <v>rock</v>
      </c>
      <c r="S1624" s="12">
        <f t="shared" si="204"/>
        <v>41950.294837962967</v>
      </c>
      <c r="T1624" s="12">
        <f t="shared" si="205"/>
        <v>41990.332638888889</v>
      </c>
      <c r="U1624" s="13">
        <f t="shared" si="206"/>
        <v>41950.294837962967</v>
      </c>
      <c r="V1624" t="str">
        <f t="shared" si="207"/>
        <v>Nov</v>
      </c>
    </row>
    <row r="1625" spans="1:22"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200"/>
        <v>101.06666666666666</v>
      </c>
      <c r="P1625" s="7">
        <f t="shared" si="201"/>
        <v>42.111111111111114</v>
      </c>
      <c r="Q1625" t="str">
        <f t="shared" si="202"/>
        <v>music</v>
      </c>
      <c r="R1625" s="8" t="str">
        <f t="shared" si="203"/>
        <v>rock</v>
      </c>
      <c r="S1625" s="12">
        <f t="shared" si="204"/>
        <v>41453.688530092593</v>
      </c>
      <c r="T1625" s="12">
        <f t="shared" si="205"/>
        <v>41513.688530092593</v>
      </c>
      <c r="U1625" s="13">
        <f t="shared" si="206"/>
        <v>41453.688530092593</v>
      </c>
      <c r="V1625" t="str">
        <f t="shared" si="207"/>
        <v>Jun</v>
      </c>
    </row>
    <row r="1626" spans="1:22"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200"/>
        <v>118</v>
      </c>
      <c r="P1626" s="7">
        <f t="shared" si="201"/>
        <v>47.2</v>
      </c>
      <c r="Q1626" t="str">
        <f t="shared" si="202"/>
        <v>music</v>
      </c>
      <c r="R1626" s="8" t="str">
        <f t="shared" si="203"/>
        <v>rock</v>
      </c>
      <c r="S1626" s="12">
        <f t="shared" si="204"/>
        <v>41243.367303240739</v>
      </c>
      <c r="T1626" s="12">
        <f t="shared" si="205"/>
        <v>41283.367303240739</v>
      </c>
      <c r="U1626" s="13">
        <f t="shared" si="206"/>
        <v>41243.367303240739</v>
      </c>
      <c r="V1626" t="str">
        <f t="shared" si="207"/>
        <v>Nov</v>
      </c>
    </row>
    <row r="1627" spans="1:22"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200"/>
        <v>155.33333333333331</v>
      </c>
      <c r="P1627" s="7">
        <f t="shared" si="201"/>
        <v>112.01923076923077</v>
      </c>
      <c r="Q1627" t="str">
        <f t="shared" si="202"/>
        <v>music</v>
      </c>
      <c r="R1627" s="8" t="str">
        <f t="shared" si="203"/>
        <v>rock</v>
      </c>
      <c r="S1627" s="12">
        <f t="shared" si="204"/>
        <v>41135.699687500004</v>
      </c>
      <c r="T1627" s="12">
        <f t="shared" si="205"/>
        <v>41163.699687500004</v>
      </c>
      <c r="U1627" s="13">
        <f t="shared" si="206"/>
        <v>41135.699687500004</v>
      </c>
      <c r="V1627" t="str">
        <f t="shared" si="207"/>
        <v>Aug</v>
      </c>
    </row>
    <row r="1628" spans="1:22"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200"/>
        <v>101.18750000000001</v>
      </c>
      <c r="P1628" s="7">
        <f t="shared" si="201"/>
        <v>74.953703703703709</v>
      </c>
      <c r="Q1628" t="str">
        <f t="shared" si="202"/>
        <v>music</v>
      </c>
      <c r="R1628" s="8" t="str">
        <f t="shared" si="203"/>
        <v>rock</v>
      </c>
      <c r="S1628" s="12">
        <f t="shared" si="204"/>
        <v>41579.847997685181</v>
      </c>
      <c r="T1628" s="12">
        <f t="shared" si="205"/>
        <v>41609.889664351853</v>
      </c>
      <c r="U1628" s="13">
        <f t="shared" si="206"/>
        <v>41579.847997685181</v>
      </c>
      <c r="V1628" t="str">
        <f t="shared" si="207"/>
        <v>Nov</v>
      </c>
    </row>
    <row r="1629" spans="1:22"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200"/>
        <v>117</v>
      </c>
      <c r="P1629" s="7">
        <f t="shared" si="201"/>
        <v>61.578947368421055</v>
      </c>
      <c r="Q1629" t="str">
        <f t="shared" si="202"/>
        <v>music</v>
      </c>
      <c r="R1629" s="8" t="str">
        <f t="shared" si="203"/>
        <v>rock</v>
      </c>
      <c r="S1629" s="12">
        <f t="shared" si="204"/>
        <v>41205.707048611112</v>
      </c>
      <c r="T1629" s="12">
        <f t="shared" si="205"/>
        <v>41239.207638888889</v>
      </c>
      <c r="U1629" s="13">
        <f t="shared" si="206"/>
        <v>41205.707048611112</v>
      </c>
      <c r="V1629" t="str">
        <f t="shared" si="207"/>
        <v>Oct</v>
      </c>
    </row>
    <row r="1630" spans="1:22"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200"/>
        <v>100.925</v>
      </c>
      <c r="P1630" s="7">
        <f t="shared" si="201"/>
        <v>45.875</v>
      </c>
      <c r="Q1630" t="str">
        <f t="shared" si="202"/>
        <v>music</v>
      </c>
      <c r="R1630" s="8" t="str">
        <f t="shared" si="203"/>
        <v>rock</v>
      </c>
      <c r="S1630" s="12">
        <f t="shared" si="204"/>
        <v>41774.737060185187</v>
      </c>
      <c r="T1630" s="12">
        <f t="shared" si="205"/>
        <v>41807.737060185187</v>
      </c>
      <c r="U1630" s="13">
        <f t="shared" si="206"/>
        <v>41774.737060185187</v>
      </c>
      <c r="V1630" t="str">
        <f t="shared" si="207"/>
        <v>May</v>
      </c>
    </row>
    <row r="1631" spans="1:22"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200"/>
        <v>103.66666666666666</v>
      </c>
      <c r="P1631" s="7">
        <f t="shared" si="201"/>
        <v>75.853658536585371</v>
      </c>
      <c r="Q1631" t="str">
        <f t="shared" si="202"/>
        <v>music</v>
      </c>
      <c r="R1631" s="8" t="str">
        <f t="shared" si="203"/>
        <v>rock</v>
      </c>
      <c r="S1631" s="12">
        <f t="shared" si="204"/>
        <v>41645.867280092592</v>
      </c>
      <c r="T1631" s="12">
        <f t="shared" si="205"/>
        <v>41690.867280092592</v>
      </c>
      <c r="U1631" s="13">
        <f t="shared" si="206"/>
        <v>41645.867280092592</v>
      </c>
      <c r="V1631" t="str">
        <f t="shared" si="207"/>
        <v>Jan</v>
      </c>
    </row>
    <row r="1632" spans="1:22"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200"/>
        <v>265.25</v>
      </c>
      <c r="P1632" s="7">
        <f t="shared" si="201"/>
        <v>84.206349206349202</v>
      </c>
      <c r="Q1632" t="str">
        <f t="shared" si="202"/>
        <v>music</v>
      </c>
      <c r="R1632" s="8" t="str">
        <f t="shared" si="203"/>
        <v>rock</v>
      </c>
      <c r="S1632" s="12">
        <f t="shared" si="204"/>
        <v>40939.837673611109</v>
      </c>
      <c r="T1632" s="12">
        <f t="shared" si="205"/>
        <v>40970.290972222225</v>
      </c>
      <c r="U1632" s="13">
        <f t="shared" si="206"/>
        <v>40939.837673611109</v>
      </c>
      <c r="V1632" t="str">
        <f t="shared" si="207"/>
        <v>Jan</v>
      </c>
    </row>
    <row r="1633" spans="1:22"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200"/>
        <v>155.91</v>
      </c>
      <c r="P1633" s="7">
        <f t="shared" si="201"/>
        <v>117.22556390977444</v>
      </c>
      <c r="Q1633" t="str">
        <f t="shared" si="202"/>
        <v>music</v>
      </c>
      <c r="R1633" s="8" t="str">
        <f t="shared" si="203"/>
        <v>rock</v>
      </c>
      <c r="S1633" s="12">
        <f t="shared" si="204"/>
        <v>41164.859502314815</v>
      </c>
      <c r="T1633" s="12">
        <f t="shared" si="205"/>
        <v>41194.859502314815</v>
      </c>
      <c r="U1633" s="13">
        <f t="shared" si="206"/>
        <v>41164.859502314815</v>
      </c>
      <c r="V1633" t="str">
        <f t="shared" si="207"/>
        <v>Sep</v>
      </c>
    </row>
    <row r="1634" spans="1:22"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200"/>
        <v>101.62500000000001</v>
      </c>
      <c r="P1634" s="7">
        <f t="shared" si="201"/>
        <v>86.489361702127653</v>
      </c>
      <c r="Q1634" t="str">
        <f t="shared" si="202"/>
        <v>music</v>
      </c>
      <c r="R1634" s="8" t="str">
        <f t="shared" si="203"/>
        <v>rock</v>
      </c>
      <c r="S1634" s="12">
        <f t="shared" si="204"/>
        <v>40750.340902777782</v>
      </c>
      <c r="T1634" s="12">
        <f t="shared" si="205"/>
        <v>40810.340902777782</v>
      </c>
      <c r="U1634" s="13">
        <f t="shared" si="206"/>
        <v>40750.340902777782</v>
      </c>
      <c r="V1634" t="str">
        <f t="shared" si="207"/>
        <v>Jul</v>
      </c>
    </row>
    <row r="1635" spans="1:22"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200"/>
        <v>100</v>
      </c>
      <c r="P1635" s="7">
        <f t="shared" si="201"/>
        <v>172.41379310344828</v>
      </c>
      <c r="Q1635" t="str">
        <f t="shared" si="202"/>
        <v>music</v>
      </c>
      <c r="R1635" s="8" t="str">
        <f t="shared" si="203"/>
        <v>rock</v>
      </c>
      <c r="S1635" s="12">
        <f t="shared" si="204"/>
        <v>40896.883750000001</v>
      </c>
      <c r="T1635" s="12">
        <f t="shared" si="205"/>
        <v>40924.208333333336</v>
      </c>
      <c r="U1635" s="13">
        <f t="shared" si="206"/>
        <v>40896.883750000001</v>
      </c>
      <c r="V1635" t="str">
        <f t="shared" si="207"/>
        <v>Dec</v>
      </c>
    </row>
    <row r="1636" spans="1:22"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200"/>
        <v>100.49999999999999</v>
      </c>
      <c r="P1636" s="7">
        <f t="shared" si="201"/>
        <v>62.8125</v>
      </c>
      <c r="Q1636" t="str">
        <f t="shared" si="202"/>
        <v>music</v>
      </c>
      <c r="R1636" s="8" t="str">
        <f t="shared" si="203"/>
        <v>rock</v>
      </c>
      <c r="S1636" s="12">
        <f t="shared" si="204"/>
        <v>40658.189826388887</v>
      </c>
      <c r="T1636" s="12">
        <f t="shared" si="205"/>
        <v>40696.249305555553</v>
      </c>
      <c r="U1636" s="13">
        <f t="shared" si="206"/>
        <v>40658.189826388887</v>
      </c>
      <c r="V1636" t="str">
        <f t="shared" si="207"/>
        <v>Apr</v>
      </c>
    </row>
    <row r="1637" spans="1:22"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200"/>
        <v>125.29999999999998</v>
      </c>
      <c r="P1637" s="7">
        <f t="shared" si="201"/>
        <v>67.729729729729726</v>
      </c>
      <c r="Q1637" t="str">
        <f t="shared" si="202"/>
        <v>music</v>
      </c>
      <c r="R1637" s="8" t="str">
        <f t="shared" si="203"/>
        <v>rock</v>
      </c>
      <c r="S1637" s="12">
        <f t="shared" si="204"/>
        <v>42502.868761574078</v>
      </c>
      <c r="T1637" s="12">
        <f t="shared" si="205"/>
        <v>42562.868761574078</v>
      </c>
      <c r="U1637" s="13">
        <f t="shared" si="206"/>
        <v>42502.868761574078</v>
      </c>
      <c r="V1637" t="str">
        <f t="shared" si="207"/>
        <v>May</v>
      </c>
    </row>
    <row r="1638" spans="1:22"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200"/>
        <v>103.55555555555556</v>
      </c>
      <c r="P1638" s="7">
        <f t="shared" si="201"/>
        <v>53.5632183908046</v>
      </c>
      <c r="Q1638" t="str">
        <f t="shared" si="202"/>
        <v>music</v>
      </c>
      <c r="R1638" s="8" t="str">
        <f t="shared" si="203"/>
        <v>rock</v>
      </c>
      <c r="S1638" s="12">
        <f t="shared" si="204"/>
        <v>40663.08666666667</v>
      </c>
      <c r="T1638" s="12">
        <f t="shared" si="205"/>
        <v>40706.166666666664</v>
      </c>
      <c r="U1638" s="13">
        <f t="shared" si="206"/>
        <v>40663.08666666667</v>
      </c>
      <c r="V1638" t="str">
        <f t="shared" si="207"/>
        <v>Apr</v>
      </c>
    </row>
    <row r="1639" spans="1:22"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200"/>
        <v>103.8</v>
      </c>
      <c r="P1639" s="7">
        <f t="shared" si="201"/>
        <v>34.6</v>
      </c>
      <c r="Q1639" t="str">
        <f t="shared" si="202"/>
        <v>music</v>
      </c>
      <c r="R1639" s="8" t="str">
        <f t="shared" si="203"/>
        <v>rock</v>
      </c>
      <c r="S1639" s="12">
        <f t="shared" si="204"/>
        <v>40122.751620370371</v>
      </c>
      <c r="T1639" s="12">
        <f t="shared" si="205"/>
        <v>40178.985416666663</v>
      </c>
      <c r="U1639" s="13">
        <f t="shared" si="206"/>
        <v>40122.751620370371</v>
      </c>
      <c r="V1639" t="str">
        <f t="shared" si="207"/>
        <v>Nov</v>
      </c>
    </row>
    <row r="1640" spans="1:22"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200"/>
        <v>105</v>
      </c>
      <c r="P1640" s="7">
        <f t="shared" si="201"/>
        <v>38.888888888888886</v>
      </c>
      <c r="Q1640" t="str">
        <f t="shared" si="202"/>
        <v>music</v>
      </c>
      <c r="R1640" s="8" t="str">
        <f t="shared" si="203"/>
        <v>rock</v>
      </c>
      <c r="S1640" s="12">
        <f t="shared" si="204"/>
        <v>41288.68712962963</v>
      </c>
      <c r="T1640" s="12">
        <f t="shared" si="205"/>
        <v>41333.892361111109</v>
      </c>
      <c r="U1640" s="13">
        <f t="shared" si="206"/>
        <v>41288.68712962963</v>
      </c>
      <c r="V1640" t="str">
        <f t="shared" si="207"/>
        <v>Jan</v>
      </c>
    </row>
    <row r="1641" spans="1:22"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200"/>
        <v>100</v>
      </c>
      <c r="P1641" s="7">
        <f t="shared" si="201"/>
        <v>94.736842105263165</v>
      </c>
      <c r="Q1641" t="str">
        <f t="shared" si="202"/>
        <v>music</v>
      </c>
      <c r="R1641" s="8" t="str">
        <f t="shared" si="203"/>
        <v>rock</v>
      </c>
      <c r="S1641" s="12">
        <f t="shared" si="204"/>
        <v>40941.652372685188</v>
      </c>
      <c r="T1641" s="12">
        <f t="shared" si="205"/>
        <v>40971.652372685188</v>
      </c>
      <c r="U1641" s="13">
        <f t="shared" si="206"/>
        <v>40941.652372685188</v>
      </c>
      <c r="V1641" t="str">
        <f t="shared" si="207"/>
        <v>Feb</v>
      </c>
    </row>
    <row r="1642" spans="1:22"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200"/>
        <v>169.86</v>
      </c>
      <c r="P1642" s="7">
        <f t="shared" si="201"/>
        <v>39.967058823529413</v>
      </c>
      <c r="Q1642" t="str">
        <f t="shared" si="202"/>
        <v>music</v>
      </c>
      <c r="R1642" s="8" t="str">
        <f t="shared" si="203"/>
        <v>rock</v>
      </c>
      <c r="S1642" s="12">
        <f t="shared" si="204"/>
        <v>40379.23096064815</v>
      </c>
      <c r="T1642" s="12">
        <f t="shared" si="205"/>
        <v>40393.082638888889</v>
      </c>
      <c r="U1642" s="13">
        <f t="shared" si="206"/>
        <v>40379.23096064815</v>
      </c>
      <c r="V1642" t="str">
        <f t="shared" si="207"/>
        <v>Jul</v>
      </c>
    </row>
    <row r="1643" spans="1:22"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200"/>
        <v>101.4</v>
      </c>
      <c r="P1643" s="7">
        <f t="shared" si="201"/>
        <v>97.5</v>
      </c>
      <c r="Q1643" t="str">
        <f t="shared" si="202"/>
        <v>music</v>
      </c>
      <c r="R1643" s="8" t="str">
        <f t="shared" si="203"/>
        <v>pop</v>
      </c>
      <c r="S1643" s="12">
        <f t="shared" si="204"/>
        <v>41962.596574074079</v>
      </c>
      <c r="T1643" s="12">
        <f t="shared" si="205"/>
        <v>41992.596574074079</v>
      </c>
      <c r="U1643" s="13">
        <f t="shared" si="206"/>
        <v>41962.596574074079</v>
      </c>
      <c r="V1643" t="str">
        <f t="shared" si="207"/>
        <v>Nov</v>
      </c>
    </row>
    <row r="1644" spans="1:22"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200"/>
        <v>100</v>
      </c>
      <c r="P1644" s="7">
        <f t="shared" si="201"/>
        <v>42.857142857142854</v>
      </c>
      <c r="Q1644" t="str">
        <f t="shared" si="202"/>
        <v>music</v>
      </c>
      <c r="R1644" s="8" t="str">
        <f t="shared" si="203"/>
        <v>pop</v>
      </c>
      <c r="S1644" s="12">
        <f t="shared" si="204"/>
        <v>40688.024618055555</v>
      </c>
      <c r="T1644" s="12">
        <f t="shared" si="205"/>
        <v>40708.024618055555</v>
      </c>
      <c r="U1644" s="13">
        <f t="shared" si="206"/>
        <v>40688.024618055555</v>
      </c>
      <c r="V1644" t="str">
        <f t="shared" si="207"/>
        <v>May</v>
      </c>
    </row>
    <row r="1645" spans="1:22"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200"/>
        <v>124.70000000000002</v>
      </c>
      <c r="P1645" s="7">
        <f t="shared" si="201"/>
        <v>168.51351351351352</v>
      </c>
      <c r="Q1645" t="str">
        <f t="shared" si="202"/>
        <v>music</v>
      </c>
      <c r="R1645" s="8" t="str">
        <f t="shared" si="203"/>
        <v>pop</v>
      </c>
      <c r="S1645" s="12">
        <f t="shared" si="204"/>
        <v>41146.824212962965</v>
      </c>
      <c r="T1645" s="12">
        <f t="shared" si="205"/>
        <v>41176.824212962965</v>
      </c>
      <c r="U1645" s="13">
        <f t="shared" si="206"/>
        <v>41146.824212962965</v>
      </c>
      <c r="V1645" t="str">
        <f t="shared" si="207"/>
        <v>Aug</v>
      </c>
    </row>
    <row r="1646" spans="1:22"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200"/>
        <v>109.5</v>
      </c>
      <c r="P1646" s="7">
        <f t="shared" si="201"/>
        <v>85.546875</v>
      </c>
      <c r="Q1646" t="str">
        <f t="shared" si="202"/>
        <v>music</v>
      </c>
      <c r="R1646" s="8" t="str">
        <f t="shared" si="203"/>
        <v>pop</v>
      </c>
      <c r="S1646" s="12">
        <f t="shared" si="204"/>
        <v>41175.05972222222</v>
      </c>
      <c r="T1646" s="12">
        <f t="shared" si="205"/>
        <v>41235.101388888885</v>
      </c>
      <c r="U1646" s="13">
        <f t="shared" si="206"/>
        <v>41175.05972222222</v>
      </c>
      <c r="V1646" t="str">
        <f t="shared" si="207"/>
        <v>Sep</v>
      </c>
    </row>
    <row r="1647" spans="1:22"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200"/>
        <v>110.80000000000001</v>
      </c>
      <c r="P1647" s="7">
        <f t="shared" si="201"/>
        <v>554</v>
      </c>
      <c r="Q1647" t="str">
        <f t="shared" si="202"/>
        <v>music</v>
      </c>
      <c r="R1647" s="8" t="str">
        <f t="shared" si="203"/>
        <v>pop</v>
      </c>
      <c r="S1647" s="12">
        <f t="shared" si="204"/>
        <v>41521.617361111115</v>
      </c>
      <c r="T1647" s="12">
        <f t="shared" si="205"/>
        <v>41535.617361111115</v>
      </c>
      <c r="U1647" s="13">
        <f t="shared" si="206"/>
        <v>41521.617361111115</v>
      </c>
      <c r="V1647" t="str">
        <f t="shared" si="207"/>
        <v>Sep</v>
      </c>
    </row>
    <row r="1648" spans="1:22"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200"/>
        <v>110.2</v>
      </c>
      <c r="P1648" s="7">
        <f t="shared" si="201"/>
        <v>26.554216867469879</v>
      </c>
      <c r="Q1648" t="str">
        <f t="shared" si="202"/>
        <v>music</v>
      </c>
      <c r="R1648" s="8" t="str">
        <f t="shared" si="203"/>
        <v>pop</v>
      </c>
      <c r="S1648" s="12">
        <f t="shared" si="204"/>
        <v>41833.450266203705</v>
      </c>
      <c r="T1648" s="12">
        <f t="shared" si="205"/>
        <v>41865.757638888885</v>
      </c>
      <c r="U1648" s="13">
        <f t="shared" si="206"/>
        <v>41833.450266203705</v>
      </c>
      <c r="V1648" t="str">
        <f t="shared" si="207"/>
        <v>Jul</v>
      </c>
    </row>
    <row r="1649" spans="1:22"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200"/>
        <v>104.71999999999998</v>
      </c>
      <c r="P1649" s="7">
        <f t="shared" si="201"/>
        <v>113.82608695652173</v>
      </c>
      <c r="Q1649" t="str">
        <f t="shared" si="202"/>
        <v>music</v>
      </c>
      <c r="R1649" s="8" t="str">
        <f t="shared" si="203"/>
        <v>pop</v>
      </c>
      <c r="S1649" s="12">
        <f t="shared" si="204"/>
        <v>41039.409456018519</v>
      </c>
      <c r="T1649" s="12">
        <f t="shared" si="205"/>
        <v>41069.409456018519</v>
      </c>
      <c r="U1649" s="13">
        <f t="shared" si="206"/>
        <v>41039.409456018519</v>
      </c>
      <c r="V1649" t="str">
        <f t="shared" si="207"/>
        <v>May</v>
      </c>
    </row>
    <row r="1650" spans="1:22"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200"/>
        <v>125.26086956521738</v>
      </c>
      <c r="P1650" s="7">
        <f t="shared" si="201"/>
        <v>32.011111111111113</v>
      </c>
      <c r="Q1650" t="str">
        <f t="shared" si="202"/>
        <v>music</v>
      </c>
      <c r="R1650" s="8" t="str">
        <f t="shared" si="203"/>
        <v>pop</v>
      </c>
      <c r="S1650" s="12">
        <f t="shared" si="204"/>
        <v>40592.704652777778</v>
      </c>
      <c r="T1650" s="12">
        <f t="shared" si="205"/>
        <v>40622.662986111114</v>
      </c>
      <c r="U1650" s="13">
        <f t="shared" si="206"/>
        <v>40592.704652777778</v>
      </c>
      <c r="V1650" t="str">
        <f t="shared" si="207"/>
        <v>Feb</v>
      </c>
    </row>
    <row r="1651" spans="1:22"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200"/>
        <v>100.58763157894737</v>
      </c>
      <c r="P1651" s="7">
        <f t="shared" si="201"/>
        <v>47.189259259259259</v>
      </c>
      <c r="Q1651" t="str">
        <f t="shared" si="202"/>
        <v>music</v>
      </c>
      <c r="R1651" s="8" t="str">
        <f t="shared" si="203"/>
        <v>pop</v>
      </c>
      <c r="S1651" s="12">
        <f t="shared" si="204"/>
        <v>41737.684664351851</v>
      </c>
      <c r="T1651" s="12">
        <f t="shared" si="205"/>
        <v>41782.684664351851</v>
      </c>
      <c r="U1651" s="13">
        <f t="shared" si="206"/>
        <v>41737.684664351851</v>
      </c>
      <c r="V1651" t="str">
        <f t="shared" si="207"/>
        <v>Apr</v>
      </c>
    </row>
    <row r="1652" spans="1:22"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200"/>
        <v>141.55000000000001</v>
      </c>
      <c r="P1652" s="7">
        <f t="shared" si="201"/>
        <v>88.46875</v>
      </c>
      <c r="Q1652" t="str">
        <f t="shared" si="202"/>
        <v>music</v>
      </c>
      <c r="R1652" s="8" t="str">
        <f t="shared" si="203"/>
        <v>pop</v>
      </c>
      <c r="S1652" s="12">
        <f t="shared" si="204"/>
        <v>41526.435613425929</v>
      </c>
      <c r="T1652" s="12">
        <f t="shared" si="205"/>
        <v>41556.435613425929</v>
      </c>
      <c r="U1652" s="13">
        <f t="shared" si="206"/>
        <v>41526.435613425929</v>
      </c>
      <c r="V1652" t="str">
        <f t="shared" si="207"/>
        <v>Sep</v>
      </c>
    </row>
    <row r="1653" spans="1:22"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200"/>
        <v>100.75</v>
      </c>
      <c r="P1653" s="7">
        <f t="shared" si="201"/>
        <v>100.75</v>
      </c>
      <c r="Q1653" t="str">
        <f t="shared" si="202"/>
        <v>music</v>
      </c>
      <c r="R1653" s="8" t="str">
        <f t="shared" si="203"/>
        <v>pop</v>
      </c>
      <c r="S1653" s="12">
        <f t="shared" si="204"/>
        <v>40625.900694444441</v>
      </c>
      <c r="T1653" s="12">
        <f t="shared" si="205"/>
        <v>40659.290972222225</v>
      </c>
      <c r="U1653" s="13">
        <f t="shared" si="206"/>
        <v>40625.900694444441</v>
      </c>
      <c r="V1653" t="str">
        <f t="shared" si="207"/>
        <v>Mar</v>
      </c>
    </row>
    <row r="1654" spans="1:22"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200"/>
        <v>100.66666666666666</v>
      </c>
      <c r="P1654" s="7">
        <f t="shared" si="201"/>
        <v>64.714285714285708</v>
      </c>
      <c r="Q1654" t="str">
        <f t="shared" si="202"/>
        <v>music</v>
      </c>
      <c r="R1654" s="8" t="str">
        <f t="shared" si="203"/>
        <v>pop</v>
      </c>
      <c r="S1654" s="12">
        <f t="shared" si="204"/>
        <v>41572.492974537039</v>
      </c>
      <c r="T1654" s="12">
        <f t="shared" si="205"/>
        <v>41602.534641203703</v>
      </c>
      <c r="U1654" s="13">
        <f t="shared" si="206"/>
        <v>41572.492974537039</v>
      </c>
      <c r="V1654" t="str">
        <f t="shared" si="207"/>
        <v>Oct</v>
      </c>
    </row>
    <row r="1655" spans="1:22"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200"/>
        <v>174.2304</v>
      </c>
      <c r="P1655" s="7">
        <f t="shared" si="201"/>
        <v>51.854285714285716</v>
      </c>
      <c r="Q1655" t="str">
        <f t="shared" si="202"/>
        <v>music</v>
      </c>
      <c r="R1655" s="8" t="str">
        <f t="shared" si="203"/>
        <v>pop</v>
      </c>
      <c r="S1655" s="12">
        <f t="shared" si="204"/>
        <v>40626.834444444445</v>
      </c>
      <c r="T1655" s="12">
        <f t="shared" si="205"/>
        <v>40657.834444444445</v>
      </c>
      <c r="U1655" s="13">
        <f t="shared" si="206"/>
        <v>40626.834444444445</v>
      </c>
      <c r="V1655" t="str">
        <f t="shared" si="207"/>
        <v>Mar</v>
      </c>
    </row>
    <row r="1656" spans="1:22"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200"/>
        <v>119.90909090909089</v>
      </c>
      <c r="P1656" s="7">
        <f t="shared" si="201"/>
        <v>38.794117647058826</v>
      </c>
      <c r="Q1656" t="str">
        <f t="shared" si="202"/>
        <v>music</v>
      </c>
      <c r="R1656" s="8" t="str">
        <f t="shared" si="203"/>
        <v>pop</v>
      </c>
      <c r="S1656" s="12">
        <f t="shared" si="204"/>
        <v>40987.890740740739</v>
      </c>
      <c r="T1656" s="12">
        <f t="shared" si="205"/>
        <v>41017.890740740739</v>
      </c>
      <c r="U1656" s="13">
        <f t="shared" si="206"/>
        <v>40987.890740740739</v>
      </c>
      <c r="V1656" t="str">
        <f t="shared" si="207"/>
        <v>Mar</v>
      </c>
    </row>
    <row r="1657" spans="1:22"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200"/>
        <v>142.86666666666667</v>
      </c>
      <c r="P1657" s="7">
        <f t="shared" si="201"/>
        <v>44.645833333333336</v>
      </c>
      <c r="Q1657" t="str">
        <f t="shared" si="202"/>
        <v>music</v>
      </c>
      <c r="R1657" s="8" t="str">
        <f t="shared" si="203"/>
        <v>pop</v>
      </c>
      <c r="S1657" s="12">
        <f t="shared" si="204"/>
        <v>40974.791898148149</v>
      </c>
      <c r="T1657" s="12">
        <f t="shared" si="205"/>
        <v>41004.750231481477</v>
      </c>
      <c r="U1657" s="13">
        <f t="shared" si="206"/>
        <v>40974.791898148149</v>
      </c>
      <c r="V1657" t="str">
        <f t="shared" si="207"/>
        <v>Mar</v>
      </c>
    </row>
    <row r="1658" spans="1:22"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200"/>
        <v>100.33493333333334</v>
      </c>
      <c r="P1658" s="7">
        <f t="shared" si="201"/>
        <v>156.77333333333334</v>
      </c>
      <c r="Q1658" t="str">
        <f t="shared" si="202"/>
        <v>music</v>
      </c>
      <c r="R1658" s="8" t="str">
        <f t="shared" si="203"/>
        <v>pop</v>
      </c>
      <c r="S1658" s="12">
        <f t="shared" si="204"/>
        <v>41226.928842592592</v>
      </c>
      <c r="T1658" s="12">
        <f t="shared" si="205"/>
        <v>41256.928842592592</v>
      </c>
      <c r="U1658" s="13">
        <f t="shared" si="206"/>
        <v>41226.928842592592</v>
      </c>
      <c r="V1658" t="str">
        <f t="shared" si="207"/>
        <v>Nov</v>
      </c>
    </row>
    <row r="1659" spans="1:22"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200"/>
        <v>104.93380000000001</v>
      </c>
      <c r="P1659" s="7">
        <f t="shared" si="201"/>
        <v>118.70339366515837</v>
      </c>
      <c r="Q1659" t="str">
        <f t="shared" si="202"/>
        <v>music</v>
      </c>
      <c r="R1659" s="8" t="str">
        <f t="shared" si="203"/>
        <v>pop</v>
      </c>
      <c r="S1659" s="12">
        <f t="shared" si="204"/>
        <v>41023.782037037039</v>
      </c>
      <c r="T1659" s="12">
        <f t="shared" si="205"/>
        <v>41053.782037037039</v>
      </c>
      <c r="U1659" s="13">
        <f t="shared" si="206"/>
        <v>41023.782037037039</v>
      </c>
      <c r="V1659" t="str">
        <f t="shared" si="207"/>
        <v>Apr</v>
      </c>
    </row>
    <row r="1660" spans="1:22"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200"/>
        <v>132.23333333333335</v>
      </c>
      <c r="P1660" s="7">
        <f t="shared" si="201"/>
        <v>74.149532710280369</v>
      </c>
      <c r="Q1660" t="str">
        <f t="shared" si="202"/>
        <v>music</v>
      </c>
      <c r="R1660" s="8" t="str">
        <f t="shared" si="203"/>
        <v>pop</v>
      </c>
      <c r="S1660" s="12">
        <f t="shared" si="204"/>
        <v>41223.22184027778</v>
      </c>
      <c r="T1660" s="12">
        <f t="shared" si="205"/>
        <v>41261.597222222219</v>
      </c>
      <c r="U1660" s="13">
        <f t="shared" si="206"/>
        <v>41223.22184027778</v>
      </c>
      <c r="V1660" t="str">
        <f t="shared" si="207"/>
        <v>Nov</v>
      </c>
    </row>
    <row r="1661" spans="1:22"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200"/>
        <v>112.79999999999998</v>
      </c>
      <c r="P1661" s="7">
        <f t="shared" si="201"/>
        <v>12.533333333333333</v>
      </c>
      <c r="Q1661" t="str">
        <f t="shared" si="202"/>
        <v>music</v>
      </c>
      <c r="R1661" s="8" t="str">
        <f t="shared" si="203"/>
        <v>pop</v>
      </c>
      <c r="S1661" s="12">
        <f t="shared" si="204"/>
        <v>41596.913437499999</v>
      </c>
      <c r="T1661" s="12">
        <f t="shared" si="205"/>
        <v>41625.5</v>
      </c>
      <c r="U1661" s="13">
        <f t="shared" si="206"/>
        <v>41596.913437499999</v>
      </c>
      <c r="V1661" t="str">
        <f t="shared" si="207"/>
        <v>Nov</v>
      </c>
    </row>
    <row r="1662" spans="1:22"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200"/>
        <v>1253.75</v>
      </c>
      <c r="P1662" s="7">
        <f t="shared" si="201"/>
        <v>27.861111111111111</v>
      </c>
      <c r="Q1662" t="str">
        <f t="shared" si="202"/>
        <v>music</v>
      </c>
      <c r="R1662" s="8" t="str">
        <f t="shared" si="203"/>
        <v>pop</v>
      </c>
      <c r="S1662" s="12">
        <f t="shared" si="204"/>
        <v>42459.693865740745</v>
      </c>
      <c r="T1662" s="12">
        <f t="shared" si="205"/>
        <v>42490.915972222225</v>
      </c>
      <c r="U1662" s="13">
        <f t="shared" si="206"/>
        <v>42459.693865740745</v>
      </c>
      <c r="V1662" t="str">
        <f t="shared" si="207"/>
        <v>Mar</v>
      </c>
    </row>
    <row r="1663" spans="1:22"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200"/>
        <v>102.50632911392405</v>
      </c>
      <c r="P1663" s="7">
        <f t="shared" si="201"/>
        <v>80.178217821782184</v>
      </c>
      <c r="Q1663" t="str">
        <f t="shared" si="202"/>
        <v>music</v>
      </c>
      <c r="R1663" s="8" t="str">
        <f t="shared" si="203"/>
        <v>pop</v>
      </c>
      <c r="S1663" s="12">
        <f t="shared" si="204"/>
        <v>42343.998043981483</v>
      </c>
      <c r="T1663" s="12">
        <f t="shared" si="205"/>
        <v>42386.875</v>
      </c>
      <c r="U1663" s="13">
        <f t="shared" si="206"/>
        <v>42343.998043981483</v>
      </c>
      <c r="V1663" t="str">
        <f t="shared" si="207"/>
        <v>Dec</v>
      </c>
    </row>
    <row r="1664" spans="1:22"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200"/>
        <v>102.6375</v>
      </c>
      <c r="P1664" s="7">
        <f t="shared" si="201"/>
        <v>132.43548387096774</v>
      </c>
      <c r="Q1664" t="str">
        <f t="shared" si="202"/>
        <v>music</v>
      </c>
      <c r="R1664" s="8" t="str">
        <f t="shared" si="203"/>
        <v>pop</v>
      </c>
      <c r="S1664" s="12">
        <f t="shared" si="204"/>
        <v>40848.198333333334</v>
      </c>
      <c r="T1664" s="12">
        <f t="shared" si="205"/>
        <v>40908.239999999998</v>
      </c>
      <c r="U1664" s="13">
        <f t="shared" si="206"/>
        <v>40848.198333333334</v>
      </c>
      <c r="V1664" t="str">
        <f t="shared" si="207"/>
        <v>Nov</v>
      </c>
    </row>
    <row r="1665" spans="1:22"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200"/>
        <v>108</v>
      </c>
      <c r="P1665" s="7">
        <f t="shared" si="201"/>
        <v>33.75</v>
      </c>
      <c r="Q1665" t="str">
        <f t="shared" si="202"/>
        <v>music</v>
      </c>
      <c r="R1665" s="8" t="str">
        <f t="shared" si="203"/>
        <v>pop</v>
      </c>
      <c r="S1665" s="12">
        <f t="shared" si="204"/>
        <v>42006.02207175926</v>
      </c>
      <c r="T1665" s="12">
        <f t="shared" si="205"/>
        <v>42036.02207175926</v>
      </c>
      <c r="U1665" s="13">
        <f t="shared" si="206"/>
        <v>42006.02207175926</v>
      </c>
      <c r="V1665" t="str">
        <f t="shared" si="207"/>
        <v>Jan</v>
      </c>
    </row>
    <row r="1666" spans="1:22"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200"/>
        <v>122.40879999999999</v>
      </c>
      <c r="P1666" s="7">
        <f t="shared" si="201"/>
        <v>34.384494382022467</v>
      </c>
      <c r="Q1666" t="str">
        <f t="shared" si="202"/>
        <v>music</v>
      </c>
      <c r="R1666" s="8" t="str">
        <f t="shared" si="203"/>
        <v>pop</v>
      </c>
      <c r="S1666" s="12">
        <f t="shared" si="204"/>
        <v>40939.761782407411</v>
      </c>
      <c r="T1666" s="12">
        <f t="shared" si="205"/>
        <v>40984.165972222225</v>
      </c>
      <c r="U1666" s="13">
        <f t="shared" si="206"/>
        <v>40939.761782407411</v>
      </c>
      <c r="V1666" t="str">
        <f t="shared" si="207"/>
        <v>Jan</v>
      </c>
    </row>
    <row r="1667" spans="1:22"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208">E1667/D1667*100</f>
        <v>119.45714285714286</v>
      </c>
      <c r="P1667" s="7">
        <f t="shared" ref="P1667:P1730" si="209">E1667/L1667</f>
        <v>44.956989247311824</v>
      </c>
      <c r="Q1667" t="str">
        <f t="shared" ref="Q1667:Q1730" si="210">LEFT(N1667, SEARCH("/",N1667,1)-1)</f>
        <v>music</v>
      </c>
      <c r="R1667" s="8" t="str">
        <f t="shared" ref="R1667:R1730" si="211">RIGHT(N1667,LEN(N1667)-SEARCH("/",N1667))</f>
        <v>pop</v>
      </c>
      <c r="S1667" s="12">
        <f t="shared" ref="S1667:S1730" si="212">(J1667/86400)+DATE(1970,1,1)</f>
        <v>40564.649456018517</v>
      </c>
      <c r="T1667" s="12">
        <f t="shared" ref="T1667:T1730" si="213">(I1667/86400)+DATE(1970,1,1)</f>
        <v>40596.125</v>
      </c>
      <c r="U1667" s="13">
        <f t="shared" ref="U1667:U1730" si="214">S1667</f>
        <v>40564.649456018517</v>
      </c>
      <c r="V1667" t="str">
        <f t="shared" si="207"/>
        <v>Jan</v>
      </c>
    </row>
    <row r="1668" spans="1:22"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208"/>
        <v>160.88</v>
      </c>
      <c r="P1668" s="7">
        <f t="shared" si="209"/>
        <v>41.04081632653061</v>
      </c>
      <c r="Q1668" t="str">
        <f t="shared" si="210"/>
        <v>music</v>
      </c>
      <c r="R1668" s="8" t="str">
        <f t="shared" si="211"/>
        <v>pop</v>
      </c>
      <c r="S1668" s="12">
        <f t="shared" si="212"/>
        <v>41331.253159722226</v>
      </c>
      <c r="T1668" s="12">
        <f t="shared" si="213"/>
        <v>41361.211493055554</v>
      </c>
      <c r="U1668" s="13">
        <f t="shared" si="214"/>
        <v>41331.253159722226</v>
      </c>
      <c r="V1668" t="str">
        <f t="shared" ref="V1668:V1731" si="215">TEXT(S1668,"mmm")</f>
        <v>Feb</v>
      </c>
    </row>
    <row r="1669" spans="1:22"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208"/>
        <v>126.85294117647059</v>
      </c>
      <c r="P1669" s="7">
        <f t="shared" si="209"/>
        <v>52.597560975609753</v>
      </c>
      <c r="Q1669" t="str">
        <f t="shared" si="210"/>
        <v>music</v>
      </c>
      <c r="R1669" s="8" t="str">
        <f t="shared" si="211"/>
        <v>pop</v>
      </c>
      <c r="S1669" s="12">
        <f t="shared" si="212"/>
        <v>41682.0705787037</v>
      </c>
      <c r="T1669" s="12">
        <f t="shared" si="213"/>
        <v>41709.290972222225</v>
      </c>
      <c r="U1669" s="13">
        <f t="shared" si="214"/>
        <v>41682.0705787037</v>
      </c>
      <c r="V1669" t="str">
        <f t="shared" si="215"/>
        <v>Feb</v>
      </c>
    </row>
    <row r="1670" spans="1:22"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208"/>
        <v>102.6375</v>
      </c>
      <c r="P1670" s="7">
        <f t="shared" si="209"/>
        <v>70.784482758620683</v>
      </c>
      <c r="Q1670" t="str">
        <f t="shared" si="210"/>
        <v>music</v>
      </c>
      <c r="R1670" s="8" t="str">
        <f t="shared" si="211"/>
        <v>pop</v>
      </c>
      <c r="S1670" s="12">
        <f t="shared" si="212"/>
        <v>40845.149756944447</v>
      </c>
      <c r="T1670" s="12">
        <f t="shared" si="213"/>
        <v>40875.191423611112</v>
      </c>
      <c r="U1670" s="13">
        <f t="shared" si="214"/>
        <v>40845.149756944447</v>
      </c>
      <c r="V1670" t="str">
        <f t="shared" si="215"/>
        <v>Oct</v>
      </c>
    </row>
    <row r="1671" spans="1:22"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208"/>
        <v>139.75</v>
      </c>
      <c r="P1671" s="7">
        <f t="shared" si="209"/>
        <v>53.75</v>
      </c>
      <c r="Q1671" t="str">
        <f t="shared" si="210"/>
        <v>music</v>
      </c>
      <c r="R1671" s="8" t="str">
        <f t="shared" si="211"/>
        <v>pop</v>
      </c>
      <c r="S1671" s="12">
        <f t="shared" si="212"/>
        <v>42461.885138888887</v>
      </c>
      <c r="T1671" s="12">
        <f t="shared" si="213"/>
        <v>42521.885138888887</v>
      </c>
      <c r="U1671" s="13">
        <f t="shared" si="214"/>
        <v>42461.885138888887</v>
      </c>
      <c r="V1671" t="str">
        <f t="shared" si="215"/>
        <v>Apr</v>
      </c>
    </row>
    <row r="1672" spans="1:22"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208"/>
        <v>102.60000000000001</v>
      </c>
      <c r="P1672" s="7">
        <f t="shared" si="209"/>
        <v>44.608695652173914</v>
      </c>
      <c r="Q1672" t="str">
        <f t="shared" si="210"/>
        <v>music</v>
      </c>
      <c r="R1672" s="8" t="str">
        <f t="shared" si="211"/>
        <v>pop</v>
      </c>
      <c r="S1672" s="12">
        <f t="shared" si="212"/>
        <v>40313.930543981478</v>
      </c>
      <c r="T1672" s="12">
        <f t="shared" si="213"/>
        <v>40364.166666666664</v>
      </c>
      <c r="U1672" s="13">
        <f t="shared" si="214"/>
        <v>40313.930543981478</v>
      </c>
      <c r="V1672" t="str">
        <f t="shared" si="215"/>
        <v>May</v>
      </c>
    </row>
    <row r="1673" spans="1:22"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208"/>
        <v>100.67349999999999</v>
      </c>
      <c r="P1673" s="7">
        <f t="shared" si="209"/>
        <v>26.148961038961041</v>
      </c>
      <c r="Q1673" t="str">
        <f t="shared" si="210"/>
        <v>music</v>
      </c>
      <c r="R1673" s="8" t="str">
        <f t="shared" si="211"/>
        <v>pop</v>
      </c>
      <c r="S1673" s="12">
        <f t="shared" si="212"/>
        <v>42553.54414351852</v>
      </c>
      <c r="T1673" s="12">
        <f t="shared" si="213"/>
        <v>42583.54414351852</v>
      </c>
      <c r="U1673" s="13">
        <f t="shared" si="214"/>
        <v>42553.54414351852</v>
      </c>
      <c r="V1673" t="str">
        <f t="shared" si="215"/>
        <v>Jul</v>
      </c>
    </row>
    <row r="1674" spans="1:22"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208"/>
        <v>112.94117647058823</v>
      </c>
      <c r="P1674" s="7">
        <f t="shared" si="209"/>
        <v>39.183673469387756</v>
      </c>
      <c r="Q1674" t="str">
        <f t="shared" si="210"/>
        <v>music</v>
      </c>
      <c r="R1674" s="8" t="str">
        <f t="shared" si="211"/>
        <v>pop</v>
      </c>
      <c r="S1674" s="12">
        <f t="shared" si="212"/>
        <v>41034.656597222223</v>
      </c>
      <c r="T1674" s="12">
        <f t="shared" si="213"/>
        <v>41064.656597222223</v>
      </c>
      <c r="U1674" s="13">
        <f t="shared" si="214"/>
        <v>41034.656597222223</v>
      </c>
      <c r="V1674" t="str">
        <f t="shared" si="215"/>
        <v>May</v>
      </c>
    </row>
    <row r="1675" spans="1:22"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208"/>
        <v>128.09523809523807</v>
      </c>
      <c r="P1675" s="7">
        <f t="shared" si="209"/>
        <v>45.593220338983052</v>
      </c>
      <c r="Q1675" t="str">
        <f t="shared" si="210"/>
        <v>music</v>
      </c>
      <c r="R1675" s="8" t="str">
        <f t="shared" si="211"/>
        <v>pop</v>
      </c>
      <c r="S1675" s="12">
        <f t="shared" si="212"/>
        <v>42039.878379629634</v>
      </c>
      <c r="T1675" s="12">
        <f t="shared" si="213"/>
        <v>42069.878379629634</v>
      </c>
      <c r="U1675" s="13">
        <f t="shared" si="214"/>
        <v>42039.878379629634</v>
      </c>
      <c r="V1675" t="str">
        <f t="shared" si="215"/>
        <v>Feb</v>
      </c>
    </row>
    <row r="1676" spans="1:22"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208"/>
        <v>201.7</v>
      </c>
      <c r="P1676" s="7">
        <f t="shared" si="209"/>
        <v>89.247787610619469</v>
      </c>
      <c r="Q1676" t="str">
        <f t="shared" si="210"/>
        <v>music</v>
      </c>
      <c r="R1676" s="8" t="str">
        <f t="shared" si="211"/>
        <v>pop</v>
      </c>
      <c r="S1676" s="12">
        <f t="shared" si="212"/>
        <v>42569.605393518519</v>
      </c>
      <c r="T1676" s="12">
        <f t="shared" si="213"/>
        <v>42600.290972222225</v>
      </c>
      <c r="U1676" s="13">
        <f t="shared" si="214"/>
        <v>42569.605393518519</v>
      </c>
      <c r="V1676" t="str">
        <f t="shared" si="215"/>
        <v>Jul</v>
      </c>
    </row>
    <row r="1677" spans="1:22"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208"/>
        <v>137.416</v>
      </c>
      <c r="P1677" s="7">
        <f t="shared" si="209"/>
        <v>40.416470588235299</v>
      </c>
      <c r="Q1677" t="str">
        <f t="shared" si="210"/>
        <v>music</v>
      </c>
      <c r="R1677" s="8" t="str">
        <f t="shared" si="211"/>
        <v>pop</v>
      </c>
      <c r="S1677" s="12">
        <f t="shared" si="212"/>
        <v>40802.733101851853</v>
      </c>
      <c r="T1677" s="12">
        <f t="shared" si="213"/>
        <v>40832.918749999997</v>
      </c>
      <c r="U1677" s="13">
        <f t="shared" si="214"/>
        <v>40802.733101851853</v>
      </c>
      <c r="V1677" t="str">
        <f t="shared" si="215"/>
        <v>Sep</v>
      </c>
    </row>
    <row r="1678" spans="1:22"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208"/>
        <v>115.33333333333333</v>
      </c>
      <c r="P1678" s="7">
        <f t="shared" si="209"/>
        <v>82.38095238095238</v>
      </c>
      <c r="Q1678" t="str">
        <f t="shared" si="210"/>
        <v>music</v>
      </c>
      <c r="R1678" s="8" t="str">
        <f t="shared" si="211"/>
        <v>pop</v>
      </c>
      <c r="S1678" s="12">
        <f t="shared" si="212"/>
        <v>40973.726238425923</v>
      </c>
      <c r="T1678" s="12">
        <f t="shared" si="213"/>
        <v>41020.165972222225</v>
      </c>
      <c r="U1678" s="13">
        <f t="shared" si="214"/>
        <v>40973.726238425923</v>
      </c>
      <c r="V1678" t="str">
        <f t="shared" si="215"/>
        <v>Mar</v>
      </c>
    </row>
    <row r="1679" spans="1:22"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208"/>
        <v>111.66666666666667</v>
      </c>
      <c r="P1679" s="7">
        <f t="shared" si="209"/>
        <v>159.52380952380952</v>
      </c>
      <c r="Q1679" t="str">
        <f t="shared" si="210"/>
        <v>music</v>
      </c>
      <c r="R1679" s="8" t="str">
        <f t="shared" si="211"/>
        <v>pop</v>
      </c>
      <c r="S1679" s="12">
        <f t="shared" si="212"/>
        <v>42416.407129629632</v>
      </c>
      <c r="T1679" s="12">
        <f t="shared" si="213"/>
        <v>42476.249305555553</v>
      </c>
      <c r="U1679" s="13">
        <f t="shared" si="214"/>
        <v>42416.407129629632</v>
      </c>
      <c r="V1679" t="str">
        <f t="shared" si="215"/>
        <v>Feb</v>
      </c>
    </row>
    <row r="1680" spans="1:22"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208"/>
        <v>118.39999999999999</v>
      </c>
      <c r="P1680" s="7">
        <f t="shared" si="209"/>
        <v>36.244897959183675</v>
      </c>
      <c r="Q1680" t="str">
        <f t="shared" si="210"/>
        <v>music</v>
      </c>
      <c r="R1680" s="8" t="str">
        <f t="shared" si="211"/>
        <v>pop</v>
      </c>
      <c r="S1680" s="12">
        <f t="shared" si="212"/>
        <v>41662.854988425926</v>
      </c>
      <c r="T1680" s="12">
        <f t="shared" si="213"/>
        <v>41676.854988425926</v>
      </c>
      <c r="U1680" s="13">
        <f t="shared" si="214"/>
        <v>41662.854988425926</v>
      </c>
      <c r="V1680" t="str">
        <f t="shared" si="215"/>
        <v>Jan</v>
      </c>
    </row>
    <row r="1681" spans="1:22"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208"/>
        <v>175</v>
      </c>
      <c r="P1681" s="7">
        <f t="shared" si="209"/>
        <v>62.5</v>
      </c>
      <c r="Q1681" t="str">
        <f t="shared" si="210"/>
        <v>music</v>
      </c>
      <c r="R1681" s="8" t="str">
        <f t="shared" si="211"/>
        <v>pop</v>
      </c>
      <c r="S1681" s="12">
        <f t="shared" si="212"/>
        <v>40723.068807870368</v>
      </c>
      <c r="T1681" s="12">
        <f t="shared" si="213"/>
        <v>40746.068807870368</v>
      </c>
      <c r="U1681" s="13">
        <f t="shared" si="214"/>
        <v>40723.068807870368</v>
      </c>
      <c r="V1681" t="str">
        <f t="shared" si="215"/>
        <v>Jun</v>
      </c>
    </row>
    <row r="1682" spans="1:22"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208"/>
        <v>117.5</v>
      </c>
      <c r="P1682" s="7">
        <f t="shared" si="209"/>
        <v>47</v>
      </c>
      <c r="Q1682" t="str">
        <f t="shared" si="210"/>
        <v>music</v>
      </c>
      <c r="R1682" s="8" t="str">
        <f t="shared" si="211"/>
        <v>pop</v>
      </c>
      <c r="S1682" s="12">
        <f t="shared" si="212"/>
        <v>41802.757719907408</v>
      </c>
      <c r="T1682" s="12">
        <f t="shared" si="213"/>
        <v>41832.757719907408</v>
      </c>
      <c r="U1682" s="13">
        <f t="shared" si="214"/>
        <v>41802.757719907408</v>
      </c>
      <c r="V1682" t="str">
        <f t="shared" si="215"/>
        <v>Jun</v>
      </c>
    </row>
    <row r="1683" spans="1:22"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208"/>
        <v>101.42212307692309</v>
      </c>
      <c r="P1683" s="7">
        <f t="shared" si="209"/>
        <v>74.575090497737563</v>
      </c>
      <c r="Q1683" t="str">
        <f t="shared" si="210"/>
        <v>music</v>
      </c>
      <c r="R1683" s="8" t="str">
        <f t="shared" si="211"/>
        <v>faith</v>
      </c>
      <c r="S1683" s="12">
        <f t="shared" si="212"/>
        <v>42774.121342592596</v>
      </c>
      <c r="T1683" s="12">
        <f t="shared" si="213"/>
        <v>42823.083333333328</v>
      </c>
      <c r="U1683" s="13">
        <f t="shared" si="214"/>
        <v>42774.121342592596</v>
      </c>
      <c r="V1683" t="str">
        <f t="shared" si="215"/>
        <v>Feb</v>
      </c>
    </row>
    <row r="1684" spans="1:22"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208"/>
        <v>0</v>
      </c>
      <c r="P1684" s="7" t="e">
        <f t="shared" si="209"/>
        <v>#DIV/0!</v>
      </c>
      <c r="Q1684" t="str">
        <f t="shared" si="210"/>
        <v>music</v>
      </c>
      <c r="R1684" s="8" t="str">
        <f t="shared" si="211"/>
        <v>faith</v>
      </c>
      <c r="S1684" s="12">
        <f t="shared" si="212"/>
        <v>42779.21365740741</v>
      </c>
      <c r="T1684" s="12">
        <f t="shared" si="213"/>
        <v>42839.171990740739</v>
      </c>
      <c r="U1684" s="13">
        <f t="shared" si="214"/>
        <v>42779.21365740741</v>
      </c>
      <c r="V1684" t="str">
        <f t="shared" si="215"/>
        <v>Feb</v>
      </c>
    </row>
    <row r="1685" spans="1:22"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208"/>
        <v>21.714285714285715</v>
      </c>
      <c r="P1685" s="7">
        <f t="shared" si="209"/>
        <v>76</v>
      </c>
      <c r="Q1685" t="str">
        <f t="shared" si="210"/>
        <v>music</v>
      </c>
      <c r="R1685" s="8" t="str">
        <f t="shared" si="211"/>
        <v>faith</v>
      </c>
      <c r="S1685" s="12">
        <f t="shared" si="212"/>
        <v>42808.781689814816</v>
      </c>
      <c r="T1685" s="12">
        <f t="shared" si="213"/>
        <v>42832.781689814816</v>
      </c>
      <c r="U1685" s="13">
        <f t="shared" si="214"/>
        <v>42808.781689814816</v>
      </c>
      <c r="V1685" t="str">
        <f t="shared" si="215"/>
        <v>Mar</v>
      </c>
    </row>
    <row r="1686" spans="1:22"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208"/>
        <v>109.125</v>
      </c>
      <c r="P1686" s="7">
        <f t="shared" si="209"/>
        <v>86.43564356435644</v>
      </c>
      <c r="Q1686" t="str">
        <f t="shared" si="210"/>
        <v>music</v>
      </c>
      <c r="R1686" s="8" t="str">
        <f t="shared" si="211"/>
        <v>faith</v>
      </c>
      <c r="S1686" s="12">
        <f t="shared" si="212"/>
        <v>42783.815289351856</v>
      </c>
      <c r="T1686" s="12">
        <f t="shared" si="213"/>
        <v>42811.773622685185</v>
      </c>
      <c r="U1686" s="13">
        <f t="shared" si="214"/>
        <v>42783.815289351856</v>
      </c>
      <c r="V1686" t="str">
        <f t="shared" si="215"/>
        <v>Feb</v>
      </c>
    </row>
    <row r="1687" spans="1:22"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208"/>
        <v>102.85714285714285</v>
      </c>
      <c r="P1687" s="7">
        <f t="shared" si="209"/>
        <v>24</v>
      </c>
      <c r="Q1687" t="str">
        <f t="shared" si="210"/>
        <v>music</v>
      </c>
      <c r="R1687" s="8" t="str">
        <f t="shared" si="211"/>
        <v>faith</v>
      </c>
      <c r="S1687" s="12">
        <f t="shared" si="212"/>
        <v>42788.2502662037</v>
      </c>
      <c r="T1687" s="12">
        <f t="shared" si="213"/>
        <v>42818.208599537036</v>
      </c>
      <c r="U1687" s="13">
        <f t="shared" si="214"/>
        <v>42788.2502662037</v>
      </c>
      <c r="V1687" t="str">
        <f t="shared" si="215"/>
        <v>Feb</v>
      </c>
    </row>
    <row r="1688" spans="1:22"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208"/>
        <v>0.36</v>
      </c>
      <c r="P1688" s="7">
        <f t="shared" si="209"/>
        <v>18</v>
      </c>
      <c r="Q1688" t="str">
        <f t="shared" si="210"/>
        <v>music</v>
      </c>
      <c r="R1688" s="8" t="str">
        <f t="shared" si="211"/>
        <v>faith</v>
      </c>
      <c r="S1688" s="12">
        <f t="shared" si="212"/>
        <v>42792.843969907408</v>
      </c>
      <c r="T1688" s="12">
        <f t="shared" si="213"/>
        <v>42852.802303240736</v>
      </c>
      <c r="U1688" s="13">
        <f t="shared" si="214"/>
        <v>42792.843969907408</v>
      </c>
      <c r="V1688" t="str">
        <f t="shared" si="215"/>
        <v>Feb</v>
      </c>
    </row>
    <row r="1689" spans="1:22"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208"/>
        <v>31.25</v>
      </c>
      <c r="P1689" s="7">
        <f t="shared" si="209"/>
        <v>80.128205128205124</v>
      </c>
      <c r="Q1689" t="str">
        <f t="shared" si="210"/>
        <v>music</v>
      </c>
      <c r="R1689" s="8" t="str">
        <f t="shared" si="211"/>
        <v>faith</v>
      </c>
      <c r="S1689" s="12">
        <f t="shared" si="212"/>
        <v>42802.046817129631</v>
      </c>
      <c r="T1689" s="12">
        <f t="shared" si="213"/>
        <v>42835.84375</v>
      </c>
      <c r="U1689" s="13">
        <f t="shared" si="214"/>
        <v>42802.046817129631</v>
      </c>
      <c r="V1689" t="str">
        <f t="shared" si="215"/>
        <v>Mar</v>
      </c>
    </row>
    <row r="1690" spans="1:22"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208"/>
        <v>44.3</v>
      </c>
      <c r="P1690" s="7">
        <f t="shared" si="209"/>
        <v>253.14285714285714</v>
      </c>
      <c r="Q1690" t="str">
        <f t="shared" si="210"/>
        <v>music</v>
      </c>
      <c r="R1690" s="8" t="str">
        <f t="shared" si="211"/>
        <v>faith</v>
      </c>
      <c r="S1690" s="12">
        <f t="shared" si="212"/>
        <v>42804.534652777773</v>
      </c>
      <c r="T1690" s="12">
        <f t="shared" si="213"/>
        <v>42834.492986111116</v>
      </c>
      <c r="U1690" s="13">
        <f t="shared" si="214"/>
        <v>42804.534652777773</v>
      </c>
      <c r="V1690" t="str">
        <f t="shared" si="215"/>
        <v>Mar</v>
      </c>
    </row>
    <row r="1691" spans="1:22"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208"/>
        <v>100</v>
      </c>
      <c r="P1691" s="7">
        <f t="shared" si="209"/>
        <v>171.42857142857142</v>
      </c>
      <c r="Q1691" t="str">
        <f t="shared" si="210"/>
        <v>music</v>
      </c>
      <c r="R1691" s="8" t="str">
        <f t="shared" si="211"/>
        <v>faith</v>
      </c>
      <c r="S1691" s="12">
        <f t="shared" si="212"/>
        <v>42780.942476851851</v>
      </c>
      <c r="T1691" s="12">
        <f t="shared" si="213"/>
        <v>42810.900810185187</v>
      </c>
      <c r="U1691" s="13">
        <f t="shared" si="214"/>
        <v>42780.942476851851</v>
      </c>
      <c r="V1691" t="str">
        <f t="shared" si="215"/>
        <v>Feb</v>
      </c>
    </row>
    <row r="1692" spans="1:22"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208"/>
        <v>25.4</v>
      </c>
      <c r="P1692" s="7">
        <f t="shared" si="209"/>
        <v>57.727272727272727</v>
      </c>
      <c r="Q1692" t="str">
        <f t="shared" si="210"/>
        <v>music</v>
      </c>
      <c r="R1692" s="8" t="str">
        <f t="shared" si="211"/>
        <v>faith</v>
      </c>
      <c r="S1692" s="12">
        <f t="shared" si="212"/>
        <v>42801.43104166667</v>
      </c>
      <c r="T1692" s="12">
        <f t="shared" si="213"/>
        <v>42831.389374999999</v>
      </c>
      <c r="U1692" s="13">
        <f t="shared" si="214"/>
        <v>42801.43104166667</v>
      </c>
      <c r="V1692" t="str">
        <f t="shared" si="215"/>
        <v>Mar</v>
      </c>
    </row>
    <row r="1693" spans="1:22"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208"/>
        <v>33.473333333333329</v>
      </c>
      <c r="P1693" s="7">
        <f t="shared" si="209"/>
        <v>264.26315789473682</v>
      </c>
      <c r="Q1693" t="str">
        <f t="shared" si="210"/>
        <v>music</v>
      </c>
      <c r="R1693" s="8" t="str">
        <f t="shared" si="211"/>
        <v>faith</v>
      </c>
      <c r="S1693" s="12">
        <f t="shared" si="212"/>
        <v>42795.701481481483</v>
      </c>
      <c r="T1693" s="12">
        <f t="shared" si="213"/>
        <v>42828.041666666672</v>
      </c>
      <c r="U1693" s="13">
        <f t="shared" si="214"/>
        <v>42795.701481481483</v>
      </c>
      <c r="V1693" t="str">
        <f t="shared" si="215"/>
        <v>Mar</v>
      </c>
    </row>
    <row r="1694" spans="1:22"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208"/>
        <v>47.8</v>
      </c>
      <c r="P1694" s="7">
        <f t="shared" si="209"/>
        <v>159.33333333333334</v>
      </c>
      <c r="Q1694" t="str">
        <f t="shared" si="210"/>
        <v>music</v>
      </c>
      <c r="R1694" s="8" t="str">
        <f t="shared" si="211"/>
        <v>faith</v>
      </c>
      <c r="S1694" s="12">
        <f t="shared" si="212"/>
        <v>42788.151238425926</v>
      </c>
      <c r="T1694" s="12">
        <f t="shared" si="213"/>
        <v>42820.999305555553</v>
      </c>
      <c r="U1694" s="13">
        <f t="shared" si="214"/>
        <v>42788.151238425926</v>
      </c>
      <c r="V1694" t="str">
        <f t="shared" si="215"/>
        <v>Feb</v>
      </c>
    </row>
    <row r="1695" spans="1:22"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208"/>
        <v>9.3333333333333339</v>
      </c>
      <c r="P1695" s="7">
        <f t="shared" si="209"/>
        <v>35</v>
      </c>
      <c r="Q1695" t="str">
        <f t="shared" si="210"/>
        <v>music</v>
      </c>
      <c r="R1695" s="8" t="str">
        <f t="shared" si="211"/>
        <v>faith</v>
      </c>
      <c r="S1695" s="12">
        <f t="shared" si="212"/>
        <v>42803.920277777783</v>
      </c>
      <c r="T1695" s="12">
        <f t="shared" si="213"/>
        <v>42834.833333333328</v>
      </c>
      <c r="U1695" s="13">
        <f t="shared" si="214"/>
        <v>42803.920277777783</v>
      </c>
      <c r="V1695" t="str">
        <f t="shared" si="215"/>
        <v>Mar</v>
      </c>
    </row>
    <row r="1696" spans="1:22"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208"/>
        <v>0.05</v>
      </c>
      <c r="P1696" s="7">
        <f t="shared" si="209"/>
        <v>5</v>
      </c>
      <c r="Q1696" t="str">
        <f t="shared" si="210"/>
        <v>music</v>
      </c>
      <c r="R1696" s="8" t="str">
        <f t="shared" si="211"/>
        <v>faith</v>
      </c>
      <c r="S1696" s="12">
        <f t="shared" si="212"/>
        <v>42791.669837962967</v>
      </c>
      <c r="T1696" s="12">
        <f t="shared" si="213"/>
        <v>42821.191666666666</v>
      </c>
      <c r="U1696" s="13">
        <f t="shared" si="214"/>
        <v>42791.669837962967</v>
      </c>
      <c r="V1696" t="str">
        <f t="shared" si="215"/>
        <v>Feb</v>
      </c>
    </row>
    <row r="1697" spans="1:22"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208"/>
        <v>11.708333333333334</v>
      </c>
      <c r="P1697" s="7">
        <f t="shared" si="209"/>
        <v>61.086956521739133</v>
      </c>
      <c r="Q1697" t="str">
        <f t="shared" si="210"/>
        <v>music</v>
      </c>
      <c r="R1697" s="8" t="str">
        <f t="shared" si="211"/>
        <v>faith</v>
      </c>
      <c r="S1697" s="12">
        <f t="shared" si="212"/>
        <v>42801.031412037039</v>
      </c>
      <c r="T1697" s="12">
        <f t="shared" si="213"/>
        <v>42835.041666666672</v>
      </c>
      <c r="U1697" s="13">
        <f t="shared" si="214"/>
        <v>42801.031412037039</v>
      </c>
      <c r="V1697" t="str">
        <f t="shared" si="215"/>
        <v>Mar</v>
      </c>
    </row>
    <row r="1698" spans="1:22"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208"/>
        <v>0</v>
      </c>
      <c r="P1698" s="7" t="e">
        <f t="shared" si="209"/>
        <v>#DIV/0!</v>
      </c>
      <c r="Q1698" t="str">
        <f t="shared" si="210"/>
        <v>music</v>
      </c>
      <c r="R1698" s="8" t="str">
        <f t="shared" si="211"/>
        <v>faith</v>
      </c>
      <c r="S1698" s="12">
        <f t="shared" si="212"/>
        <v>42796.069571759261</v>
      </c>
      <c r="T1698" s="12">
        <f t="shared" si="213"/>
        <v>42826.027905092589</v>
      </c>
      <c r="U1698" s="13">
        <f t="shared" si="214"/>
        <v>42796.069571759261</v>
      </c>
      <c r="V1698" t="str">
        <f t="shared" si="215"/>
        <v>Mar</v>
      </c>
    </row>
    <row r="1699" spans="1:22"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208"/>
        <v>20.208000000000002</v>
      </c>
      <c r="P1699" s="7">
        <f t="shared" si="209"/>
        <v>114.81818181818181</v>
      </c>
      <c r="Q1699" t="str">
        <f t="shared" si="210"/>
        <v>music</v>
      </c>
      <c r="R1699" s="8" t="str">
        <f t="shared" si="211"/>
        <v>faith</v>
      </c>
      <c r="S1699" s="12">
        <f t="shared" si="212"/>
        <v>42805.032962962963</v>
      </c>
      <c r="T1699" s="12">
        <f t="shared" si="213"/>
        <v>42834.991296296299</v>
      </c>
      <c r="U1699" s="13">
        <f t="shared" si="214"/>
        <v>42805.032962962963</v>
      </c>
      <c r="V1699" t="str">
        <f t="shared" si="215"/>
        <v>Mar</v>
      </c>
    </row>
    <row r="1700" spans="1:22"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208"/>
        <v>0</v>
      </c>
      <c r="P1700" s="7" t="e">
        <f t="shared" si="209"/>
        <v>#DIV/0!</v>
      </c>
      <c r="Q1700" t="str">
        <f t="shared" si="210"/>
        <v>music</v>
      </c>
      <c r="R1700" s="8" t="str">
        <f t="shared" si="211"/>
        <v>faith</v>
      </c>
      <c r="S1700" s="12">
        <f t="shared" si="212"/>
        <v>42796.207870370374</v>
      </c>
      <c r="T1700" s="12">
        <f t="shared" si="213"/>
        <v>42820.147916666669</v>
      </c>
      <c r="U1700" s="13">
        <f t="shared" si="214"/>
        <v>42796.207870370374</v>
      </c>
      <c r="V1700" t="str">
        <f t="shared" si="215"/>
        <v>Mar</v>
      </c>
    </row>
    <row r="1701" spans="1:22"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208"/>
        <v>4.2311459353574925</v>
      </c>
      <c r="P1701" s="7">
        <f t="shared" si="209"/>
        <v>54</v>
      </c>
      <c r="Q1701" t="str">
        <f t="shared" si="210"/>
        <v>music</v>
      </c>
      <c r="R1701" s="8" t="str">
        <f t="shared" si="211"/>
        <v>faith</v>
      </c>
      <c r="S1701" s="12">
        <f t="shared" si="212"/>
        <v>42806.863946759258</v>
      </c>
      <c r="T1701" s="12">
        <f t="shared" si="213"/>
        <v>42836.863946759258</v>
      </c>
      <c r="U1701" s="13">
        <f t="shared" si="214"/>
        <v>42806.863946759258</v>
      </c>
      <c r="V1701" t="str">
        <f t="shared" si="215"/>
        <v>Mar</v>
      </c>
    </row>
    <row r="1702" spans="1:22"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208"/>
        <v>26.06</v>
      </c>
      <c r="P1702" s="7">
        <f t="shared" si="209"/>
        <v>65.974683544303801</v>
      </c>
      <c r="Q1702" t="str">
        <f t="shared" si="210"/>
        <v>music</v>
      </c>
      <c r="R1702" s="8" t="str">
        <f t="shared" si="211"/>
        <v>faith</v>
      </c>
      <c r="S1702" s="12">
        <f t="shared" si="212"/>
        <v>42796.071643518517</v>
      </c>
      <c r="T1702" s="12">
        <f t="shared" si="213"/>
        <v>42826.166666666672</v>
      </c>
      <c r="U1702" s="13">
        <f t="shared" si="214"/>
        <v>42796.071643518517</v>
      </c>
      <c r="V1702" t="str">
        <f t="shared" si="215"/>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208"/>
        <v>0.19801980198019803</v>
      </c>
      <c r="P1703" s="7">
        <f t="shared" si="209"/>
        <v>5</v>
      </c>
      <c r="Q1703" t="str">
        <f t="shared" si="210"/>
        <v>music</v>
      </c>
      <c r="R1703" s="8" t="str">
        <f t="shared" si="211"/>
        <v>faith</v>
      </c>
      <c r="S1703" s="12">
        <f t="shared" si="212"/>
        <v>41989.664409722223</v>
      </c>
      <c r="T1703" s="12">
        <f t="shared" si="213"/>
        <v>42019.664409722223</v>
      </c>
      <c r="U1703" s="13">
        <f t="shared" si="214"/>
        <v>41989.664409722223</v>
      </c>
      <c r="V1703" t="str">
        <f t="shared" si="215"/>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208"/>
        <v>6.0606060606060606E-3</v>
      </c>
      <c r="P1704" s="7">
        <f t="shared" si="209"/>
        <v>1</v>
      </c>
      <c r="Q1704" t="str">
        <f t="shared" si="210"/>
        <v>music</v>
      </c>
      <c r="R1704" s="8" t="str">
        <f t="shared" si="211"/>
        <v>faith</v>
      </c>
      <c r="S1704" s="12">
        <f t="shared" si="212"/>
        <v>42063.869791666672</v>
      </c>
      <c r="T1704" s="12">
        <f t="shared" si="213"/>
        <v>42093.828125</v>
      </c>
      <c r="U1704" s="13">
        <f t="shared" si="214"/>
        <v>42063.869791666672</v>
      </c>
      <c r="V1704" t="str">
        <f t="shared" si="215"/>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208"/>
        <v>1.02</v>
      </c>
      <c r="P1705" s="7">
        <f t="shared" si="209"/>
        <v>25.5</v>
      </c>
      <c r="Q1705" t="str">
        <f t="shared" si="210"/>
        <v>music</v>
      </c>
      <c r="R1705" s="8" t="str">
        <f t="shared" si="211"/>
        <v>faith</v>
      </c>
      <c r="S1705" s="12">
        <f t="shared" si="212"/>
        <v>42187.281678240739</v>
      </c>
      <c r="T1705" s="12">
        <f t="shared" si="213"/>
        <v>42247.281678240739</v>
      </c>
      <c r="U1705" s="13">
        <f t="shared" si="214"/>
        <v>42187.281678240739</v>
      </c>
      <c r="V1705" t="str">
        <f t="shared" si="215"/>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208"/>
        <v>65.100000000000009</v>
      </c>
      <c r="P1706" s="7">
        <f t="shared" si="209"/>
        <v>118.36363636363636</v>
      </c>
      <c r="Q1706" t="str">
        <f t="shared" si="210"/>
        <v>music</v>
      </c>
      <c r="R1706" s="8" t="str">
        <f t="shared" si="211"/>
        <v>faith</v>
      </c>
      <c r="S1706" s="12">
        <f t="shared" si="212"/>
        <v>42021.139733796299</v>
      </c>
      <c r="T1706" s="12">
        <f t="shared" si="213"/>
        <v>42051.139733796299</v>
      </c>
      <c r="U1706" s="13">
        <f t="shared" si="214"/>
        <v>42021.139733796299</v>
      </c>
      <c r="V1706" t="str">
        <f t="shared" si="215"/>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208"/>
        <v>0</v>
      </c>
      <c r="P1707" s="7" t="e">
        <f t="shared" si="209"/>
        <v>#DIV/0!</v>
      </c>
      <c r="Q1707" t="str">
        <f t="shared" si="210"/>
        <v>music</v>
      </c>
      <c r="R1707" s="8" t="str">
        <f t="shared" si="211"/>
        <v>faith</v>
      </c>
      <c r="S1707" s="12">
        <f t="shared" si="212"/>
        <v>42245.016736111109</v>
      </c>
      <c r="T1707" s="12">
        <f t="shared" si="213"/>
        <v>42256.666666666672</v>
      </c>
      <c r="U1707" s="13">
        <f t="shared" si="214"/>
        <v>42245.016736111109</v>
      </c>
      <c r="V1707" t="str">
        <f t="shared" si="215"/>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208"/>
        <v>0</v>
      </c>
      <c r="P1708" s="7" t="e">
        <f t="shared" si="209"/>
        <v>#DIV/0!</v>
      </c>
      <c r="Q1708" t="str">
        <f t="shared" si="210"/>
        <v>music</v>
      </c>
      <c r="R1708" s="8" t="str">
        <f t="shared" si="211"/>
        <v>faith</v>
      </c>
      <c r="S1708" s="12">
        <f t="shared" si="212"/>
        <v>42179.306388888886</v>
      </c>
      <c r="T1708" s="12">
        <f t="shared" si="213"/>
        <v>42239.306388888886</v>
      </c>
      <c r="U1708" s="13">
        <f t="shared" si="214"/>
        <v>42179.306388888886</v>
      </c>
      <c r="V1708" t="str">
        <f t="shared" si="215"/>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208"/>
        <v>9.74</v>
      </c>
      <c r="P1709" s="7">
        <f t="shared" si="209"/>
        <v>54.111111111111114</v>
      </c>
      <c r="Q1709" t="str">
        <f t="shared" si="210"/>
        <v>music</v>
      </c>
      <c r="R1709" s="8" t="str">
        <f t="shared" si="211"/>
        <v>faith</v>
      </c>
      <c r="S1709" s="12">
        <f t="shared" si="212"/>
        <v>42427.721006944441</v>
      </c>
      <c r="T1709" s="12">
        <f t="shared" si="213"/>
        <v>42457.679340277777</v>
      </c>
      <c r="U1709" s="13">
        <f t="shared" si="214"/>
        <v>42427.721006944441</v>
      </c>
      <c r="V1709" t="str">
        <f t="shared" si="215"/>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208"/>
        <v>0</v>
      </c>
      <c r="P1710" s="7" t="e">
        <f t="shared" si="209"/>
        <v>#DIV/0!</v>
      </c>
      <c r="Q1710" t="str">
        <f t="shared" si="210"/>
        <v>music</v>
      </c>
      <c r="R1710" s="8" t="str">
        <f t="shared" si="211"/>
        <v>faith</v>
      </c>
      <c r="S1710" s="12">
        <f t="shared" si="212"/>
        <v>42451.866967592592</v>
      </c>
      <c r="T1710" s="12">
        <f t="shared" si="213"/>
        <v>42491.866967592592</v>
      </c>
      <c r="U1710" s="13">
        <f t="shared" si="214"/>
        <v>42451.866967592592</v>
      </c>
      <c r="V1710" t="str">
        <f t="shared" si="215"/>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208"/>
        <v>4.8571428571428568</v>
      </c>
      <c r="P1711" s="7">
        <f t="shared" si="209"/>
        <v>21.25</v>
      </c>
      <c r="Q1711" t="str">
        <f t="shared" si="210"/>
        <v>music</v>
      </c>
      <c r="R1711" s="8" t="str">
        <f t="shared" si="211"/>
        <v>faith</v>
      </c>
      <c r="S1711" s="12">
        <f t="shared" si="212"/>
        <v>41841.563819444447</v>
      </c>
      <c r="T1711" s="12">
        <f t="shared" si="213"/>
        <v>41882.818749999999</v>
      </c>
      <c r="U1711" s="13">
        <f t="shared" si="214"/>
        <v>41841.563819444447</v>
      </c>
      <c r="V1711" t="str">
        <f t="shared" si="215"/>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208"/>
        <v>0.67999999999999994</v>
      </c>
      <c r="P1712" s="7">
        <f t="shared" si="209"/>
        <v>34</v>
      </c>
      <c r="Q1712" t="str">
        <f t="shared" si="210"/>
        <v>music</v>
      </c>
      <c r="R1712" s="8" t="str">
        <f t="shared" si="211"/>
        <v>faith</v>
      </c>
      <c r="S1712" s="12">
        <f t="shared" si="212"/>
        <v>42341.591296296298</v>
      </c>
      <c r="T1712" s="12">
        <f t="shared" si="213"/>
        <v>42387.541666666672</v>
      </c>
      <c r="U1712" s="13">
        <f t="shared" si="214"/>
        <v>42341.591296296298</v>
      </c>
      <c r="V1712" t="str">
        <f t="shared" si="215"/>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208"/>
        <v>10.5</v>
      </c>
      <c r="P1713" s="7">
        <f t="shared" si="209"/>
        <v>525</v>
      </c>
      <c r="Q1713" t="str">
        <f t="shared" si="210"/>
        <v>music</v>
      </c>
      <c r="R1713" s="8" t="str">
        <f t="shared" si="211"/>
        <v>faith</v>
      </c>
      <c r="S1713" s="12">
        <f t="shared" si="212"/>
        <v>41852.646226851852</v>
      </c>
      <c r="T1713" s="12">
        <f t="shared" si="213"/>
        <v>41883.646226851852</v>
      </c>
      <c r="U1713" s="13">
        <f t="shared" si="214"/>
        <v>41852.646226851852</v>
      </c>
      <c r="V1713" t="str">
        <f t="shared" si="215"/>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208"/>
        <v>0</v>
      </c>
      <c r="P1714" s="7" t="e">
        <f t="shared" si="209"/>
        <v>#DIV/0!</v>
      </c>
      <c r="Q1714" t="str">
        <f t="shared" si="210"/>
        <v>music</v>
      </c>
      <c r="R1714" s="8" t="str">
        <f t="shared" si="211"/>
        <v>faith</v>
      </c>
      <c r="S1714" s="12">
        <f t="shared" si="212"/>
        <v>42125.913807870369</v>
      </c>
      <c r="T1714" s="12">
        <f t="shared" si="213"/>
        <v>42185.913807870369</v>
      </c>
      <c r="U1714" s="13">
        <f t="shared" si="214"/>
        <v>42125.913807870369</v>
      </c>
      <c r="V1714" t="str">
        <f t="shared" si="215"/>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208"/>
        <v>1.6666666666666667</v>
      </c>
      <c r="P1715" s="7">
        <f t="shared" si="209"/>
        <v>50</v>
      </c>
      <c r="Q1715" t="str">
        <f t="shared" si="210"/>
        <v>music</v>
      </c>
      <c r="R1715" s="8" t="str">
        <f t="shared" si="211"/>
        <v>faith</v>
      </c>
      <c r="S1715" s="12">
        <f t="shared" si="212"/>
        <v>41887.801064814819</v>
      </c>
      <c r="T1715" s="12">
        <f t="shared" si="213"/>
        <v>41917.801064814819</v>
      </c>
      <c r="U1715" s="13">
        <f t="shared" si="214"/>
        <v>41887.801064814819</v>
      </c>
      <c r="V1715" t="str">
        <f t="shared" si="215"/>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208"/>
        <v>7.8680000000000003</v>
      </c>
      <c r="P1716" s="7">
        <f t="shared" si="209"/>
        <v>115.70588235294117</v>
      </c>
      <c r="Q1716" t="str">
        <f t="shared" si="210"/>
        <v>music</v>
      </c>
      <c r="R1716" s="8" t="str">
        <f t="shared" si="211"/>
        <v>faith</v>
      </c>
      <c r="S1716" s="12">
        <f t="shared" si="212"/>
        <v>42095.918530092589</v>
      </c>
      <c r="T1716" s="12">
        <f t="shared" si="213"/>
        <v>42125.918530092589</v>
      </c>
      <c r="U1716" s="13">
        <f t="shared" si="214"/>
        <v>42095.918530092589</v>
      </c>
      <c r="V1716" t="str">
        <f t="shared" si="215"/>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208"/>
        <v>0.22</v>
      </c>
      <c r="P1717" s="7">
        <f t="shared" si="209"/>
        <v>5.5</v>
      </c>
      <c r="Q1717" t="str">
        <f t="shared" si="210"/>
        <v>music</v>
      </c>
      <c r="R1717" s="8" t="str">
        <f t="shared" si="211"/>
        <v>faith</v>
      </c>
      <c r="S1717" s="12">
        <f t="shared" si="212"/>
        <v>42064.217418981483</v>
      </c>
      <c r="T1717" s="12">
        <f t="shared" si="213"/>
        <v>42094.140277777777</v>
      </c>
      <c r="U1717" s="13">
        <f t="shared" si="214"/>
        <v>42064.217418981483</v>
      </c>
      <c r="V1717" t="str">
        <f t="shared" si="215"/>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208"/>
        <v>7.5</v>
      </c>
      <c r="P1718" s="7">
        <f t="shared" si="209"/>
        <v>50</v>
      </c>
      <c r="Q1718" t="str">
        <f t="shared" si="210"/>
        <v>music</v>
      </c>
      <c r="R1718" s="8" t="str">
        <f t="shared" si="211"/>
        <v>faith</v>
      </c>
      <c r="S1718" s="12">
        <f t="shared" si="212"/>
        <v>42673.577534722222</v>
      </c>
      <c r="T1718" s="12">
        <f t="shared" si="213"/>
        <v>42713.619201388894</v>
      </c>
      <c r="U1718" s="13">
        <f t="shared" si="214"/>
        <v>42673.577534722222</v>
      </c>
      <c r="V1718" t="str">
        <f t="shared" si="215"/>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208"/>
        <v>42.725880551301685</v>
      </c>
      <c r="P1719" s="7">
        <f t="shared" si="209"/>
        <v>34.024390243902438</v>
      </c>
      <c r="Q1719" t="str">
        <f t="shared" si="210"/>
        <v>music</v>
      </c>
      <c r="R1719" s="8" t="str">
        <f t="shared" si="211"/>
        <v>faith</v>
      </c>
      <c r="S1719" s="12">
        <f t="shared" si="212"/>
        <v>42460.981921296298</v>
      </c>
      <c r="T1719" s="12">
        <f t="shared" si="213"/>
        <v>42481.166666666672</v>
      </c>
      <c r="U1719" s="13">
        <f t="shared" si="214"/>
        <v>42460.981921296298</v>
      </c>
      <c r="V1719" t="str">
        <f t="shared" si="215"/>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208"/>
        <v>0.2142857142857143</v>
      </c>
      <c r="P1720" s="7">
        <f t="shared" si="209"/>
        <v>37.5</v>
      </c>
      <c r="Q1720" t="str">
        <f t="shared" si="210"/>
        <v>music</v>
      </c>
      <c r="R1720" s="8" t="str">
        <f t="shared" si="211"/>
        <v>faith</v>
      </c>
      <c r="S1720" s="12">
        <f t="shared" si="212"/>
        <v>42460.610520833332</v>
      </c>
      <c r="T1720" s="12">
        <f t="shared" si="213"/>
        <v>42504.207638888889</v>
      </c>
      <c r="U1720" s="13">
        <f t="shared" si="214"/>
        <v>42460.610520833332</v>
      </c>
      <c r="V1720" t="str">
        <f t="shared" si="215"/>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208"/>
        <v>0.87500000000000011</v>
      </c>
      <c r="P1721" s="7">
        <f t="shared" si="209"/>
        <v>11.666666666666666</v>
      </c>
      <c r="Q1721" t="str">
        <f t="shared" si="210"/>
        <v>music</v>
      </c>
      <c r="R1721" s="8" t="str">
        <f t="shared" si="211"/>
        <v>faith</v>
      </c>
      <c r="S1721" s="12">
        <f t="shared" si="212"/>
        <v>41869.534618055557</v>
      </c>
      <c r="T1721" s="12">
        <f t="shared" si="213"/>
        <v>41899.534618055557</v>
      </c>
      <c r="U1721" s="13">
        <f t="shared" si="214"/>
        <v>41869.534618055557</v>
      </c>
      <c r="V1721" t="str">
        <f t="shared" si="215"/>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208"/>
        <v>5.625</v>
      </c>
      <c r="P1722" s="7">
        <f t="shared" si="209"/>
        <v>28.125</v>
      </c>
      <c r="Q1722" t="str">
        <f t="shared" si="210"/>
        <v>music</v>
      </c>
      <c r="R1722" s="8" t="str">
        <f t="shared" si="211"/>
        <v>faith</v>
      </c>
      <c r="S1722" s="12">
        <f t="shared" si="212"/>
        <v>41922.783229166671</v>
      </c>
      <c r="T1722" s="12">
        <f t="shared" si="213"/>
        <v>41952.824895833335</v>
      </c>
      <c r="U1722" s="13">
        <f t="shared" si="214"/>
        <v>41922.783229166671</v>
      </c>
      <c r="V1722" t="str">
        <f t="shared" si="215"/>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208"/>
        <v>0</v>
      </c>
      <c r="P1723" s="7" t="e">
        <f t="shared" si="209"/>
        <v>#DIV/0!</v>
      </c>
      <c r="Q1723" t="str">
        <f t="shared" si="210"/>
        <v>music</v>
      </c>
      <c r="R1723" s="8" t="str">
        <f t="shared" si="211"/>
        <v>faith</v>
      </c>
      <c r="S1723" s="12">
        <f t="shared" si="212"/>
        <v>42319.461377314816</v>
      </c>
      <c r="T1723" s="12">
        <f t="shared" si="213"/>
        <v>42349.461377314816</v>
      </c>
      <c r="U1723" s="13">
        <f t="shared" si="214"/>
        <v>42319.461377314816</v>
      </c>
      <c r="V1723" t="str">
        <f t="shared" si="215"/>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208"/>
        <v>3.4722222222222224E-2</v>
      </c>
      <c r="P1724" s="7">
        <f t="shared" si="209"/>
        <v>1</v>
      </c>
      <c r="Q1724" t="str">
        <f t="shared" si="210"/>
        <v>music</v>
      </c>
      <c r="R1724" s="8" t="str">
        <f t="shared" si="211"/>
        <v>faith</v>
      </c>
      <c r="S1724" s="12">
        <f t="shared" si="212"/>
        <v>42425.960983796293</v>
      </c>
      <c r="T1724" s="12">
        <f t="shared" si="213"/>
        <v>42463.006944444445</v>
      </c>
      <c r="U1724" s="13">
        <f t="shared" si="214"/>
        <v>42425.960983796293</v>
      </c>
      <c r="V1724" t="str">
        <f t="shared" si="215"/>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208"/>
        <v>6.5</v>
      </c>
      <c r="P1725" s="7">
        <f t="shared" si="209"/>
        <v>216.66666666666666</v>
      </c>
      <c r="Q1725" t="str">
        <f t="shared" si="210"/>
        <v>music</v>
      </c>
      <c r="R1725" s="8" t="str">
        <f t="shared" si="211"/>
        <v>faith</v>
      </c>
      <c r="S1725" s="12">
        <f t="shared" si="212"/>
        <v>42129.82540509259</v>
      </c>
      <c r="T1725" s="12">
        <f t="shared" si="213"/>
        <v>42186.25</v>
      </c>
      <c r="U1725" s="13">
        <f t="shared" si="214"/>
        <v>42129.82540509259</v>
      </c>
      <c r="V1725" t="str">
        <f t="shared" si="215"/>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208"/>
        <v>0.58333333333333337</v>
      </c>
      <c r="P1726" s="7">
        <f t="shared" si="209"/>
        <v>8.75</v>
      </c>
      <c r="Q1726" t="str">
        <f t="shared" si="210"/>
        <v>music</v>
      </c>
      <c r="R1726" s="8" t="str">
        <f t="shared" si="211"/>
        <v>faith</v>
      </c>
      <c r="S1726" s="12">
        <f t="shared" si="212"/>
        <v>41912.932430555556</v>
      </c>
      <c r="T1726" s="12">
        <f t="shared" si="213"/>
        <v>41942.932430555556</v>
      </c>
      <c r="U1726" s="13">
        <f t="shared" si="214"/>
        <v>41912.932430555556</v>
      </c>
      <c r="V1726" t="str">
        <f t="shared" si="215"/>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208"/>
        <v>10.181818181818182</v>
      </c>
      <c r="P1727" s="7">
        <f t="shared" si="209"/>
        <v>62.222222222222221</v>
      </c>
      <c r="Q1727" t="str">
        <f t="shared" si="210"/>
        <v>music</v>
      </c>
      <c r="R1727" s="8" t="str">
        <f t="shared" si="211"/>
        <v>faith</v>
      </c>
      <c r="S1727" s="12">
        <f t="shared" si="212"/>
        <v>41845.968159722222</v>
      </c>
      <c r="T1727" s="12">
        <f t="shared" si="213"/>
        <v>41875.968159722222</v>
      </c>
      <c r="U1727" s="13">
        <f t="shared" si="214"/>
        <v>41845.968159722222</v>
      </c>
      <c r="V1727" t="str">
        <f t="shared" si="215"/>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208"/>
        <v>33.784615384615385</v>
      </c>
      <c r="P1728" s="7">
        <f t="shared" si="209"/>
        <v>137.25</v>
      </c>
      <c r="Q1728" t="str">
        <f t="shared" si="210"/>
        <v>music</v>
      </c>
      <c r="R1728" s="8" t="str">
        <f t="shared" si="211"/>
        <v>faith</v>
      </c>
      <c r="S1728" s="12">
        <f t="shared" si="212"/>
        <v>41788.919722222221</v>
      </c>
      <c r="T1728" s="12">
        <f t="shared" si="213"/>
        <v>41817.919722222221</v>
      </c>
      <c r="U1728" s="13">
        <f t="shared" si="214"/>
        <v>41788.919722222221</v>
      </c>
      <c r="V1728" t="str">
        <f t="shared" si="215"/>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208"/>
        <v>3.3333333333333333E-2</v>
      </c>
      <c r="P1729" s="7">
        <f t="shared" si="209"/>
        <v>1</v>
      </c>
      <c r="Q1729" t="str">
        <f t="shared" si="210"/>
        <v>music</v>
      </c>
      <c r="R1729" s="8" t="str">
        <f t="shared" si="211"/>
        <v>faith</v>
      </c>
      <c r="S1729" s="12">
        <f t="shared" si="212"/>
        <v>42044.927974537037</v>
      </c>
      <c r="T1729" s="12">
        <f t="shared" si="213"/>
        <v>42099.458333333328</v>
      </c>
      <c r="U1729" s="13">
        <f t="shared" si="214"/>
        <v>42044.927974537037</v>
      </c>
      <c r="V1729" t="str">
        <f t="shared" si="215"/>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208"/>
        <v>68.400000000000006</v>
      </c>
      <c r="P1730" s="7">
        <f t="shared" si="209"/>
        <v>122.14285714285714</v>
      </c>
      <c r="Q1730" t="str">
        <f t="shared" si="210"/>
        <v>music</v>
      </c>
      <c r="R1730" s="8" t="str">
        <f t="shared" si="211"/>
        <v>faith</v>
      </c>
      <c r="S1730" s="12">
        <f t="shared" si="212"/>
        <v>42268.625856481478</v>
      </c>
      <c r="T1730" s="12">
        <f t="shared" si="213"/>
        <v>42298.625856481478</v>
      </c>
      <c r="U1730" s="13">
        <f t="shared" si="214"/>
        <v>42268.625856481478</v>
      </c>
      <c r="V1730" t="str">
        <f t="shared" si="215"/>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216">E1731/D1731*100</f>
        <v>0</v>
      </c>
      <c r="P1731" s="7" t="e">
        <f t="shared" ref="P1731:P1794" si="217">E1731/L1731</f>
        <v>#DIV/0!</v>
      </c>
      <c r="Q1731" t="str">
        <f t="shared" ref="Q1731:Q1794" si="218">LEFT(N1731, SEARCH("/",N1731,1)-1)</f>
        <v>music</v>
      </c>
      <c r="R1731" s="8" t="str">
        <f t="shared" ref="R1731:R1794" si="219">RIGHT(N1731,LEN(N1731)-SEARCH("/",N1731))</f>
        <v>faith</v>
      </c>
      <c r="S1731" s="12">
        <f t="shared" ref="S1731:S1794" si="220">(J1731/86400)+DATE(1970,1,1)</f>
        <v>42471.052152777775</v>
      </c>
      <c r="T1731" s="12">
        <f t="shared" ref="T1731:T1794" si="221">(I1731/86400)+DATE(1970,1,1)</f>
        <v>42531.052152777775</v>
      </c>
      <c r="U1731" s="13">
        <f t="shared" ref="U1731:U1794" si="222">S1731</f>
        <v>42471.052152777775</v>
      </c>
      <c r="V1731" t="str">
        <f t="shared" si="215"/>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216"/>
        <v>0</v>
      </c>
      <c r="P1732" s="7" t="e">
        <f t="shared" si="217"/>
        <v>#DIV/0!</v>
      </c>
      <c r="Q1732" t="str">
        <f t="shared" si="218"/>
        <v>music</v>
      </c>
      <c r="R1732" s="8" t="str">
        <f t="shared" si="219"/>
        <v>faith</v>
      </c>
      <c r="S1732" s="12">
        <f t="shared" si="220"/>
        <v>42272.087766203702</v>
      </c>
      <c r="T1732" s="12">
        <f t="shared" si="221"/>
        <v>42302.087766203702</v>
      </c>
      <c r="U1732" s="13">
        <f t="shared" si="222"/>
        <v>42272.087766203702</v>
      </c>
      <c r="V1732" t="str">
        <f t="shared" ref="V1732:V1795" si="223">TEXT(S1732,"mmm")</f>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216"/>
        <v>0</v>
      </c>
      <c r="P1733" s="7" t="e">
        <f t="shared" si="217"/>
        <v>#DIV/0!</v>
      </c>
      <c r="Q1733" t="str">
        <f t="shared" si="218"/>
        <v>music</v>
      </c>
      <c r="R1733" s="8" t="str">
        <f t="shared" si="219"/>
        <v>faith</v>
      </c>
      <c r="S1733" s="12">
        <f t="shared" si="220"/>
        <v>42152.906851851847</v>
      </c>
      <c r="T1733" s="12">
        <f t="shared" si="221"/>
        <v>42166.625</v>
      </c>
      <c r="U1733" s="13">
        <f t="shared" si="222"/>
        <v>42152.906851851847</v>
      </c>
      <c r="V1733" t="str">
        <f t="shared" si="223"/>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216"/>
        <v>0</v>
      </c>
      <c r="P1734" s="7" t="e">
        <f t="shared" si="217"/>
        <v>#DIV/0!</v>
      </c>
      <c r="Q1734" t="str">
        <f t="shared" si="218"/>
        <v>music</v>
      </c>
      <c r="R1734" s="8" t="str">
        <f t="shared" si="219"/>
        <v>faith</v>
      </c>
      <c r="S1734" s="12">
        <f t="shared" si="220"/>
        <v>42325.683807870373</v>
      </c>
      <c r="T1734" s="12">
        <f t="shared" si="221"/>
        <v>42385.208333333328</v>
      </c>
      <c r="U1734" s="13">
        <f t="shared" si="222"/>
        <v>42325.683807870373</v>
      </c>
      <c r="V1734" t="str">
        <f t="shared" si="223"/>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216"/>
        <v>0</v>
      </c>
      <c r="P1735" s="7" t="e">
        <f t="shared" si="217"/>
        <v>#DIV/0!</v>
      </c>
      <c r="Q1735" t="str">
        <f t="shared" si="218"/>
        <v>music</v>
      </c>
      <c r="R1735" s="8" t="str">
        <f t="shared" si="219"/>
        <v>faith</v>
      </c>
      <c r="S1735" s="12">
        <f t="shared" si="220"/>
        <v>42614.675625000003</v>
      </c>
      <c r="T1735" s="12">
        <f t="shared" si="221"/>
        <v>42626.895833333328</v>
      </c>
      <c r="U1735" s="13">
        <f t="shared" si="222"/>
        <v>42614.675625000003</v>
      </c>
      <c r="V1735" t="str">
        <f t="shared" si="223"/>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216"/>
        <v>2.2222222222222223E-2</v>
      </c>
      <c r="P1736" s="7">
        <f t="shared" si="217"/>
        <v>1</v>
      </c>
      <c r="Q1736" t="str">
        <f t="shared" si="218"/>
        <v>music</v>
      </c>
      <c r="R1736" s="8" t="str">
        <f t="shared" si="219"/>
        <v>faith</v>
      </c>
      <c r="S1736" s="12">
        <f t="shared" si="220"/>
        <v>42102.036527777775</v>
      </c>
      <c r="T1736" s="12">
        <f t="shared" si="221"/>
        <v>42132.036527777775</v>
      </c>
      <c r="U1736" s="13">
        <f t="shared" si="222"/>
        <v>42102.036527777775</v>
      </c>
      <c r="V1736" t="str">
        <f t="shared" si="223"/>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216"/>
        <v>11</v>
      </c>
      <c r="P1737" s="7">
        <f t="shared" si="217"/>
        <v>55</v>
      </c>
      <c r="Q1737" t="str">
        <f t="shared" si="218"/>
        <v>music</v>
      </c>
      <c r="R1737" s="8" t="str">
        <f t="shared" si="219"/>
        <v>faith</v>
      </c>
      <c r="S1737" s="12">
        <f t="shared" si="220"/>
        <v>42559.81417824074</v>
      </c>
      <c r="T1737" s="12">
        <f t="shared" si="221"/>
        <v>42589.81417824074</v>
      </c>
      <c r="U1737" s="13">
        <f t="shared" si="222"/>
        <v>42559.81417824074</v>
      </c>
      <c r="V1737" t="str">
        <f t="shared" si="223"/>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216"/>
        <v>0.73333333333333328</v>
      </c>
      <c r="P1738" s="7">
        <f t="shared" si="217"/>
        <v>22</v>
      </c>
      <c r="Q1738" t="str">
        <f t="shared" si="218"/>
        <v>music</v>
      </c>
      <c r="R1738" s="8" t="str">
        <f t="shared" si="219"/>
        <v>faith</v>
      </c>
      <c r="S1738" s="12">
        <f t="shared" si="220"/>
        <v>42286.861493055556</v>
      </c>
      <c r="T1738" s="12">
        <f t="shared" si="221"/>
        <v>42316.90315972222</v>
      </c>
      <c r="U1738" s="13">
        <f t="shared" si="222"/>
        <v>42286.861493055556</v>
      </c>
      <c r="V1738" t="str">
        <f t="shared" si="223"/>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216"/>
        <v>21.25</v>
      </c>
      <c r="P1739" s="7">
        <f t="shared" si="217"/>
        <v>56.666666666666664</v>
      </c>
      <c r="Q1739" t="str">
        <f t="shared" si="218"/>
        <v>music</v>
      </c>
      <c r="R1739" s="8" t="str">
        <f t="shared" si="219"/>
        <v>faith</v>
      </c>
      <c r="S1739" s="12">
        <f t="shared" si="220"/>
        <v>42175.948981481481</v>
      </c>
      <c r="T1739" s="12">
        <f t="shared" si="221"/>
        <v>42205.948981481481</v>
      </c>
      <c r="U1739" s="13">
        <f t="shared" si="222"/>
        <v>42175.948981481481</v>
      </c>
      <c r="V1739" t="str">
        <f t="shared" si="223"/>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216"/>
        <v>0.4</v>
      </c>
      <c r="P1740" s="7">
        <f t="shared" si="217"/>
        <v>20</v>
      </c>
      <c r="Q1740" t="str">
        <f t="shared" si="218"/>
        <v>music</v>
      </c>
      <c r="R1740" s="8" t="str">
        <f t="shared" si="219"/>
        <v>faith</v>
      </c>
      <c r="S1740" s="12">
        <f t="shared" si="220"/>
        <v>41884.874328703707</v>
      </c>
      <c r="T1740" s="12">
        <f t="shared" si="221"/>
        <v>41914.874328703707</v>
      </c>
      <c r="U1740" s="13">
        <f t="shared" si="222"/>
        <v>41884.874328703707</v>
      </c>
      <c r="V1740" t="str">
        <f t="shared" si="223"/>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216"/>
        <v>0.1</v>
      </c>
      <c r="P1741" s="7">
        <f t="shared" si="217"/>
        <v>1</v>
      </c>
      <c r="Q1741" t="str">
        <f t="shared" si="218"/>
        <v>music</v>
      </c>
      <c r="R1741" s="8" t="str">
        <f t="shared" si="219"/>
        <v>faith</v>
      </c>
      <c r="S1741" s="12">
        <f t="shared" si="220"/>
        <v>42435.874212962968</v>
      </c>
      <c r="T1741" s="12">
        <f t="shared" si="221"/>
        <v>42494.832546296297</v>
      </c>
      <c r="U1741" s="13">
        <f t="shared" si="222"/>
        <v>42435.874212962968</v>
      </c>
      <c r="V1741" t="str">
        <f t="shared" si="223"/>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216"/>
        <v>0</v>
      </c>
      <c r="P1742" s="7" t="e">
        <f t="shared" si="217"/>
        <v>#DIV/0!</v>
      </c>
      <c r="Q1742" t="str">
        <f t="shared" si="218"/>
        <v>music</v>
      </c>
      <c r="R1742" s="8" t="str">
        <f t="shared" si="219"/>
        <v>faith</v>
      </c>
      <c r="S1742" s="12">
        <f t="shared" si="220"/>
        <v>42171.817384259259</v>
      </c>
      <c r="T1742" s="12">
        <f t="shared" si="221"/>
        <v>42201.817384259259</v>
      </c>
      <c r="U1742" s="13">
        <f t="shared" si="222"/>
        <v>42171.817384259259</v>
      </c>
      <c r="V1742" t="str">
        <f t="shared" si="223"/>
        <v>Jun</v>
      </c>
    </row>
    <row r="1743" spans="1:22"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216"/>
        <v>110.83333333333334</v>
      </c>
      <c r="P1743" s="7">
        <f t="shared" si="217"/>
        <v>25.576923076923077</v>
      </c>
      <c r="Q1743" t="str">
        <f t="shared" si="218"/>
        <v>photography</v>
      </c>
      <c r="R1743" s="8" t="str">
        <f t="shared" si="219"/>
        <v>photobooks</v>
      </c>
      <c r="S1743" s="12">
        <f t="shared" si="220"/>
        <v>42120.628136574072</v>
      </c>
      <c r="T1743" s="12">
        <f t="shared" si="221"/>
        <v>42165.628136574072</v>
      </c>
      <c r="U1743" s="13">
        <f t="shared" si="222"/>
        <v>42120.628136574072</v>
      </c>
      <c r="V1743" t="str">
        <f t="shared" si="223"/>
        <v>Apr</v>
      </c>
    </row>
    <row r="1744" spans="1:22"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216"/>
        <v>108.74999999999999</v>
      </c>
      <c r="P1744" s="7">
        <f t="shared" si="217"/>
        <v>63.970588235294116</v>
      </c>
      <c r="Q1744" t="str">
        <f t="shared" si="218"/>
        <v>photography</v>
      </c>
      <c r="R1744" s="8" t="str">
        <f t="shared" si="219"/>
        <v>photobooks</v>
      </c>
      <c r="S1744" s="12">
        <f t="shared" si="220"/>
        <v>42710.876967592594</v>
      </c>
      <c r="T1744" s="12">
        <f t="shared" si="221"/>
        <v>42742.875</v>
      </c>
      <c r="U1744" s="13">
        <f t="shared" si="222"/>
        <v>42710.876967592594</v>
      </c>
      <c r="V1744" t="str">
        <f t="shared" si="223"/>
        <v>Dec</v>
      </c>
    </row>
    <row r="1745" spans="1:22"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216"/>
        <v>100.41666666666667</v>
      </c>
      <c r="P1745" s="7">
        <f t="shared" si="217"/>
        <v>89.925373134328353</v>
      </c>
      <c r="Q1745" t="str">
        <f t="shared" si="218"/>
        <v>photography</v>
      </c>
      <c r="R1745" s="8" t="str">
        <f t="shared" si="219"/>
        <v>photobooks</v>
      </c>
      <c r="S1745" s="12">
        <f t="shared" si="220"/>
        <v>42586.925636574073</v>
      </c>
      <c r="T1745" s="12">
        <f t="shared" si="221"/>
        <v>42609.165972222225</v>
      </c>
      <c r="U1745" s="13">
        <f t="shared" si="222"/>
        <v>42586.925636574073</v>
      </c>
      <c r="V1745" t="str">
        <f t="shared" si="223"/>
        <v>Aug</v>
      </c>
    </row>
    <row r="1746" spans="1:22"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216"/>
        <v>118.45454545454545</v>
      </c>
      <c r="P1746" s="7">
        <f t="shared" si="217"/>
        <v>93.071428571428569</v>
      </c>
      <c r="Q1746" t="str">
        <f t="shared" si="218"/>
        <v>photography</v>
      </c>
      <c r="R1746" s="8" t="str">
        <f t="shared" si="219"/>
        <v>photobooks</v>
      </c>
      <c r="S1746" s="12">
        <f t="shared" si="220"/>
        <v>42026.605057870373</v>
      </c>
      <c r="T1746" s="12">
        <f t="shared" si="221"/>
        <v>42071.563391203701</v>
      </c>
      <c r="U1746" s="13">
        <f t="shared" si="222"/>
        <v>42026.605057870373</v>
      </c>
      <c r="V1746" t="str">
        <f t="shared" si="223"/>
        <v>Jan</v>
      </c>
    </row>
    <row r="1747" spans="1:22"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216"/>
        <v>114.01428571428571</v>
      </c>
      <c r="P1747" s="7">
        <f t="shared" si="217"/>
        <v>89.674157303370791</v>
      </c>
      <c r="Q1747" t="str">
        <f t="shared" si="218"/>
        <v>photography</v>
      </c>
      <c r="R1747" s="8" t="str">
        <f t="shared" si="219"/>
        <v>photobooks</v>
      </c>
      <c r="S1747" s="12">
        <f t="shared" si="220"/>
        <v>42690.259699074071</v>
      </c>
      <c r="T1747" s="12">
        <f t="shared" si="221"/>
        <v>42726.083333333328</v>
      </c>
      <c r="U1747" s="13">
        <f t="shared" si="222"/>
        <v>42690.259699074071</v>
      </c>
      <c r="V1747" t="str">
        <f t="shared" si="223"/>
        <v>Nov</v>
      </c>
    </row>
    <row r="1748" spans="1:22"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216"/>
        <v>148.10000000000002</v>
      </c>
      <c r="P1748" s="7">
        <f t="shared" si="217"/>
        <v>207.61682242990653</v>
      </c>
      <c r="Q1748" t="str">
        <f t="shared" si="218"/>
        <v>photography</v>
      </c>
      <c r="R1748" s="8" t="str">
        <f t="shared" si="219"/>
        <v>photobooks</v>
      </c>
      <c r="S1748" s="12">
        <f t="shared" si="220"/>
        <v>42668.176701388889</v>
      </c>
      <c r="T1748" s="12">
        <f t="shared" si="221"/>
        <v>42698.083333333328</v>
      </c>
      <c r="U1748" s="13">
        <f t="shared" si="222"/>
        <v>42668.176701388889</v>
      </c>
      <c r="V1748" t="str">
        <f t="shared" si="223"/>
        <v>Oct</v>
      </c>
    </row>
    <row r="1749" spans="1:22"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216"/>
        <v>104.95555555555556</v>
      </c>
      <c r="P1749" s="7">
        <f t="shared" si="217"/>
        <v>59.408805031446541</v>
      </c>
      <c r="Q1749" t="str">
        <f t="shared" si="218"/>
        <v>photography</v>
      </c>
      <c r="R1749" s="8" t="str">
        <f t="shared" si="219"/>
        <v>photobooks</v>
      </c>
      <c r="S1749" s="12">
        <f t="shared" si="220"/>
        <v>42292.435532407406</v>
      </c>
      <c r="T1749" s="12">
        <f t="shared" si="221"/>
        <v>42321.625</v>
      </c>
      <c r="U1749" s="13">
        <f t="shared" si="222"/>
        <v>42292.435532407406</v>
      </c>
      <c r="V1749" t="str">
        <f t="shared" si="223"/>
        <v>Oct</v>
      </c>
    </row>
    <row r="1750" spans="1:22"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216"/>
        <v>129.94800000000001</v>
      </c>
      <c r="P1750" s="7">
        <f t="shared" si="217"/>
        <v>358.97237569060775</v>
      </c>
      <c r="Q1750" t="str">
        <f t="shared" si="218"/>
        <v>photography</v>
      </c>
      <c r="R1750" s="8" t="str">
        <f t="shared" si="219"/>
        <v>photobooks</v>
      </c>
      <c r="S1750" s="12">
        <f t="shared" si="220"/>
        <v>42219.950729166667</v>
      </c>
      <c r="T1750" s="12">
        <f t="shared" si="221"/>
        <v>42249.950729166667</v>
      </c>
      <c r="U1750" s="13">
        <f t="shared" si="222"/>
        <v>42219.950729166667</v>
      </c>
      <c r="V1750" t="str">
        <f t="shared" si="223"/>
        <v>Aug</v>
      </c>
    </row>
    <row r="1751" spans="1:22"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216"/>
        <v>123.48756218905473</v>
      </c>
      <c r="P1751" s="7">
        <f t="shared" si="217"/>
        <v>94.736641221374043</v>
      </c>
      <c r="Q1751" t="str">
        <f t="shared" si="218"/>
        <v>photography</v>
      </c>
      <c r="R1751" s="8" t="str">
        <f t="shared" si="219"/>
        <v>photobooks</v>
      </c>
      <c r="S1751" s="12">
        <f t="shared" si="220"/>
        <v>42758.975937499999</v>
      </c>
      <c r="T1751" s="12">
        <f t="shared" si="221"/>
        <v>42795.791666666672</v>
      </c>
      <c r="U1751" s="13">
        <f t="shared" si="222"/>
        <v>42758.975937499999</v>
      </c>
      <c r="V1751" t="str">
        <f t="shared" si="223"/>
        <v>Jan</v>
      </c>
    </row>
    <row r="1752" spans="1:22"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216"/>
        <v>201.62</v>
      </c>
      <c r="P1752" s="7">
        <f t="shared" si="217"/>
        <v>80.647999999999996</v>
      </c>
      <c r="Q1752" t="str">
        <f t="shared" si="218"/>
        <v>photography</v>
      </c>
      <c r="R1752" s="8" t="str">
        <f t="shared" si="219"/>
        <v>photobooks</v>
      </c>
      <c r="S1752" s="12">
        <f t="shared" si="220"/>
        <v>42454.836851851855</v>
      </c>
      <c r="T1752" s="12">
        <f t="shared" si="221"/>
        <v>42479.836851851855</v>
      </c>
      <c r="U1752" s="13">
        <f t="shared" si="222"/>
        <v>42454.836851851855</v>
      </c>
      <c r="V1752" t="str">
        <f t="shared" si="223"/>
        <v>Mar</v>
      </c>
    </row>
    <row r="1753" spans="1:22"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216"/>
        <v>102.89999999999999</v>
      </c>
      <c r="P1753" s="7">
        <f t="shared" si="217"/>
        <v>168.68852459016392</v>
      </c>
      <c r="Q1753" t="str">
        <f t="shared" si="218"/>
        <v>photography</v>
      </c>
      <c r="R1753" s="8" t="str">
        <f t="shared" si="219"/>
        <v>photobooks</v>
      </c>
      <c r="S1753" s="12">
        <f t="shared" si="220"/>
        <v>42052.7815162037</v>
      </c>
      <c r="T1753" s="12">
        <f t="shared" si="221"/>
        <v>42082.739849537036</v>
      </c>
      <c r="U1753" s="13">
        <f t="shared" si="222"/>
        <v>42052.7815162037</v>
      </c>
      <c r="V1753" t="str">
        <f t="shared" si="223"/>
        <v>Feb</v>
      </c>
    </row>
    <row r="1754" spans="1:22"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216"/>
        <v>260.16666666666663</v>
      </c>
      <c r="P1754" s="7">
        <f t="shared" si="217"/>
        <v>34.68888888888889</v>
      </c>
      <c r="Q1754" t="str">
        <f t="shared" si="218"/>
        <v>photography</v>
      </c>
      <c r="R1754" s="8" t="str">
        <f t="shared" si="219"/>
        <v>photobooks</v>
      </c>
      <c r="S1754" s="12">
        <f t="shared" si="220"/>
        <v>42627.253263888888</v>
      </c>
      <c r="T1754" s="12">
        <f t="shared" si="221"/>
        <v>42657.253263888888</v>
      </c>
      <c r="U1754" s="13">
        <f t="shared" si="222"/>
        <v>42627.253263888888</v>
      </c>
      <c r="V1754" t="str">
        <f t="shared" si="223"/>
        <v>Sep</v>
      </c>
    </row>
    <row r="1755" spans="1:22"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216"/>
        <v>108</v>
      </c>
      <c r="P1755" s="7">
        <f t="shared" si="217"/>
        <v>462.85714285714283</v>
      </c>
      <c r="Q1755" t="str">
        <f t="shared" si="218"/>
        <v>photography</v>
      </c>
      <c r="R1755" s="8" t="str">
        <f t="shared" si="219"/>
        <v>photobooks</v>
      </c>
      <c r="S1755" s="12">
        <f t="shared" si="220"/>
        <v>42420.74962962963</v>
      </c>
      <c r="T1755" s="12">
        <f t="shared" si="221"/>
        <v>42450.707962962959</v>
      </c>
      <c r="U1755" s="13">
        <f t="shared" si="222"/>
        <v>42420.74962962963</v>
      </c>
      <c r="V1755" t="str">
        <f t="shared" si="223"/>
        <v>Feb</v>
      </c>
    </row>
    <row r="1756" spans="1:22"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216"/>
        <v>110.52941176470587</v>
      </c>
      <c r="P1756" s="7">
        <f t="shared" si="217"/>
        <v>104.38888888888889</v>
      </c>
      <c r="Q1756" t="str">
        <f t="shared" si="218"/>
        <v>photography</v>
      </c>
      <c r="R1756" s="8" t="str">
        <f t="shared" si="219"/>
        <v>photobooks</v>
      </c>
      <c r="S1756" s="12">
        <f t="shared" si="220"/>
        <v>42067.876770833333</v>
      </c>
      <c r="T1756" s="12">
        <f t="shared" si="221"/>
        <v>42097.835104166668</v>
      </c>
      <c r="U1756" s="13">
        <f t="shared" si="222"/>
        <v>42067.876770833333</v>
      </c>
      <c r="V1756" t="str">
        <f t="shared" si="223"/>
        <v>Mar</v>
      </c>
    </row>
    <row r="1757" spans="1:22"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216"/>
        <v>120</v>
      </c>
      <c r="P1757" s="7">
        <f t="shared" si="217"/>
        <v>7.5</v>
      </c>
      <c r="Q1757" t="str">
        <f t="shared" si="218"/>
        <v>photography</v>
      </c>
      <c r="R1757" s="8" t="str">
        <f t="shared" si="219"/>
        <v>photobooks</v>
      </c>
      <c r="S1757" s="12">
        <f t="shared" si="220"/>
        <v>42252.788900462961</v>
      </c>
      <c r="T1757" s="12">
        <f t="shared" si="221"/>
        <v>42282.788900462961</v>
      </c>
      <c r="U1757" s="13">
        <f t="shared" si="222"/>
        <v>42252.788900462961</v>
      </c>
      <c r="V1757" t="str">
        <f t="shared" si="223"/>
        <v>Sep</v>
      </c>
    </row>
    <row r="1758" spans="1:22"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216"/>
        <v>102.82909090909091</v>
      </c>
      <c r="P1758" s="7">
        <f t="shared" si="217"/>
        <v>47.13</v>
      </c>
      <c r="Q1758" t="str">
        <f t="shared" si="218"/>
        <v>photography</v>
      </c>
      <c r="R1758" s="8" t="str">
        <f t="shared" si="219"/>
        <v>photobooks</v>
      </c>
      <c r="S1758" s="12">
        <f t="shared" si="220"/>
        <v>42571.167465277773</v>
      </c>
      <c r="T1758" s="12">
        <f t="shared" si="221"/>
        <v>42611.167465277773</v>
      </c>
      <c r="U1758" s="13">
        <f t="shared" si="222"/>
        <v>42571.167465277773</v>
      </c>
      <c r="V1758" t="str">
        <f t="shared" si="223"/>
        <v>Jul</v>
      </c>
    </row>
    <row r="1759" spans="1:22"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216"/>
        <v>115.99999999999999</v>
      </c>
      <c r="P1759" s="7">
        <f t="shared" si="217"/>
        <v>414.28571428571428</v>
      </c>
      <c r="Q1759" t="str">
        <f t="shared" si="218"/>
        <v>photography</v>
      </c>
      <c r="R1759" s="8" t="str">
        <f t="shared" si="219"/>
        <v>photobooks</v>
      </c>
      <c r="S1759" s="12">
        <f t="shared" si="220"/>
        <v>42733.827349537038</v>
      </c>
      <c r="T1759" s="12">
        <f t="shared" si="221"/>
        <v>42763.811805555553</v>
      </c>
      <c r="U1759" s="13">
        <f t="shared" si="222"/>
        <v>42733.827349537038</v>
      </c>
      <c r="V1759" t="str">
        <f t="shared" si="223"/>
        <v>Dec</v>
      </c>
    </row>
    <row r="1760" spans="1:22"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216"/>
        <v>114.7</v>
      </c>
      <c r="P1760" s="7">
        <f t="shared" si="217"/>
        <v>42.481481481481481</v>
      </c>
      <c r="Q1760" t="str">
        <f t="shared" si="218"/>
        <v>photography</v>
      </c>
      <c r="R1760" s="8" t="str">
        <f t="shared" si="219"/>
        <v>photobooks</v>
      </c>
      <c r="S1760" s="12">
        <f t="shared" si="220"/>
        <v>42505.955925925926</v>
      </c>
      <c r="T1760" s="12">
        <f t="shared" si="221"/>
        <v>42565.955925925926</v>
      </c>
      <c r="U1760" s="13">
        <f t="shared" si="222"/>
        <v>42505.955925925926</v>
      </c>
      <c r="V1760" t="str">
        <f t="shared" si="223"/>
        <v>May</v>
      </c>
    </row>
    <row r="1761" spans="1:22"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216"/>
        <v>106.60000000000001</v>
      </c>
      <c r="P1761" s="7">
        <f t="shared" si="217"/>
        <v>108.77551020408163</v>
      </c>
      <c r="Q1761" t="str">
        <f t="shared" si="218"/>
        <v>photography</v>
      </c>
      <c r="R1761" s="8" t="str">
        <f t="shared" si="219"/>
        <v>photobooks</v>
      </c>
      <c r="S1761" s="12">
        <f t="shared" si="220"/>
        <v>42068.829039351855</v>
      </c>
      <c r="T1761" s="12">
        <f t="shared" si="221"/>
        <v>42088.787372685183</v>
      </c>
      <c r="U1761" s="13">
        <f t="shared" si="222"/>
        <v>42068.829039351855</v>
      </c>
      <c r="V1761" t="str">
        <f t="shared" si="223"/>
        <v>Mar</v>
      </c>
    </row>
    <row r="1762" spans="1:22"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216"/>
        <v>165.44</v>
      </c>
      <c r="P1762" s="7">
        <f t="shared" si="217"/>
        <v>81.098039215686271</v>
      </c>
      <c r="Q1762" t="str">
        <f t="shared" si="218"/>
        <v>photography</v>
      </c>
      <c r="R1762" s="8" t="str">
        <f t="shared" si="219"/>
        <v>photobooks</v>
      </c>
      <c r="S1762" s="12">
        <f t="shared" si="220"/>
        <v>42405.67260416667</v>
      </c>
      <c r="T1762" s="12">
        <f t="shared" si="221"/>
        <v>42425.67260416667</v>
      </c>
      <c r="U1762" s="13">
        <f t="shared" si="222"/>
        <v>42405.67260416667</v>
      </c>
      <c r="V1762" t="str">
        <f t="shared" si="223"/>
        <v>Feb</v>
      </c>
    </row>
    <row r="1763" spans="1:22"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216"/>
        <v>155</v>
      </c>
      <c r="P1763" s="7">
        <f t="shared" si="217"/>
        <v>51.666666666666664</v>
      </c>
      <c r="Q1763" t="str">
        <f t="shared" si="218"/>
        <v>photography</v>
      </c>
      <c r="R1763" s="8" t="str">
        <f t="shared" si="219"/>
        <v>photobooks</v>
      </c>
      <c r="S1763" s="12">
        <f t="shared" si="220"/>
        <v>42209.567824074074</v>
      </c>
      <c r="T1763" s="12">
        <f t="shared" si="221"/>
        <v>42259.567824074074</v>
      </c>
      <c r="U1763" s="13">
        <f t="shared" si="222"/>
        <v>42209.567824074074</v>
      </c>
      <c r="V1763" t="str">
        <f t="shared" si="223"/>
        <v>Jul</v>
      </c>
    </row>
    <row r="1764" spans="1:22"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216"/>
        <v>885</v>
      </c>
      <c r="P1764" s="7">
        <f t="shared" si="217"/>
        <v>35.4</v>
      </c>
      <c r="Q1764" t="str">
        <f t="shared" si="218"/>
        <v>photography</v>
      </c>
      <c r="R1764" s="8" t="str">
        <f t="shared" si="219"/>
        <v>photobooks</v>
      </c>
      <c r="S1764" s="12">
        <f t="shared" si="220"/>
        <v>42410.982002314813</v>
      </c>
      <c r="T1764" s="12">
        <f t="shared" si="221"/>
        <v>42440.982002314813</v>
      </c>
      <c r="U1764" s="13">
        <f t="shared" si="222"/>
        <v>42410.982002314813</v>
      </c>
      <c r="V1764" t="str">
        <f t="shared" si="223"/>
        <v>Feb</v>
      </c>
    </row>
    <row r="1765" spans="1:22"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216"/>
        <v>101.90833333333333</v>
      </c>
      <c r="P1765" s="7">
        <f t="shared" si="217"/>
        <v>103.63559322033899</v>
      </c>
      <c r="Q1765" t="str">
        <f t="shared" si="218"/>
        <v>photography</v>
      </c>
      <c r="R1765" s="8" t="str">
        <f t="shared" si="219"/>
        <v>photobooks</v>
      </c>
      <c r="S1765" s="12">
        <f t="shared" si="220"/>
        <v>42636.868518518517</v>
      </c>
      <c r="T1765" s="12">
        <f t="shared" si="221"/>
        <v>42666.868518518517</v>
      </c>
      <c r="U1765" s="13">
        <f t="shared" si="222"/>
        <v>42636.868518518517</v>
      </c>
      <c r="V1765" t="str">
        <f t="shared" si="223"/>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216"/>
        <v>19.600000000000001</v>
      </c>
      <c r="P1766" s="7">
        <f t="shared" si="217"/>
        <v>55.282051282051285</v>
      </c>
      <c r="Q1766" t="str">
        <f t="shared" si="218"/>
        <v>photography</v>
      </c>
      <c r="R1766" s="8" t="str">
        <f t="shared" si="219"/>
        <v>photobooks</v>
      </c>
      <c r="S1766" s="12">
        <f t="shared" si="220"/>
        <v>41825.485868055555</v>
      </c>
      <c r="T1766" s="12">
        <f t="shared" si="221"/>
        <v>41854.485868055555</v>
      </c>
      <c r="U1766" s="13">
        <f t="shared" si="222"/>
        <v>41825.485868055555</v>
      </c>
      <c r="V1766" t="str">
        <f t="shared" si="223"/>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216"/>
        <v>59.467839999999995</v>
      </c>
      <c r="P1767" s="7">
        <f t="shared" si="217"/>
        <v>72.16970873786407</v>
      </c>
      <c r="Q1767" t="str">
        <f t="shared" si="218"/>
        <v>photography</v>
      </c>
      <c r="R1767" s="8" t="str">
        <f t="shared" si="219"/>
        <v>photobooks</v>
      </c>
      <c r="S1767" s="12">
        <f t="shared" si="220"/>
        <v>41834.980462962965</v>
      </c>
      <c r="T1767" s="12">
        <f t="shared" si="221"/>
        <v>41864.980462962965</v>
      </c>
      <c r="U1767" s="13">
        <f t="shared" si="222"/>
        <v>41834.980462962965</v>
      </c>
      <c r="V1767" t="str">
        <f t="shared" si="223"/>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216"/>
        <v>0</v>
      </c>
      <c r="P1768" s="7" t="e">
        <f t="shared" si="217"/>
        <v>#DIV/0!</v>
      </c>
      <c r="Q1768" t="str">
        <f t="shared" si="218"/>
        <v>photography</v>
      </c>
      <c r="R1768" s="8" t="str">
        <f t="shared" si="219"/>
        <v>photobooks</v>
      </c>
      <c r="S1768" s="12">
        <f t="shared" si="220"/>
        <v>41855.859814814816</v>
      </c>
      <c r="T1768" s="12">
        <f t="shared" si="221"/>
        <v>41876.859814814816</v>
      </c>
      <c r="U1768" s="13">
        <f t="shared" si="222"/>
        <v>41855.859814814816</v>
      </c>
      <c r="V1768" t="str">
        <f t="shared" si="223"/>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216"/>
        <v>45.72</v>
      </c>
      <c r="P1769" s="7">
        <f t="shared" si="217"/>
        <v>58.615384615384613</v>
      </c>
      <c r="Q1769" t="str">
        <f t="shared" si="218"/>
        <v>photography</v>
      </c>
      <c r="R1769" s="8" t="str">
        <f t="shared" si="219"/>
        <v>photobooks</v>
      </c>
      <c r="S1769" s="12">
        <f t="shared" si="220"/>
        <v>41824.658379629633</v>
      </c>
      <c r="T1769" s="12">
        <f t="shared" si="221"/>
        <v>41854.658379629633</v>
      </c>
      <c r="U1769" s="13">
        <f t="shared" si="222"/>
        <v>41824.658379629633</v>
      </c>
      <c r="V1769" t="str">
        <f t="shared" si="223"/>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216"/>
        <v>3.74</v>
      </c>
      <c r="P1770" s="7">
        <f t="shared" si="217"/>
        <v>12.466666666666667</v>
      </c>
      <c r="Q1770" t="str">
        <f t="shared" si="218"/>
        <v>photography</v>
      </c>
      <c r="R1770" s="8" t="str">
        <f t="shared" si="219"/>
        <v>photobooks</v>
      </c>
      <c r="S1770" s="12">
        <f t="shared" si="220"/>
        <v>41849.560694444444</v>
      </c>
      <c r="T1770" s="12">
        <f t="shared" si="221"/>
        <v>41909.560694444444</v>
      </c>
      <c r="U1770" s="13">
        <f t="shared" si="222"/>
        <v>41849.560694444444</v>
      </c>
      <c r="V1770" t="str">
        <f t="shared" si="223"/>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216"/>
        <v>2.7025000000000001</v>
      </c>
      <c r="P1771" s="7">
        <f t="shared" si="217"/>
        <v>49.136363636363633</v>
      </c>
      <c r="Q1771" t="str">
        <f t="shared" si="218"/>
        <v>photography</v>
      </c>
      <c r="R1771" s="8" t="str">
        <f t="shared" si="219"/>
        <v>photobooks</v>
      </c>
      <c r="S1771" s="12">
        <f t="shared" si="220"/>
        <v>41987.818969907406</v>
      </c>
      <c r="T1771" s="12">
        <f t="shared" si="221"/>
        <v>42017.818969907406</v>
      </c>
      <c r="U1771" s="13">
        <f t="shared" si="222"/>
        <v>41987.818969907406</v>
      </c>
      <c r="V1771" t="str">
        <f t="shared" si="223"/>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216"/>
        <v>56.51428571428572</v>
      </c>
      <c r="P1772" s="7">
        <f t="shared" si="217"/>
        <v>150.5</v>
      </c>
      <c r="Q1772" t="str">
        <f t="shared" si="218"/>
        <v>photography</v>
      </c>
      <c r="R1772" s="8" t="str">
        <f t="shared" si="219"/>
        <v>photobooks</v>
      </c>
      <c r="S1772" s="12">
        <f t="shared" si="220"/>
        <v>41891.780023148152</v>
      </c>
      <c r="T1772" s="12">
        <f t="shared" si="221"/>
        <v>41926.780023148152</v>
      </c>
      <c r="U1772" s="13">
        <f t="shared" si="222"/>
        <v>41891.780023148152</v>
      </c>
      <c r="V1772" t="str">
        <f t="shared" si="223"/>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216"/>
        <v>21.30952380952381</v>
      </c>
      <c r="P1773" s="7">
        <f t="shared" si="217"/>
        <v>35.799999999999997</v>
      </c>
      <c r="Q1773" t="str">
        <f t="shared" si="218"/>
        <v>photography</v>
      </c>
      <c r="R1773" s="8" t="str">
        <f t="shared" si="219"/>
        <v>photobooks</v>
      </c>
      <c r="S1773" s="12">
        <f t="shared" si="220"/>
        <v>41905.979629629626</v>
      </c>
      <c r="T1773" s="12">
        <f t="shared" si="221"/>
        <v>41935.979629629626</v>
      </c>
      <c r="U1773" s="13">
        <f t="shared" si="222"/>
        <v>41905.979629629626</v>
      </c>
      <c r="V1773" t="str">
        <f t="shared" si="223"/>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216"/>
        <v>15.6</v>
      </c>
      <c r="P1774" s="7">
        <f t="shared" si="217"/>
        <v>45.157894736842103</v>
      </c>
      <c r="Q1774" t="str">
        <f t="shared" si="218"/>
        <v>photography</v>
      </c>
      <c r="R1774" s="8" t="str">
        <f t="shared" si="219"/>
        <v>photobooks</v>
      </c>
      <c r="S1774" s="12">
        <f t="shared" si="220"/>
        <v>41766.718009259261</v>
      </c>
      <c r="T1774" s="12">
        <f t="shared" si="221"/>
        <v>41826.718009259261</v>
      </c>
      <c r="U1774" s="13">
        <f t="shared" si="222"/>
        <v>41766.718009259261</v>
      </c>
      <c r="V1774" t="str">
        <f t="shared" si="223"/>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216"/>
        <v>6.2566666666666677</v>
      </c>
      <c r="P1775" s="7">
        <f t="shared" si="217"/>
        <v>98.78947368421052</v>
      </c>
      <c r="Q1775" t="str">
        <f t="shared" si="218"/>
        <v>photography</v>
      </c>
      <c r="R1775" s="8" t="str">
        <f t="shared" si="219"/>
        <v>photobooks</v>
      </c>
      <c r="S1775" s="12">
        <f t="shared" si="220"/>
        <v>41978.760393518518</v>
      </c>
      <c r="T1775" s="12">
        <f t="shared" si="221"/>
        <v>42023.760393518518</v>
      </c>
      <c r="U1775" s="13">
        <f t="shared" si="222"/>
        <v>41978.760393518518</v>
      </c>
      <c r="V1775" t="str">
        <f t="shared" si="223"/>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216"/>
        <v>45.92</v>
      </c>
      <c r="P1776" s="7">
        <f t="shared" si="217"/>
        <v>88.307692307692307</v>
      </c>
      <c r="Q1776" t="str">
        <f t="shared" si="218"/>
        <v>photography</v>
      </c>
      <c r="R1776" s="8" t="str">
        <f t="shared" si="219"/>
        <v>photobooks</v>
      </c>
      <c r="S1776" s="12">
        <f t="shared" si="220"/>
        <v>41930.218657407408</v>
      </c>
      <c r="T1776" s="12">
        <f t="shared" si="221"/>
        <v>41972.624305555553</v>
      </c>
      <c r="U1776" s="13">
        <f t="shared" si="222"/>
        <v>41930.218657407408</v>
      </c>
      <c r="V1776" t="str">
        <f t="shared" si="223"/>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216"/>
        <v>65.101538461538468</v>
      </c>
      <c r="P1777" s="7">
        <f t="shared" si="217"/>
        <v>170.62903225806451</v>
      </c>
      <c r="Q1777" t="str">
        <f t="shared" si="218"/>
        <v>photography</v>
      </c>
      <c r="R1777" s="8" t="str">
        <f t="shared" si="219"/>
        <v>photobooks</v>
      </c>
      <c r="S1777" s="12">
        <f t="shared" si="220"/>
        <v>41891.976388888885</v>
      </c>
      <c r="T1777" s="12">
        <f t="shared" si="221"/>
        <v>41936.976388888885</v>
      </c>
      <c r="U1777" s="13">
        <f t="shared" si="222"/>
        <v>41891.976388888885</v>
      </c>
      <c r="V1777" t="str">
        <f t="shared" si="223"/>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216"/>
        <v>6.7</v>
      </c>
      <c r="P1778" s="7">
        <f t="shared" si="217"/>
        <v>83.75</v>
      </c>
      <c r="Q1778" t="str">
        <f t="shared" si="218"/>
        <v>photography</v>
      </c>
      <c r="R1778" s="8" t="str">
        <f t="shared" si="219"/>
        <v>photobooks</v>
      </c>
      <c r="S1778" s="12">
        <f t="shared" si="220"/>
        <v>41905.95684027778</v>
      </c>
      <c r="T1778" s="12">
        <f t="shared" si="221"/>
        <v>41941.95684027778</v>
      </c>
      <c r="U1778" s="13">
        <f t="shared" si="222"/>
        <v>41905.95684027778</v>
      </c>
      <c r="V1778" t="str">
        <f t="shared" si="223"/>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216"/>
        <v>13.5625</v>
      </c>
      <c r="P1779" s="7">
        <f t="shared" si="217"/>
        <v>65.099999999999994</v>
      </c>
      <c r="Q1779" t="str">
        <f t="shared" si="218"/>
        <v>photography</v>
      </c>
      <c r="R1779" s="8" t="str">
        <f t="shared" si="219"/>
        <v>photobooks</v>
      </c>
      <c r="S1779" s="12">
        <f t="shared" si="220"/>
        <v>42025.357094907406</v>
      </c>
      <c r="T1779" s="12">
        <f t="shared" si="221"/>
        <v>42055.357094907406</v>
      </c>
      <c r="U1779" s="13">
        <f t="shared" si="222"/>
        <v>42025.357094907406</v>
      </c>
      <c r="V1779" t="str">
        <f t="shared" si="223"/>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216"/>
        <v>1.9900000000000002</v>
      </c>
      <c r="P1780" s="7">
        <f t="shared" si="217"/>
        <v>66.333333333333329</v>
      </c>
      <c r="Q1780" t="str">
        <f t="shared" si="218"/>
        <v>photography</v>
      </c>
      <c r="R1780" s="8" t="str">
        <f t="shared" si="219"/>
        <v>photobooks</v>
      </c>
      <c r="S1780" s="12">
        <f t="shared" si="220"/>
        <v>42045.86336805555</v>
      </c>
      <c r="T1780" s="12">
        <f t="shared" si="221"/>
        <v>42090.821701388893</v>
      </c>
      <c r="U1780" s="13">
        <f t="shared" si="222"/>
        <v>42045.86336805555</v>
      </c>
      <c r="V1780" t="str">
        <f t="shared" si="223"/>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216"/>
        <v>36.236363636363642</v>
      </c>
      <c r="P1781" s="7">
        <f t="shared" si="217"/>
        <v>104.89473684210526</v>
      </c>
      <c r="Q1781" t="str">
        <f t="shared" si="218"/>
        <v>photography</v>
      </c>
      <c r="R1781" s="8" t="str">
        <f t="shared" si="219"/>
        <v>photobooks</v>
      </c>
      <c r="S1781" s="12">
        <f t="shared" si="220"/>
        <v>42585.691898148143</v>
      </c>
      <c r="T1781" s="12">
        <f t="shared" si="221"/>
        <v>42615.691898148143</v>
      </c>
      <c r="U1781" s="13">
        <f t="shared" si="222"/>
        <v>42585.691898148143</v>
      </c>
      <c r="V1781" t="str">
        <f t="shared" si="223"/>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216"/>
        <v>39.743333333333339</v>
      </c>
      <c r="P1782" s="7">
        <f t="shared" si="217"/>
        <v>78.440789473684205</v>
      </c>
      <c r="Q1782" t="str">
        <f t="shared" si="218"/>
        <v>photography</v>
      </c>
      <c r="R1782" s="8" t="str">
        <f t="shared" si="219"/>
        <v>photobooks</v>
      </c>
      <c r="S1782" s="12">
        <f t="shared" si="220"/>
        <v>42493.600810185184</v>
      </c>
      <c r="T1782" s="12">
        <f t="shared" si="221"/>
        <v>42553.600810185184</v>
      </c>
      <c r="U1782" s="13">
        <f t="shared" si="222"/>
        <v>42493.600810185184</v>
      </c>
      <c r="V1782" t="str">
        <f t="shared" si="223"/>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216"/>
        <v>25.763636363636365</v>
      </c>
      <c r="P1783" s="7">
        <f t="shared" si="217"/>
        <v>59.041666666666664</v>
      </c>
      <c r="Q1783" t="str">
        <f t="shared" si="218"/>
        <v>photography</v>
      </c>
      <c r="R1783" s="8" t="str">
        <f t="shared" si="219"/>
        <v>photobooks</v>
      </c>
      <c r="S1783" s="12">
        <f t="shared" si="220"/>
        <v>42597.617418981477</v>
      </c>
      <c r="T1783" s="12">
        <f t="shared" si="221"/>
        <v>42628.617418981477</v>
      </c>
      <c r="U1783" s="13">
        <f t="shared" si="222"/>
        <v>42597.617418981477</v>
      </c>
      <c r="V1783" t="str">
        <f t="shared" si="223"/>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216"/>
        <v>15.491428571428573</v>
      </c>
      <c r="P1784" s="7">
        <f t="shared" si="217"/>
        <v>71.34210526315789</v>
      </c>
      <c r="Q1784" t="str">
        <f t="shared" si="218"/>
        <v>photography</v>
      </c>
      <c r="R1784" s="8" t="str">
        <f t="shared" si="219"/>
        <v>photobooks</v>
      </c>
      <c r="S1784" s="12">
        <f t="shared" si="220"/>
        <v>42388.575104166666</v>
      </c>
      <c r="T1784" s="12">
        <f t="shared" si="221"/>
        <v>42421.575104166666</v>
      </c>
      <c r="U1784" s="13">
        <f t="shared" si="222"/>
        <v>42388.575104166666</v>
      </c>
      <c r="V1784" t="str">
        <f t="shared" si="223"/>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216"/>
        <v>23.692499999999999</v>
      </c>
      <c r="P1785" s="7">
        <f t="shared" si="217"/>
        <v>51.227027027027027</v>
      </c>
      <c r="Q1785" t="str">
        <f t="shared" si="218"/>
        <v>photography</v>
      </c>
      <c r="R1785" s="8" t="str">
        <f t="shared" si="219"/>
        <v>photobooks</v>
      </c>
      <c r="S1785" s="12">
        <f t="shared" si="220"/>
        <v>42115.949976851851</v>
      </c>
      <c r="T1785" s="12">
        <f t="shared" si="221"/>
        <v>42145.949976851851</v>
      </c>
      <c r="U1785" s="13">
        <f t="shared" si="222"/>
        <v>42115.949976851851</v>
      </c>
      <c r="V1785" t="str">
        <f t="shared" si="223"/>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216"/>
        <v>39.76</v>
      </c>
      <c r="P1786" s="7">
        <f t="shared" si="217"/>
        <v>60.242424242424242</v>
      </c>
      <c r="Q1786" t="str">
        <f t="shared" si="218"/>
        <v>photography</v>
      </c>
      <c r="R1786" s="8" t="str">
        <f t="shared" si="219"/>
        <v>photobooks</v>
      </c>
      <c r="S1786" s="12">
        <f t="shared" si="220"/>
        <v>42003.655555555553</v>
      </c>
      <c r="T1786" s="12">
        <f t="shared" si="221"/>
        <v>42035.142361111109</v>
      </c>
      <c r="U1786" s="13">
        <f t="shared" si="222"/>
        <v>42003.655555555553</v>
      </c>
      <c r="V1786" t="str">
        <f t="shared" si="223"/>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216"/>
        <v>20.220833333333331</v>
      </c>
      <c r="P1787" s="7">
        <f t="shared" si="217"/>
        <v>44.935185185185183</v>
      </c>
      <c r="Q1787" t="str">
        <f t="shared" si="218"/>
        <v>photography</v>
      </c>
      <c r="R1787" s="8" t="str">
        <f t="shared" si="219"/>
        <v>photobooks</v>
      </c>
      <c r="S1787" s="12">
        <f t="shared" si="220"/>
        <v>41897.134895833333</v>
      </c>
      <c r="T1787" s="12">
        <f t="shared" si="221"/>
        <v>41928</v>
      </c>
      <c r="U1787" s="13">
        <f t="shared" si="222"/>
        <v>41897.134895833333</v>
      </c>
      <c r="V1787" t="str">
        <f t="shared" si="223"/>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216"/>
        <v>47.631578947368418</v>
      </c>
      <c r="P1788" s="7">
        <f t="shared" si="217"/>
        <v>31.206896551724139</v>
      </c>
      <c r="Q1788" t="str">
        <f t="shared" si="218"/>
        <v>photography</v>
      </c>
      <c r="R1788" s="8" t="str">
        <f t="shared" si="219"/>
        <v>photobooks</v>
      </c>
      <c r="S1788" s="12">
        <f t="shared" si="220"/>
        <v>41958.550659722227</v>
      </c>
      <c r="T1788" s="12">
        <f t="shared" si="221"/>
        <v>41988.550659722227</v>
      </c>
      <c r="U1788" s="13">
        <f t="shared" si="222"/>
        <v>41958.550659722227</v>
      </c>
      <c r="V1788" t="str">
        <f t="shared" si="223"/>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216"/>
        <v>15.329999999999998</v>
      </c>
      <c r="P1789" s="7">
        <f t="shared" si="217"/>
        <v>63.875</v>
      </c>
      <c r="Q1789" t="str">
        <f t="shared" si="218"/>
        <v>photography</v>
      </c>
      <c r="R1789" s="8" t="str">
        <f t="shared" si="219"/>
        <v>photobooks</v>
      </c>
      <c r="S1789" s="12">
        <f t="shared" si="220"/>
        <v>42068.65552083333</v>
      </c>
      <c r="T1789" s="12">
        <f t="shared" si="221"/>
        <v>42098.613854166666</v>
      </c>
      <c r="U1789" s="13">
        <f t="shared" si="222"/>
        <v>42068.65552083333</v>
      </c>
      <c r="V1789" t="str">
        <f t="shared" si="223"/>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216"/>
        <v>1.3818181818181818</v>
      </c>
      <c r="P1790" s="7">
        <f t="shared" si="217"/>
        <v>19</v>
      </c>
      <c r="Q1790" t="str">
        <f t="shared" si="218"/>
        <v>photography</v>
      </c>
      <c r="R1790" s="8" t="str">
        <f t="shared" si="219"/>
        <v>photobooks</v>
      </c>
      <c r="S1790" s="12">
        <f t="shared" si="220"/>
        <v>41913.94840277778</v>
      </c>
      <c r="T1790" s="12">
        <f t="shared" si="221"/>
        <v>41943.94840277778</v>
      </c>
      <c r="U1790" s="13">
        <f t="shared" si="222"/>
        <v>41913.94840277778</v>
      </c>
      <c r="V1790" t="str">
        <f t="shared" si="223"/>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216"/>
        <v>0.5</v>
      </c>
      <c r="P1791" s="7">
        <f t="shared" si="217"/>
        <v>10</v>
      </c>
      <c r="Q1791" t="str">
        <f t="shared" si="218"/>
        <v>photography</v>
      </c>
      <c r="R1791" s="8" t="str">
        <f t="shared" si="219"/>
        <v>photobooks</v>
      </c>
      <c r="S1791" s="12">
        <f t="shared" si="220"/>
        <v>41956.250034722223</v>
      </c>
      <c r="T1791" s="12">
        <f t="shared" si="221"/>
        <v>42016.250034722223</v>
      </c>
      <c r="U1791" s="13">
        <f t="shared" si="222"/>
        <v>41956.250034722223</v>
      </c>
      <c r="V1791" t="str">
        <f t="shared" si="223"/>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216"/>
        <v>4.957575757575758</v>
      </c>
      <c r="P1792" s="7">
        <f t="shared" si="217"/>
        <v>109.06666666666666</v>
      </c>
      <c r="Q1792" t="str">
        <f t="shared" si="218"/>
        <v>photography</v>
      </c>
      <c r="R1792" s="8" t="str">
        <f t="shared" si="219"/>
        <v>photobooks</v>
      </c>
      <c r="S1792" s="12">
        <f t="shared" si="220"/>
        <v>42010.674513888887</v>
      </c>
      <c r="T1792" s="12">
        <f t="shared" si="221"/>
        <v>42040.674513888887</v>
      </c>
      <c r="U1792" s="13">
        <f t="shared" si="222"/>
        <v>42010.674513888887</v>
      </c>
      <c r="V1792" t="str">
        <f t="shared" si="223"/>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216"/>
        <v>3.5666666666666664</v>
      </c>
      <c r="P1793" s="7">
        <f t="shared" si="217"/>
        <v>26.75</v>
      </c>
      <c r="Q1793" t="str">
        <f t="shared" si="218"/>
        <v>photography</v>
      </c>
      <c r="R1793" s="8" t="str">
        <f t="shared" si="219"/>
        <v>photobooks</v>
      </c>
      <c r="S1793" s="12">
        <f t="shared" si="220"/>
        <v>41973.740335648152</v>
      </c>
      <c r="T1793" s="12">
        <f t="shared" si="221"/>
        <v>42033.740335648152</v>
      </c>
      <c r="U1793" s="13">
        <f t="shared" si="222"/>
        <v>41973.740335648152</v>
      </c>
      <c r="V1793" t="str">
        <f t="shared" si="223"/>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216"/>
        <v>61.124000000000002</v>
      </c>
      <c r="P1794" s="7">
        <f t="shared" si="217"/>
        <v>109.93525179856115</v>
      </c>
      <c r="Q1794" t="str">
        <f t="shared" si="218"/>
        <v>photography</v>
      </c>
      <c r="R1794" s="8" t="str">
        <f t="shared" si="219"/>
        <v>photobooks</v>
      </c>
      <c r="S1794" s="12">
        <f t="shared" si="220"/>
        <v>42189.031041666662</v>
      </c>
      <c r="T1794" s="12">
        <f t="shared" si="221"/>
        <v>42226.290972222225</v>
      </c>
      <c r="U1794" s="13">
        <f t="shared" si="222"/>
        <v>42189.031041666662</v>
      </c>
      <c r="V1794" t="str">
        <f t="shared" si="223"/>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224">E1795/D1795*100</f>
        <v>1.3333333333333335</v>
      </c>
      <c r="P1795" s="7">
        <f t="shared" ref="P1795:P1858" si="225">E1795/L1795</f>
        <v>20</v>
      </c>
      <c r="Q1795" t="str">
        <f t="shared" ref="Q1795:Q1858" si="226">LEFT(N1795, SEARCH("/",N1795,1)-1)</f>
        <v>photography</v>
      </c>
      <c r="R1795" s="8" t="str">
        <f t="shared" ref="R1795:R1858" si="227">RIGHT(N1795,LEN(N1795)-SEARCH("/",N1795))</f>
        <v>photobooks</v>
      </c>
      <c r="S1795" s="12">
        <f t="shared" ref="S1795:S1858" si="228">(J1795/86400)+DATE(1970,1,1)</f>
        <v>41940.891666666663</v>
      </c>
      <c r="T1795" s="12">
        <f t="shared" ref="T1795:T1858" si="229">(I1795/86400)+DATE(1970,1,1)</f>
        <v>41970.933333333334</v>
      </c>
      <c r="U1795" s="13">
        <f t="shared" ref="U1795:U1858" si="230">S1795</f>
        <v>41940.891666666663</v>
      </c>
      <c r="V1795" t="str">
        <f t="shared" si="223"/>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224"/>
        <v>11.077777777777778</v>
      </c>
      <c r="P1796" s="7">
        <f t="shared" si="225"/>
        <v>55.388888888888886</v>
      </c>
      <c r="Q1796" t="str">
        <f t="shared" si="226"/>
        <v>photography</v>
      </c>
      <c r="R1796" s="8" t="str">
        <f t="shared" si="227"/>
        <v>photobooks</v>
      </c>
      <c r="S1796" s="12">
        <f t="shared" si="228"/>
        <v>42011.551180555558</v>
      </c>
      <c r="T1796" s="12">
        <f t="shared" si="229"/>
        <v>42046.551180555558</v>
      </c>
      <c r="U1796" s="13">
        <f t="shared" si="230"/>
        <v>42011.551180555558</v>
      </c>
      <c r="V1796" t="str">
        <f t="shared" ref="V1796:V1859" si="231">TEXT(S1796,"mmm")</f>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224"/>
        <v>38.735714285714288</v>
      </c>
      <c r="P1797" s="7">
        <f t="shared" si="225"/>
        <v>133.90123456790124</v>
      </c>
      <c r="Q1797" t="str">
        <f t="shared" si="226"/>
        <v>photography</v>
      </c>
      <c r="R1797" s="8" t="str">
        <f t="shared" si="227"/>
        <v>photobooks</v>
      </c>
      <c r="S1797" s="12">
        <f t="shared" si="228"/>
        <v>42628.288668981477</v>
      </c>
      <c r="T1797" s="12">
        <f t="shared" si="229"/>
        <v>42657.666666666672</v>
      </c>
      <c r="U1797" s="13">
        <f t="shared" si="230"/>
        <v>42628.288668981477</v>
      </c>
      <c r="V1797" t="str">
        <f t="shared" si="231"/>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224"/>
        <v>22.05263157894737</v>
      </c>
      <c r="P1798" s="7">
        <f t="shared" si="225"/>
        <v>48.720930232558139</v>
      </c>
      <c r="Q1798" t="str">
        <f t="shared" si="226"/>
        <v>photography</v>
      </c>
      <c r="R1798" s="8" t="str">
        <f t="shared" si="227"/>
        <v>photobooks</v>
      </c>
      <c r="S1798" s="12">
        <f t="shared" si="228"/>
        <v>42515.439421296294</v>
      </c>
      <c r="T1798" s="12">
        <f t="shared" si="229"/>
        <v>42575.439421296294</v>
      </c>
      <c r="U1798" s="13">
        <f t="shared" si="230"/>
        <v>42515.439421296294</v>
      </c>
      <c r="V1798" t="str">
        <f t="shared" si="231"/>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224"/>
        <v>67.55</v>
      </c>
      <c r="P1799" s="7">
        <f t="shared" si="225"/>
        <v>48.25</v>
      </c>
      <c r="Q1799" t="str">
        <f t="shared" si="226"/>
        <v>photography</v>
      </c>
      <c r="R1799" s="8" t="str">
        <f t="shared" si="227"/>
        <v>photobooks</v>
      </c>
      <c r="S1799" s="12">
        <f t="shared" si="228"/>
        <v>42689.56931712963</v>
      </c>
      <c r="T1799" s="12">
        <f t="shared" si="229"/>
        <v>42719.56931712963</v>
      </c>
      <c r="U1799" s="13">
        <f t="shared" si="230"/>
        <v>42689.56931712963</v>
      </c>
      <c r="V1799" t="str">
        <f t="shared" si="231"/>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224"/>
        <v>13.637499999999999</v>
      </c>
      <c r="P1800" s="7">
        <f t="shared" si="225"/>
        <v>58.972972972972975</v>
      </c>
      <c r="Q1800" t="str">
        <f t="shared" si="226"/>
        <v>photography</v>
      </c>
      <c r="R1800" s="8" t="str">
        <f t="shared" si="227"/>
        <v>photobooks</v>
      </c>
      <c r="S1800" s="12">
        <f t="shared" si="228"/>
        <v>42344.32677083333</v>
      </c>
      <c r="T1800" s="12">
        <f t="shared" si="229"/>
        <v>42404.32677083333</v>
      </c>
      <c r="U1800" s="13">
        <f t="shared" si="230"/>
        <v>42344.32677083333</v>
      </c>
      <c r="V1800" t="str">
        <f t="shared" si="231"/>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224"/>
        <v>1.7457500000000001</v>
      </c>
      <c r="P1801" s="7">
        <f t="shared" si="225"/>
        <v>11.638333333333334</v>
      </c>
      <c r="Q1801" t="str">
        <f t="shared" si="226"/>
        <v>photography</v>
      </c>
      <c r="R1801" s="8" t="str">
        <f t="shared" si="227"/>
        <v>photobooks</v>
      </c>
      <c r="S1801" s="12">
        <f t="shared" si="228"/>
        <v>41934.842685185184</v>
      </c>
      <c r="T1801" s="12">
        <f t="shared" si="229"/>
        <v>41954.884351851855</v>
      </c>
      <c r="U1801" s="13">
        <f t="shared" si="230"/>
        <v>41934.842685185184</v>
      </c>
      <c r="V1801" t="str">
        <f t="shared" si="231"/>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224"/>
        <v>20.44963251188932</v>
      </c>
      <c r="P1802" s="7">
        <f t="shared" si="225"/>
        <v>83.716814159292042</v>
      </c>
      <c r="Q1802" t="str">
        <f t="shared" si="226"/>
        <v>photography</v>
      </c>
      <c r="R1802" s="8" t="str">
        <f t="shared" si="227"/>
        <v>photobooks</v>
      </c>
      <c r="S1802" s="12">
        <f t="shared" si="228"/>
        <v>42623.606134259258</v>
      </c>
      <c r="T1802" s="12">
        <f t="shared" si="229"/>
        <v>42653.606134259258</v>
      </c>
      <c r="U1802" s="13">
        <f t="shared" si="230"/>
        <v>42623.606134259258</v>
      </c>
      <c r="V1802" t="str">
        <f t="shared" si="231"/>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224"/>
        <v>13.852941176470587</v>
      </c>
      <c r="P1803" s="7">
        <f t="shared" si="225"/>
        <v>63.648648648648646</v>
      </c>
      <c r="Q1803" t="str">
        <f t="shared" si="226"/>
        <v>photography</v>
      </c>
      <c r="R1803" s="8" t="str">
        <f t="shared" si="227"/>
        <v>photobooks</v>
      </c>
      <c r="S1803" s="12">
        <f t="shared" si="228"/>
        <v>42321.660509259258</v>
      </c>
      <c r="T1803" s="12">
        <f t="shared" si="229"/>
        <v>42353.506944444445</v>
      </c>
      <c r="U1803" s="13">
        <f t="shared" si="230"/>
        <v>42321.660509259258</v>
      </c>
      <c r="V1803" t="str">
        <f t="shared" si="231"/>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224"/>
        <v>48.485714285714288</v>
      </c>
      <c r="P1804" s="7">
        <f t="shared" si="225"/>
        <v>94.277777777777771</v>
      </c>
      <c r="Q1804" t="str">
        <f t="shared" si="226"/>
        <v>photography</v>
      </c>
      <c r="R1804" s="8" t="str">
        <f t="shared" si="227"/>
        <v>photobooks</v>
      </c>
      <c r="S1804" s="12">
        <f t="shared" si="228"/>
        <v>42159.47256944445</v>
      </c>
      <c r="T1804" s="12">
        <f t="shared" si="229"/>
        <v>42182.915972222225</v>
      </c>
      <c r="U1804" s="13">
        <f t="shared" si="230"/>
        <v>42159.47256944445</v>
      </c>
      <c r="V1804" t="str">
        <f t="shared" si="231"/>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224"/>
        <v>30.8</v>
      </c>
      <c r="P1805" s="7">
        <f t="shared" si="225"/>
        <v>71.86666666666666</v>
      </c>
      <c r="Q1805" t="str">
        <f t="shared" si="226"/>
        <v>photography</v>
      </c>
      <c r="R1805" s="8" t="str">
        <f t="shared" si="227"/>
        <v>photobooks</v>
      </c>
      <c r="S1805" s="12">
        <f t="shared" si="228"/>
        <v>42018.071550925924</v>
      </c>
      <c r="T1805" s="12">
        <f t="shared" si="229"/>
        <v>42049.071550925924</v>
      </c>
      <c r="U1805" s="13">
        <f t="shared" si="230"/>
        <v>42018.071550925924</v>
      </c>
      <c r="V1805" t="str">
        <f t="shared" si="231"/>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224"/>
        <v>35.174193548387095</v>
      </c>
      <c r="P1806" s="7">
        <f t="shared" si="225"/>
        <v>104.84615384615384</v>
      </c>
      <c r="Q1806" t="str">
        <f t="shared" si="226"/>
        <v>photography</v>
      </c>
      <c r="R1806" s="8" t="str">
        <f t="shared" si="227"/>
        <v>photobooks</v>
      </c>
      <c r="S1806" s="12">
        <f t="shared" si="228"/>
        <v>42282.678287037037</v>
      </c>
      <c r="T1806" s="12">
        <f t="shared" si="229"/>
        <v>42322.719953703709</v>
      </c>
      <c r="U1806" s="13">
        <f t="shared" si="230"/>
        <v>42282.678287037037</v>
      </c>
      <c r="V1806" t="str">
        <f t="shared" si="231"/>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224"/>
        <v>36.404444444444444</v>
      </c>
      <c r="P1807" s="7">
        <f t="shared" si="225"/>
        <v>67.139344262295083</v>
      </c>
      <c r="Q1807" t="str">
        <f t="shared" si="226"/>
        <v>photography</v>
      </c>
      <c r="R1807" s="8" t="str">
        <f t="shared" si="227"/>
        <v>photobooks</v>
      </c>
      <c r="S1807" s="12">
        <f t="shared" si="228"/>
        <v>42247.803912037038</v>
      </c>
      <c r="T1807" s="12">
        <f t="shared" si="229"/>
        <v>42279.75</v>
      </c>
      <c r="U1807" s="13">
        <f t="shared" si="230"/>
        <v>42247.803912037038</v>
      </c>
      <c r="V1807" t="str">
        <f t="shared" si="231"/>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224"/>
        <v>2.9550000000000001</v>
      </c>
      <c r="P1808" s="7">
        <f t="shared" si="225"/>
        <v>73.875</v>
      </c>
      <c r="Q1808" t="str">
        <f t="shared" si="226"/>
        <v>photography</v>
      </c>
      <c r="R1808" s="8" t="str">
        <f t="shared" si="227"/>
        <v>photobooks</v>
      </c>
      <c r="S1808" s="12">
        <f t="shared" si="228"/>
        <v>41877.638298611113</v>
      </c>
      <c r="T1808" s="12">
        <f t="shared" si="229"/>
        <v>41912.638298611113</v>
      </c>
      <c r="U1808" s="13">
        <f t="shared" si="230"/>
        <v>41877.638298611113</v>
      </c>
      <c r="V1808" t="str">
        <f t="shared" si="231"/>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224"/>
        <v>11.06</v>
      </c>
      <c r="P1809" s="7">
        <f t="shared" si="225"/>
        <v>69.125</v>
      </c>
      <c r="Q1809" t="str">
        <f t="shared" si="226"/>
        <v>photography</v>
      </c>
      <c r="R1809" s="8" t="str">
        <f t="shared" si="227"/>
        <v>photobooks</v>
      </c>
      <c r="S1809" s="12">
        <f t="shared" si="228"/>
        <v>41880.068437499998</v>
      </c>
      <c r="T1809" s="12">
        <f t="shared" si="229"/>
        <v>41910.068437499998</v>
      </c>
      <c r="U1809" s="13">
        <f t="shared" si="230"/>
        <v>41880.068437499998</v>
      </c>
      <c r="V1809" t="str">
        <f t="shared" si="231"/>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224"/>
        <v>41.407142857142858</v>
      </c>
      <c r="P1810" s="7">
        <f t="shared" si="225"/>
        <v>120.77083333333333</v>
      </c>
      <c r="Q1810" t="str">
        <f t="shared" si="226"/>
        <v>photography</v>
      </c>
      <c r="R1810" s="8" t="str">
        <f t="shared" si="227"/>
        <v>photobooks</v>
      </c>
      <c r="S1810" s="12">
        <f t="shared" si="228"/>
        <v>42742.680902777778</v>
      </c>
      <c r="T1810" s="12">
        <f t="shared" si="229"/>
        <v>42777.680902777778</v>
      </c>
      <c r="U1810" s="13">
        <f t="shared" si="230"/>
        <v>42742.680902777778</v>
      </c>
      <c r="V1810" t="str">
        <f t="shared" si="231"/>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224"/>
        <v>10.857142857142858</v>
      </c>
      <c r="P1811" s="7">
        <f t="shared" si="225"/>
        <v>42.222222222222221</v>
      </c>
      <c r="Q1811" t="str">
        <f t="shared" si="226"/>
        <v>photography</v>
      </c>
      <c r="R1811" s="8" t="str">
        <f t="shared" si="227"/>
        <v>photobooks</v>
      </c>
      <c r="S1811" s="12">
        <f t="shared" si="228"/>
        <v>42029.907858796301</v>
      </c>
      <c r="T1811" s="12">
        <f t="shared" si="229"/>
        <v>42064.907858796301</v>
      </c>
      <c r="U1811" s="13">
        <f t="shared" si="230"/>
        <v>42029.907858796301</v>
      </c>
      <c r="V1811" t="str">
        <f t="shared" si="231"/>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224"/>
        <v>3.3333333333333335</v>
      </c>
      <c r="P1812" s="7">
        <f t="shared" si="225"/>
        <v>7.5</v>
      </c>
      <c r="Q1812" t="str">
        <f t="shared" si="226"/>
        <v>photography</v>
      </c>
      <c r="R1812" s="8" t="str">
        <f t="shared" si="227"/>
        <v>photobooks</v>
      </c>
      <c r="S1812" s="12">
        <f t="shared" si="228"/>
        <v>41860.91002314815</v>
      </c>
      <c r="T1812" s="12">
        <f t="shared" si="229"/>
        <v>41872.91002314815</v>
      </c>
      <c r="U1812" s="13">
        <f t="shared" si="230"/>
        <v>41860.91002314815</v>
      </c>
      <c r="V1812" t="str">
        <f t="shared" si="231"/>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224"/>
        <v>7.407407407407407E-2</v>
      </c>
      <c r="P1813" s="7">
        <f t="shared" si="225"/>
        <v>1.5384615384615385</v>
      </c>
      <c r="Q1813" t="str">
        <f t="shared" si="226"/>
        <v>photography</v>
      </c>
      <c r="R1813" s="8" t="str">
        <f t="shared" si="227"/>
        <v>photobooks</v>
      </c>
      <c r="S1813" s="12">
        <f t="shared" si="228"/>
        <v>41876.433680555558</v>
      </c>
      <c r="T1813" s="12">
        <f t="shared" si="229"/>
        <v>41936.166666666664</v>
      </c>
      <c r="U1813" s="13">
        <f t="shared" si="230"/>
        <v>41876.433680555558</v>
      </c>
      <c r="V1813" t="str">
        <f t="shared" si="231"/>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224"/>
        <v>13.307692307692307</v>
      </c>
      <c r="P1814" s="7">
        <f t="shared" si="225"/>
        <v>37.608695652173914</v>
      </c>
      <c r="Q1814" t="str">
        <f t="shared" si="226"/>
        <v>photography</v>
      </c>
      <c r="R1814" s="8" t="str">
        <f t="shared" si="227"/>
        <v>photobooks</v>
      </c>
      <c r="S1814" s="12">
        <f t="shared" si="228"/>
        <v>42524.318703703699</v>
      </c>
      <c r="T1814" s="12">
        <f t="shared" si="229"/>
        <v>42554.318703703699</v>
      </c>
      <c r="U1814" s="13">
        <f t="shared" si="230"/>
        <v>42524.318703703699</v>
      </c>
      <c r="V1814" t="str">
        <f t="shared" si="231"/>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224"/>
        <v>0</v>
      </c>
      <c r="P1815" s="7" t="e">
        <f t="shared" si="225"/>
        <v>#DIV/0!</v>
      </c>
      <c r="Q1815" t="str">
        <f t="shared" si="226"/>
        <v>photography</v>
      </c>
      <c r="R1815" s="8" t="str">
        <f t="shared" si="227"/>
        <v>photobooks</v>
      </c>
      <c r="S1815" s="12">
        <f t="shared" si="228"/>
        <v>41829.889027777775</v>
      </c>
      <c r="T1815" s="12">
        <f t="shared" si="229"/>
        <v>41859.889027777775</v>
      </c>
      <c r="U1815" s="13">
        <f t="shared" si="230"/>
        <v>41829.889027777775</v>
      </c>
      <c r="V1815" t="str">
        <f t="shared" si="231"/>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224"/>
        <v>49.183333333333337</v>
      </c>
      <c r="P1816" s="7">
        <f t="shared" si="225"/>
        <v>42.157142857142858</v>
      </c>
      <c r="Q1816" t="str">
        <f t="shared" si="226"/>
        <v>photography</v>
      </c>
      <c r="R1816" s="8" t="str">
        <f t="shared" si="227"/>
        <v>photobooks</v>
      </c>
      <c r="S1816" s="12">
        <f t="shared" si="228"/>
        <v>42033.314074074078</v>
      </c>
      <c r="T1816" s="12">
        <f t="shared" si="229"/>
        <v>42063.314074074078</v>
      </c>
      <c r="U1816" s="13">
        <f t="shared" si="230"/>
        <v>42033.314074074078</v>
      </c>
      <c r="V1816" t="str">
        <f t="shared" si="231"/>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224"/>
        <v>0</v>
      </c>
      <c r="P1817" s="7" t="e">
        <f t="shared" si="225"/>
        <v>#DIV/0!</v>
      </c>
      <c r="Q1817" t="str">
        <f t="shared" si="226"/>
        <v>photography</v>
      </c>
      <c r="R1817" s="8" t="str">
        <f t="shared" si="227"/>
        <v>photobooks</v>
      </c>
      <c r="S1817" s="12">
        <f t="shared" si="228"/>
        <v>42172.906678240739</v>
      </c>
      <c r="T1817" s="12">
        <f t="shared" si="229"/>
        <v>42186.906678240739</v>
      </c>
      <c r="U1817" s="13">
        <f t="shared" si="230"/>
        <v>42172.906678240739</v>
      </c>
      <c r="V1817" t="str">
        <f t="shared" si="231"/>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224"/>
        <v>2.036</v>
      </c>
      <c r="P1818" s="7">
        <f t="shared" si="225"/>
        <v>84.833333333333329</v>
      </c>
      <c r="Q1818" t="str">
        <f t="shared" si="226"/>
        <v>photography</v>
      </c>
      <c r="R1818" s="8" t="str">
        <f t="shared" si="227"/>
        <v>photobooks</v>
      </c>
      <c r="S1818" s="12">
        <f t="shared" si="228"/>
        <v>42548.876192129625</v>
      </c>
      <c r="T1818" s="12">
        <f t="shared" si="229"/>
        <v>42576.791666666672</v>
      </c>
      <c r="U1818" s="13">
        <f t="shared" si="230"/>
        <v>42548.876192129625</v>
      </c>
      <c r="V1818" t="str">
        <f t="shared" si="231"/>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224"/>
        <v>52.327777777777776</v>
      </c>
      <c r="P1819" s="7">
        <f t="shared" si="225"/>
        <v>94.19</v>
      </c>
      <c r="Q1819" t="str">
        <f t="shared" si="226"/>
        <v>photography</v>
      </c>
      <c r="R1819" s="8" t="str">
        <f t="shared" si="227"/>
        <v>photobooks</v>
      </c>
      <c r="S1819" s="12">
        <f t="shared" si="228"/>
        <v>42705.662118055552</v>
      </c>
      <c r="T1819" s="12">
        <f t="shared" si="229"/>
        <v>42765.290972222225</v>
      </c>
      <c r="U1819" s="13">
        <f t="shared" si="230"/>
        <v>42705.662118055552</v>
      </c>
      <c r="V1819" t="str">
        <f t="shared" si="231"/>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224"/>
        <v>0</v>
      </c>
      <c r="P1820" s="7" t="e">
        <f t="shared" si="225"/>
        <v>#DIV/0!</v>
      </c>
      <c r="Q1820" t="str">
        <f t="shared" si="226"/>
        <v>photography</v>
      </c>
      <c r="R1820" s="8" t="str">
        <f t="shared" si="227"/>
        <v>photobooks</v>
      </c>
      <c r="S1820" s="12">
        <f t="shared" si="228"/>
        <v>42067.234375</v>
      </c>
      <c r="T1820" s="12">
        <f t="shared" si="229"/>
        <v>42097.192708333328</v>
      </c>
      <c r="U1820" s="13">
        <f t="shared" si="230"/>
        <v>42067.234375</v>
      </c>
      <c r="V1820" t="str">
        <f t="shared" si="231"/>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224"/>
        <v>2.083333333333333</v>
      </c>
      <c r="P1821" s="7">
        <f t="shared" si="225"/>
        <v>6.25</v>
      </c>
      <c r="Q1821" t="str">
        <f t="shared" si="226"/>
        <v>photography</v>
      </c>
      <c r="R1821" s="8" t="str">
        <f t="shared" si="227"/>
        <v>photobooks</v>
      </c>
      <c r="S1821" s="12">
        <f t="shared" si="228"/>
        <v>41820.752268518518</v>
      </c>
      <c r="T1821" s="12">
        <f t="shared" si="229"/>
        <v>41850.752268518518</v>
      </c>
      <c r="U1821" s="13">
        <f t="shared" si="230"/>
        <v>41820.752268518518</v>
      </c>
      <c r="V1821" t="str">
        <f t="shared" si="231"/>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224"/>
        <v>6.565384615384616</v>
      </c>
      <c r="P1822" s="7">
        <f t="shared" si="225"/>
        <v>213.375</v>
      </c>
      <c r="Q1822" t="str">
        <f t="shared" si="226"/>
        <v>photography</v>
      </c>
      <c r="R1822" s="8" t="str">
        <f t="shared" si="227"/>
        <v>photobooks</v>
      </c>
      <c r="S1822" s="12">
        <f t="shared" si="228"/>
        <v>42065.084374999999</v>
      </c>
      <c r="T1822" s="12">
        <f t="shared" si="229"/>
        <v>42095.042708333334</v>
      </c>
      <c r="U1822" s="13">
        <f t="shared" si="230"/>
        <v>42065.084374999999</v>
      </c>
      <c r="V1822" t="str">
        <f t="shared" si="231"/>
        <v>Mar</v>
      </c>
    </row>
    <row r="1823" spans="1:22"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224"/>
        <v>134.88999999999999</v>
      </c>
      <c r="P1823" s="7">
        <f t="shared" si="225"/>
        <v>59.162280701754383</v>
      </c>
      <c r="Q1823" t="str">
        <f t="shared" si="226"/>
        <v>music</v>
      </c>
      <c r="R1823" s="8" t="str">
        <f t="shared" si="227"/>
        <v>rock</v>
      </c>
      <c r="S1823" s="12">
        <f t="shared" si="228"/>
        <v>40926.319062499999</v>
      </c>
      <c r="T1823" s="12">
        <f t="shared" si="229"/>
        <v>40971.319062499999</v>
      </c>
      <c r="U1823" s="13">
        <f t="shared" si="230"/>
        <v>40926.319062499999</v>
      </c>
      <c r="V1823" t="str">
        <f t="shared" si="231"/>
        <v>Jan</v>
      </c>
    </row>
    <row r="1824" spans="1:22"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224"/>
        <v>100</v>
      </c>
      <c r="P1824" s="7">
        <f t="shared" si="225"/>
        <v>27.272727272727273</v>
      </c>
      <c r="Q1824" t="str">
        <f t="shared" si="226"/>
        <v>music</v>
      </c>
      <c r="R1824" s="8" t="str">
        <f t="shared" si="227"/>
        <v>rock</v>
      </c>
      <c r="S1824" s="12">
        <f t="shared" si="228"/>
        <v>41634.797013888892</v>
      </c>
      <c r="T1824" s="12">
        <f t="shared" si="229"/>
        <v>41670.792361111111</v>
      </c>
      <c r="U1824" s="13">
        <f t="shared" si="230"/>
        <v>41634.797013888892</v>
      </c>
      <c r="V1824" t="str">
        <f t="shared" si="231"/>
        <v>Dec</v>
      </c>
    </row>
    <row r="1825" spans="1:22"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224"/>
        <v>115.85714285714286</v>
      </c>
      <c r="P1825" s="7">
        <f t="shared" si="225"/>
        <v>24.575757575757574</v>
      </c>
      <c r="Q1825" t="str">
        <f t="shared" si="226"/>
        <v>music</v>
      </c>
      <c r="R1825" s="8" t="str">
        <f t="shared" si="227"/>
        <v>rock</v>
      </c>
      <c r="S1825" s="12">
        <f t="shared" si="228"/>
        <v>41176.684907407405</v>
      </c>
      <c r="T1825" s="12">
        <f t="shared" si="229"/>
        <v>41206.684907407405</v>
      </c>
      <c r="U1825" s="13">
        <f t="shared" si="230"/>
        <v>41176.684907407405</v>
      </c>
      <c r="V1825" t="str">
        <f t="shared" si="231"/>
        <v>Sep</v>
      </c>
    </row>
    <row r="1826" spans="1:22"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224"/>
        <v>100.06666666666666</v>
      </c>
      <c r="P1826" s="7">
        <f t="shared" si="225"/>
        <v>75.05</v>
      </c>
      <c r="Q1826" t="str">
        <f t="shared" si="226"/>
        <v>music</v>
      </c>
      <c r="R1826" s="8" t="str">
        <f t="shared" si="227"/>
        <v>rock</v>
      </c>
      <c r="S1826" s="12">
        <f t="shared" si="228"/>
        <v>41626.916284722218</v>
      </c>
      <c r="T1826" s="12">
        <f t="shared" si="229"/>
        <v>41647.088888888888</v>
      </c>
      <c r="U1826" s="13">
        <f t="shared" si="230"/>
        <v>41626.916284722218</v>
      </c>
      <c r="V1826" t="str">
        <f t="shared" si="231"/>
        <v>Dec</v>
      </c>
    </row>
    <row r="1827" spans="1:22"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224"/>
        <v>105.05</v>
      </c>
      <c r="P1827" s="7">
        <f t="shared" si="225"/>
        <v>42.02</v>
      </c>
      <c r="Q1827" t="str">
        <f t="shared" si="226"/>
        <v>music</v>
      </c>
      <c r="R1827" s="8" t="str">
        <f t="shared" si="227"/>
        <v>rock</v>
      </c>
      <c r="S1827" s="12">
        <f t="shared" si="228"/>
        <v>41443.83452546296</v>
      </c>
      <c r="T1827" s="12">
        <f t="shared" si="229"/>
        <v>41466.83452546296</v>
      </c>
      <c r="U1827" s="13">
        <f t="shared" si="230"/>
        <v>41443.83452546296</v>
      </c>
      <c r="V1827" t="str">
        <f t="shared" si="231"/>
        <v>Jun</v>
      </c>
    </row>
    <row r="1828" spans="1:22"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224"/>
        <v>101</v>
      </c>
      <c r="P1828" s="7">
        <f t="shared" si="225"/>
        <v>53.157894736842103</v>
      </c>
      <c r="Q1828" t="str">
        <f t="shared" si="226"/>
        <v>music</v>
      </c>
      <c r="R1828" s="8" t="str">
        <f t="shared" si="227"/>
        <v>rock</v>
      </c>
      <c r="S1828" s="12">
        <f t="shared" si="228"/>
        <v>41657.923807870371</v>
      </c>
      <c r="T1828" s="12">
        <f t="shared" si="229"/>
        <v>41687.923807870371</v>
      </c>
      <c r="U1828" s="13">
        <f t="shared" si="230"/>
        <v>41657.923807870371</v>
      </c>
      <c r="V1828" t="str">
        <f t="shared" si="231"/>
        <v>Jan</v>
      </c>
    </row>
    <row r="1829" spans="1:22"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224"/>
        <v>100.66250000000001</v>
      </c>
      <c r="P1829" s="7">
        <f t="shared" si="225"/>
        <v>83.885416666666671</v>
      </c>
      <c r="Q1829" t="str">
        <f t="shared" si="226"/>
        <v>music</v>
      </c>
      <c r="R1829" s="8" t="str">
        <f t="shared" si="227"/>
        <v>rock</v>
      </c>
      <c r="S1829" s="12">
        <f t="shared" si="228"/>
        <v>40555.325937499998</v>
      </c>
      <c r="T1829" s="12">
        <f t="shared" si="229"/>
        <v>40605.325937499998</v>
      </c>
      <c r="U1829" s="13">
        <f t="shared" si="230"/>
        <v>40555.325937499998</v>
      </c>
      <c r="V1829" t="str">
        <f t="shared" si="231"/>
        <v>Jan</v>
      </c>
    </row>
    <row r="1830" spans="1:22"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224"/>
        <v>100.16000000000001</v>
      </c>
      <c r="P1830" s="7">
        <f t="shared" si="225"/>
        <v>417.33333333333331</v>
      </c>
      <c r="Q1830" t="str">
        <f t="shared" si="226"/>
        <v>music</v>
      </c>
      <c r="R1830" s="8" t="str">
        <f t="shared" si="227"/>
        <v>rock</v>
      </c>
      <c r="S1830" s="12">
        <f t="shared" si="228"/>
        <v>41736.899652777778</v>
      </c>
      <c r="T1830" s="12">
        <f t="shared" si="229"/>
        <v>41768.916666666664</v>
      </c>
      <c r="U1830" s="13">
        <f t="shared" si="230"/>
        <v>41736.899652777778</v>
      </c>
      <c r="V1830" t="str">
        <f t="shared" si="231"/>
        <v>Apr</v>
      </c>
    </row>
    <row r="1831" spans="1:22"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224"/>
        <v>166.68333333333334</v>
      </c>
      <c r="P1831" s="7">
        <f t="shared" si="225"/>
        <v>75.765151515151516</v>
      </c>
      <c r="Q1831" t="str">
        <f t="shared" si="226"/>
        <v>music</v>
      </c>
      <c r="R1831" s="8" t="str">
        <f t="shared" si="227"/>
        <v>rock</v>
      </c>
      <c r="S1831" s="12">
        <f t="shared" si="228"/>
        <v>40516.087627314817</v>
      </c>
      <c r="T1831" s="12">
        <f t="shared" si="229"/>
        <v>40564.916666666664</v>
      </c>
      <c r="U1831" s="13">
        <f t="shared" si="230"/>
        <v>40516.087627314817</v>
      </c>
      <c r="V1831" t="str">
        <f t="shared" si="231"/>
        <v>Dec</v>
      </c>
    </row>
    <row r="1832" spans="1:22"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224"/>
        <v>101.53333333333335</v>
      </c>
      <c r="P1832" s="7">
        <f t="shared" si="225"/>
        <v>67.389380530973455</v>
      </c>
      <c r="Q1832" t="str">
        <f t="shared" si="226"/>
        <v>music</v>
      </c>
      <c r="R1832" s="8" t="str">
        <f t="shared" si="227"/>
        <v>rock</v>
      </c>
      <c r="S1832" s="12">
        <f t="shared" si="228"/>
        <v>41664.684108796297</v>
      </c>
      <c r="T1832" s="12">
        <f t="shared" si="229"/>
        <v>41694.684108796297</v>
      </c>
      <c r="U1832" s="13">
        <f t="shared" si="230"/>
        <v>41664.684108796297</v>
      </c>
      <c r="V1832" t="str">
        <f t="shared" si="231"/>
        <v>Jan</v>
      </c>
    </row>
    <row r="1833" spans="1:22"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224"/>
        <v>103</v>
      </c>
      <c r="P1833" s="7">
        <f t="shared" si="225"/>
        <v>73.571428571428569</v>
      </c>
      <c r="Q1833" t="str">
        <f t="shared" si="226"/>
        <v>music</v>
      </c>
      <c r="R1833" s="8" t="str">
        <f t="shared" si="227"/>
        <v>rock</v>
      </c>
      <c r="S1833" s="12">
        <f t="shared" si="228"/>
        <v>41026.996099537035</v>
      </c>
      <c r="T1833" s="12">
        <f t="shared" si="229"/>
        <v>41041.996099537035</v>
      </c>
      <c r="U1833" s="13">
        <f t="shared" si="230"/>
        <v>41026.996099537035</v>
      </c>
      <c r="V1833" t="str">
        <f t="shared" si="231"/>
        <v>Apr</v>
      </c>
    </row>
    <row r="1834" spans="1:22"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224"/>
        <v>142.85714285714286</v>
      </c>
      <c r="P1834" s="7">
        <f t="shared" si="225"/>
        <v>25</v>
      </c>
      <c r="Q1834" t="str">
        <f t="shared" si="226"/>
        <v>music</v>
      </c>
      <c r="R1834" s="8" t="str">
        <f t="shared" si="227"/>
        <v>rock</v>
      </c>
      <c r="S1834" s="12">
        <f t="shared" si="228"/>
        <v>40576.539664351854</v>
      </c>
      <c r="T1834" s="12">
        <f t="shared" si="229"/>
        <v>40606.539664351854</v>
      </c>
      <c r="U1834" s="13">
        <f t="shared" si="230"/>
        <v>40576.539664351854</v>
      </c>
      <c r="V1834" t="str">
        <f t="shared" si="231"/>
        <v>Feb</v>
      </c>
    </row>
    <row r="1835" spans="1:22"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224"/>
        <v>262.5</v>
      </c>
      <c r="P1835" s="7">
        <f t="shared" si="225"/>
        <v>42</v>
      </c>
      <c r="Q1835" t="str">
        <f t="shared" si="226"/>
        <v>music</v>
      </c>
      <c r="R1835" s="8" t="str">
        <f t="shared" si="227"/>
        <v>rock</v>
      </c>
      <c r="S1835" s="12">
        <f t="shared" si="228"/>
        <v>41303.044016203705</v>
      </c>
      <c r="T1835" s="12">
        <f t="shared" si="229"/>
        <v>41335.332638888889</v>
      </c>
      <c r="U1835" s="13">
        <f t="shared" si="230"/>
        <v>41303.044016203705</v>
      </c>
      <c r="V1835" t="str">
        <f t="shared" si="231"/>
        <v>Jan</v>
      </c>
    </row>
    <row r="1836" spans="1:22"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224"/>
        <v>118.05000000000001</v>
      </c>
      <c r="P1836" s="7">
        <f t="shared" si="225"/>
        <v>131.16666666666666</v>
      </c>
      <c r="Q1836" t="str">
        <f t="shared" si="226"/>
        <v>music</v>
      </c>
      <c r="R1836" s="8" t="str">
        <f t="shared" si="227"/>
        <v>rock</v>
      </c>
      <c r="S1836" s="12">
        <f t="shared" si="228"/>
        <v>41988.964062500003</v>
      </c>
      <c r="T1836" s="12">
        <f t="shared" si="229"/>
        <v>42028.964062500003</v>
      </c>
      <c r="U1836" s="13">
        <f t="shared" si="230"/>
        <v>41988.964062500003</v>
      </c>
      <c r="V1836" t="str">
        <f t="shared" si="231"/>
        <v>Dec</v>
      </c>
    </row>
    <row r="1837" spans="1:22"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224"/>
        <v>104</v>
      </c>
      <c r="P1837" s="7">
        <f t="shared" si="225"/>
        <v>47.272727272727273</v>
      </c>
      <c r="Q1837" t="str">
        <f t="shared" si="226"/>
        <v>music</v>
      </c>
      <c r="R1837" s="8" t="str">
        <f t="shared" si="227"/>
        <v>rock</v>
      </c>
      <c r="S1837" s="12">
        <f t="shared" si="228"/>
        <v>42430.702210648145</v>
      </c>
      <c r="T1837" s="12">
        <f t="shared" si="229"/>
        <v>42460.660543981481</v>
      </c>
      <c r="U1837" s="13">
        <f t="shared" si="230"/>
        <v>42430.702210648145</v>
      </c>
      <c r="V1837" t="str">
        <f t="shared" si="231"/>
        <v>Mar</v>
      </c>
    </row>
    <row r="1838" spans="1:22"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224"/>
        <v>200.34</v>
      </c>
      <c r="P1838" s="7">
        <f t="shared" si="225"/>
        <v>182.12727272727273</v>
      </c>
      <c r="Q1838" t="str">
        <f t="shared" si="226"/>
        <v>music</v>
      </c>
      <c r="R1838" s="8" t="str">
        <f t="shared" si="227"/>
        <v>rock</v>
      </c>
      <c r="S1838" s="12">
        <f t="shared" si="228"/>
        <v>41305.809363425928</v>
      </c>
      <c r="T1838" s="12">
        <f t="shared" si="229"/>
        <v>41322.809363425928</v>
      </c>
      <c r="U1838" s="13">
        <f t="shared" si="230"/>
        <v>41305.809363425928</v>
      </c>
      <c r="V1838" t="str">
        <f t="shared" si="231"/>
        <v>Jan</v>
      </c>
    </row>
    <row r="1839" spans="1:22"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224"/>
        <v>306.83333333333331</v>
      </c>
      <c r="P1839" s="7">
        <f t="shared" si="225"/>
        <v>61.366666666666667</v>
      </c>
      <c r="Q1839" t="str">
        <f t="shared" si="226"/>
        <v>music</v>
      </c>
      <c r="R1839" s="8" t="str">
        <f t="shared" si="227"/>
        <v>rock</v>
      </c>
      <c r="S1839" s="12">
        <f t="shared" si="228"/>
        <v>40926.047858796301</v>
      </c>
      <c r="T1839" s="12">
        <f t="shared" si="229"/>
        <v>40986.006192129629</v>
      </c>
      <c r="U1839" s="13">
        <f t="shared" si="230"/>
        <v>40926.047858796301</v>
      </c>
      <c r="V1839" t="str">
        <f t="shared" si="231"/>
        <v>Jan</v>
      </c>
    </row>
    <row r="1840" spans="1:22"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224"/>
        <v>100.149</v>
      </c>
      <c r="P1840" s="7">
        <f t="shared" si="225"/>
        <v>35.767499999999998</v>
      </c>
      <c r="Q1840" t="str">
        <f t="shared" si="226"/>
        <v>music</v>
      </c>
      <c r="R1840" s="8" t="str">
        <f t="shared" si="227"/>
        <v>rock</v>
      </c>
      <c r="S1840" s="12">
        <f t="shared" si="228"/>
        <v>40788.786539351851</v>
      </c>
      <c r="T1840" s="12">
        <f t="shared" si="229"/>
        <v>40817.125</v>
      </c>
      <c r="U1840" s="13">
        <f t="shared" si="230"/>
        <v>40788.786539351851</v>
      </c>
      <c r="V1840" t="str">
        <f t="shared" si="231"/>
        <v>Sep</v>
      </c>
    </row>
    <row r="1841" spans="1:22"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224"/>
        <v>205.29999999999998</v>
      </c>
      <c r="P1841" s="7">
        <f t="shared" si="225"/>
        <v>45.62222222222222</v>
      </c>
      <c r="Q1841" t="str">
        <f t="shared" si="226"/>
        <v>music</v>
      </c>
      <c r="R1841" s="8" t="str">
        <f t="shared" si="227"/>
        <v>rock</v>
      </c>
      <c r="S1841" s="12">
        <f t="shared" si="228"/>
        <v>42614.722013888888</v>
      </c>
      <c r="T1841" s="12">
        <f t="shared" si="229"/>
        <v>42644.722013888888</v>
      </c>
      <c r="U1841" s="13">
        <f t="shared" si="230"/>
        <v>42614.722013888888</v>
      </c>
      <c r="V1841" t="str">
        <f t="shared" si="231"/>
        <v>Sep</v>
      </c>
    </row>
    <row r="1842" spans="1:22"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224"/>
        <v>108.88888888888889</v>
      </c>
      <c r="P1842" s="7">
        <f t="shared" si="225"/>
        <v>75.384615384615387</v>
      </c>
      <c r="Q1842" t="str">
        <f t="shared" si="226"/>
        <v>music</v>
      </c>
      <c r="R1842" s="8" t="str">
        <f t="shared" si="227"/>
        <v>rock</v>
      </c>
      <c r="S1842" s="12">
        <f t="shared" si="228"/>
        <v>41382.096180555556</v>
      </c>
      <c r="T1842" s="12">
        <f t="shared" si="229"/>
        <v>41401.207638888889</v>
      </c>
      <c r="U1842" s="13">
        <f t="shared" si="230"/>
        <v>41382.096180555556</v>
      </c>
      <c r="V1842" t="str">
        <f t="shared" si="231"/>
        <v>Apr</v>
      </c>
    </row>
    <row r="1843" spans="1:22"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224"/>
        <v>101.75</v>
      </c>
      <c r="P1843" s="7">
        <f t="shared" si="225"/>
        <v>50.875</v>
      </c>
      <c r="Q1843" t="str">
        <f t="shared" si="226"/>
        <v>music</v>
      </c>
      <c r="R1843" s="8" t="str">
        <f t="shared" si="227"/>
        <v>rock</v>
      </c>
      <c r="S1843" s="12">
        <f t="shared" si="228"/>
        <v>41745.84542824074</v>
      </c>
      <c r="T1843" s="12">
        <f t="shared" si="229"/>
        <v>41779.207638888889</v>
      </c>
      <c r="U1843" s="13">
        <f t="shared" si="230"/>
        <v>41745.84542824074</v>
      </c>
      <c r="V1843" t="str">
        <f t="shared" si="231"/>
        <v>Apr</v>
      </c>
    </row>
    <row r="1844" spans="1:22"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224"/>
        <v>125.25</v>
      </c>
      <c r="P1844" s="7">
        <f t="shared" si="225"/>
        <v>119.28571428571429</v>
      </c>
      <c r="Q1844" t="str">
        <f t="shared" si="226"/>
        <v>music</v>
      </c>
      <c r="R1844" s="8" t="str">
        <f t="shared" si="227"/>
        <v>rock</v>
      </c>
      <c r="S1844" s="12">
        <f t="shared" si="228"/>
        <v>42031.631724537037</v>
      </c>
      <c r="T1844" s="12">
        <f t="shared" si="229"/>
        <v>42065.249305555553</v>
      </c>
      <c r="U1844" s="13">
        <f t="shared" si="230"/>
        <v>42031.631724537037</v>
      </c>
      <c r="V1844" t="str">
        <f t="shared" si="231"/>
        <v>Jan</v>
      </c>
    </row>
    <row r="1845" spans="1:22"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224"/>
        <v>124.0061</v>
      </c>
      <c r="P1845" s="7">
        <f t="shared" si="225"/>
        <v>92.541865671641801</v>
      </c>
      <c r="Q1845" t="str">
        <f t="shared" si="226"/>
        <v>music</v>
      </c>
      <c r="R1845" s="8" t="str">
        <f t="shared" si="227"/>
        <v>rock</v>
      </c>
      <c r="S1845" s="12">
        <f t="shared" si="228"/>
        <v>40564.994837962964</v>
      </c>
      <c r="T1845" s="12">
        <f t="shared" si="229"/>
        <v>40594.994837962964</v>
      </c>
      <c r="U1845" s="13">
        <f t="shared" si="230"/>
        <v>40564.994837962964</v>
      </c>
      <c r="V1845" t="str">
        <f t="shared" si="231"/>
        <v>Jan</v>
      </c>
    </row>
    <row r="1846" spans="1:22"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224"/>
        <v>101.4</v>
      </c>
      <c r="P1846" s="7">
        <f t="shared" si="225"/>
        <v>76.05</v>
      </c>
      <c r="Q1846" t="str">
        <f t="shared" si="226"/>
        <v>music</v>
      </c>
      <c r="R1846" s="8" t="str">
        <f t="shared" si="227"/>
        <v>rock</v>
      </c>
      <c r="S1846" s="12">
        <f t="shared" si="228"/>
        <v>40666.973541666666</v>
      </c>
      <c r="T1846" s="12">
        <f t="shared" si="229"/>
        <v>40705.125</v>
      </c>
      <c r="U1846" s="13">
        <f t="shared" si="230"/>
        <v>40666.973541666666</v>
      </c>
      <c r="V1846" t="str">
        <f t="shared" si="231"/>
        <v>May</v>
      </c>
    </row>
    <row r="1847" spans="1:22"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224"/>
        <v>100</v>
      </c>
      <c r="P1847" s="7">
        <f t="shared" si="225"/>
        <v>52.631578947368418</v>
      </c>
      <c r="Q1847" t="str">
        <f t="shared" si="226"/>
        <v>music</v>
      </c>
      <c r="R1847" s="8" t="str">
        <f t="shared" si="227"/>
        <v>rock</v>
      </c>
      <c r="S1847" s="12">
        <f t="shared" si="228"/>
        <v>42523.333310185189</v>
      </c>
      <c r="T1847" s="12">
        <f t="shared" si="229"/>
        <v>42538.204861111109</v>
      </c>
      <c r="U1847" s="13">
        <f t="shared" si="230"/>
        <v>42523.333310185189</v>
      </c>
      <c r="V1847" t="str">
        <f t="shared" si="231"/>
        <v>Jun</v>
      </c>
    </row>
    <row r="1848" spans="1:22"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224"/>
        <v>137.92666666666668</v>
      </c>
      <c r="P1848" s="7">
        <f t="shared" si="225"/>
        <v>98.990430622009569</v>
      </c>
      <c r="Q1848" t="str">
        <f t="shared" si="226"/>
        <v>music</v>
      </c>
      <c r="R1848" s="8" t="str">
        <f t="shared" si="227"/>
        <v>rock</v>
      </c>
      <c r="S1848" s="12">
        <f t="shared" si="228"/>
        <v>41228.650196759263</v>
      </c>
      <c r="T1848" s="12">
        <f t="shared" si="229"/>
        <v>41258.650196759263</v>
      </c>
      <c r="U1848" s="13">
        <f t="shared" si="230"/>
        <v>41228.650196759263</v>
      </c>
      <c r="V1848" t="str">
        <f t="shared" si="231"/>
        <v>Nov</v>
      </c>
    </row>
    <row r="1849" spans="1:22"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224"/>
        <v>120.88000000000001</v>
      </c>
      <c r="P1849" s="7">
        <f t="shared" si="225"/>
        <v>79.526315789473685</v>
      </c>
      <c r="Q1849" t="str">
        <f t="shared" si="226"/>
        <v>music</v>
      </c>
      <c r="R1849" s="8" t="str">
        <f t="shared" si="227"/>
        <v>rock</v>
      </c>
      <c r="S1849" s="12">
        <f t="shared" si="228"/>
        <v>42094.236481481479</v>
      </c>
      <c r="T1849" s="12">
        <f t="shared" si="229"/>
        <v>42115.236481481479</v>
      </c>
      <c r="U1849" s="13">
        <f t="shared" si="230"/>
        <v>42094.236481481479</v>
      </c>
      <c r="V1849" t="str">
        <f t="shared" si="231"/>
        <v>Mar</v>
      </c>
    </row>
    <row r="1850" spans="1:22"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224"/>
        <v>107.36666666666667</v>
      </c>
      <c r="P1850" s="7">
        <f t="shared" si="225"/>
        <v>134.20833333333334</v>
      </c>
      <c r="Q1850" t="str">
        <f t="shared" si="226"/>
        <v>music</v>
      </c>
      <c r="R1850" s="8" t="str">
        <f t="shared" si="227"/>
        <v>rock</v>
      </c>
      <c r="S1850" s="12">
        <f t="shared" si="228"/>
        <v>40691.788055555553</v>
      </c>
      <c r="T1850" s="12">
        <f t="shared" si="229"/>
        <v>40755.290972222225</v>
      </c>
      <c r="U1850" s="13">
        <f t="shared" si="230"/>
        <v>40691.788055555553</v>
      </c>
      <c r="V1850" t="str">
        <f t="shared" si="231"/>
        <v>May</v>
      </c>
    </row>
    <row r="1851" spans="1:22"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224"/>
        <v>100.33333333333334</v>
      </c>
      <c r="P1851" s="7">
        <f t="shared" si="225"/>
        <v>37.625</v>
      </c>
      <c r="Q1851" t="str">
        <f t="shared" si="226"/>
        <v>music</v>
      </c>
      <c r="R1851" s="8" t="str">
        <f t="shared" si="227"/>
        <v>rock</v>
      </c>
      <c r="S1851" s="12">
        <f t="shared" si="228"/>
        <v>41169.845590277779</v>
      </c>
      <c r="T1851" s="12">
        <f t="shared" si="229"/>
        <v>41199.845590277779</v>
      </c>
      <c r="U1851" s="13">
        <f t="shared" si="230"/>
        <v>41169.845590277779</v>
      </c>
      <c r="V1851" t="str">
        <f t="shared" si="231"/>
        <v>Sep</v>
      </c>
    </row>
    <row r="1852" spans="1:22"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224"/>
        <v>101.52222222222223</v>
      </c>
      <c r="P1852" s="7">
        <f t="shared" si="225"/>
        <v>51.044692737430168</v>
      </c>
      <c r="Q1852" t="str">
        <f t="shared" si="226"/>
        <v>music</v>
      </c>
      <c r="R1852" s="8" t="str">
        <f t="shared" si="227"/>
        <v>rock</v>
      </c>
      <c r="S1852" s="12">
        <f t="shared" si="228"/>
        <v>41800.959490740745</v>
      </c>
      <c r="T1852" s="12">
        <f t="shared" si="229"/>
        <v>41830.959490740745</v>
      </c>
      <c r="U1852" s="13">
        <f t="shared" si="230"/>
        <v>41800.959490740745</v>
      </c>
      <c r="V1852" t="str">
        <f t="shared" si="231"/>
        <v>Jun</v>
      </c>
    </row>
    <row r="1853" spans="1:22"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224"/>
        <v>100.07692307692308</v>
      </c>
      <c r="P1853" s="7">
        <f t="shared" si="225"/>
        <v>50.03846153846154</v>
      </c>
      <c r="Q1853" t="str">
        <f t="shared" si="226"/>
        <v>music</v>
      </c>
      <c r="R1853" s="8" t="str">
        <f t="shared" si="227"/>
        <v>rock</v>
      </c>
      <c r="S1853" s="12">
        <f t="shared" si="228"/>
        <v>41827.906689814816</v>
      </c>
      <c r="T1853" s="12">
        <f t="shared" si="229"/>
        <v>41848.041666666664</v>
      </c>
      <c r="U1853" s="13">
        <f t="shared" si="230"/>
        <v>41827.906689814816</v>
      </c>
      <c r="V1853" t="str">
        <f t="shared" si="231"/>
        <v>Jul</v>
      </c>
    </row>
    <row r="1854" spans="1:22"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224"/>
        <v>116.96666666666667</v>
      </c>
      <c r="P1854" s="7">
        <f t="shared" si="225"/>
        <v>133.93129770992365</v>
      </c>
      <c r="Q1854" t="str">
        <f t="shared" si="226"/>
        <v>music</v>
      </c>
      <c r="R1854" s="8" t="str">
        <f t="shared" si="227"/>
        <v>rock</v>
      </c>
      <c r="S1854" s="12">
        <f t="shared" si="228"/>
        <v>42081.77143518519</v>
      </c>
      <c r="T1854" s="12">
        <f t="shared" si="229"/>
        <v>42119</v>
      </c>
      <c r="U1854" s="13">
        <f t="shared" si="230"/>
        <v>42081.77143518519</v>
      </c>
      <c r="V1854" t="str">
        <f t="shared" si="231"/>
        <v>Mar</v>
      </c>
    </row>
    <row r="1855" spans="1:22"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224"/>
        <v>101.875</v>
      </c>
      <c r="P1855" s="7">
        <f t="shared" si="225"/>
        <v>58.214285714285715</v>
      </c>
      <c r="Q1855" t="str">
        <f t="shared" si="226"/>
        <v>music</v>
      </c>
      <c r="R1855" s="8" t="str">
        <f t="shared" si="227"/>
        <v>rock</v>
      </c>
      <c r="S1855" s="12">
        <f t="shared" si="228"/>
        <v>41177.060381944444</v>
      </c>
      <c r="T1855" s="12">
        <f t="shared" si="229"/>
        <v>41227.102048611108</v>
      </c>
      <c r="U1855" s="13">
        <f t="shared" si="230"/>
        <v>41177.060381944444</v>
      </c>
      <c r="V1855" t="str">
        <f t="shared" si="231"/>
        <v>Sep</v>
      </c>
    </row>
    <row r="1856" spans="1:22"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224"/>
        <v>102.12366666666665</v>
      </c>
      <c r="P1856" s="7">
        <f t="shared" si="225"/>
        <v>88.037643678160919</v>
      </c>
      <c r="Q1856" t="str">
        <f t="shared" si="226"/>
        <v>music</v>
      </c>
      <c r="R1856" s="8" t="str">
        <f t="shared" si="227"/>
        <v>rock</v>
      </c>
      <c r="S1856" s="12">
        <f t="shared" si="228"/>
        <v>41388.021261574075</v>
      </c>
      <c r="T1856" s="12">
        <f t="shared" si="229"/>
        <v>41418.021261574075</v>
      </c>
      <c r="U1856" s="13">
        <f t="shared" si="230"/>
        <v>41388.021261574075</v>
      </c>
      <c r="V1856" t="str">
        <f t="shared" si="231"/>
        <v>Apr</v>
      </c>
    </row>
    <row r="1857" spans="1:22"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224"/>
        <v>154.05897142857143</v>
      </c>
      <c r="P1857" s="7">
        <f t="shared" si="225"/>
        <v>70.576753926701571</v>
      </c>
      <c r="Q1857" t="str">
        <f t="shared" si="226"/>
        <v>music</v>
      </c>
      <c r="R1857" s="8" t="str">
        <f t="shared" si="227"/>
        <v>rock</v>
      </c>
      <c r="S1857" s="12">
        <f t="shared" si="228"/>
        <v>41600.538657407407</v>
      </c>
      <c r="T1857" s="12">
        <f t="shared" si="229"/>
        <v>41645.538657407407</v>
      </c>
      <c r="U1857" s="13">
        <f t="shared" si="230"/>
        <v>41600.538657407407</v>
      </c>
      <c r="V1857" t="str">
        <f t="shared" si="231"/>
        <v>Nov</v>
      </c>
    </row>
    <row r="1858" spans="1:22"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224"/>
        <v>101.25</v>
      </c>
      <c r="P1858" s="7">
        <f t="shared" si="225"/>
        <v>53.289473684210527</v>
      </c>
      <c r="Q1858" t="str">
        <f t="shared" si="226"/>
        <v>music</v>
      </c>
      <c r="R1858" s="8" t="str">
        <f t="shared" si="227"/>
        <v>rock</v>
      </c>
      <c r="S1858" s="12">
        <f t="shared" si="228"/>
        <v>41817.854999999996</v>
      </c>
      <c r="T1858" s="12">
        <f t="shared" si="229"/>
        <v>41838.854999999996</v>
      </c>
      <c r="U1858" s="13">
        <f t="shared" si="230"/>
        <v>41817.854999999996</v>
      </c>
      <c r="V1858" t="str">
        <f t="shared" si="231"/>
        <v>Jun</v>
      </c>
    </row>
    <row r="1859" spans="1:22"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32">E1859/D1859*100</f>
        <v>100</v>
      </c>
      <c r="P1859" s="7">
        <f t="shared" ref="P1859:P1922" si="233">E1859/L1859</f>
        <v>136.36363636363637</v>
      </c>
      <c r="Q1859" t="str">
        <f t="shared" ref="Q1859:Q1922" si="234">LEFT(N1859, SEARCH("/",N1859,1)-1)</f>
        <v>music</v>
      </c>
      <c r="R1859" s="8" t="str">
        <f t="shared" ref="R1859:R1922" si="235">RIGHT(N1859,LEN(N1859)-SEARCH("/",N1859))</f>
        <v>rock</v>
      </c>
      <c r="S1859" s="12">
        <f t="shared" ref="S1859:S1922" si="236">(J1859/86400)+DATE(1970,1,1)</f>
        <v>41864.76866898148</v>
      </c>
      <c r="T1859" s="12">
        <f t="shared" ref="T1859:T1922" si="237">(I1859/86400)+DATE(1970,1,1)</f>
        <v>41894.76866898148</v>
      </c>
      <c r="U1859" s="13">
        <f t="shared" ref="U1859:U1922" si="238">S1859</f>
        <v>41864.76866898148</v>
      </c>
      <c r="V1859" t="str">
        <f t="shared" si="231"/>
        <v>Aug</v>
      </c>
    </row>
    <row r="1860" spans="1:22"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32"/>
        <v>108.74800874800874</v>
      </c>
      <c r="P1860" s="7">
        <f t="shared" si="233"/>
        <v>40.547315436241611</v>
      </c>
      <c r="Q1860" t="str">
        <f t="shared" si="234"/>
        <v>music</v>
      </c>
      <c r="R1860" s="8" t="str">
        <f t="shared" si="235"/>
        <v>rock</v>
      </c>
      <c r="S1860" s="12">
        <f t="shared" si="236"/>
        <v>40833.200474537036</v>
      </c>
      <c r="T1860" s="12">
        <f t="shared" si="237"/>
        <v>40893.242141203707</v>
      </c>
      <c r="U1860" s="13">
        <f t="shared" si="238"/>
        <v>40833.200474537036</v>
      </c>
      <c r="V1860" t="str">
        <f t="shared" ref="V1860:V1923" si="239">TEXT(S1860,"mmm")</f>
        <v>Oct</v>
      </c>
    </row>
    <row r="1861" spans="1:22"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32"/>
        <v>131.83333333333334</v>
      </c>
      <c r="P1861" s="7">
        <f t="shared" si="233"/>
        <v>70.625</v>
      </c>
      <c r="Q1861" t="str">
        <f t="shared" si="234"/>
        <v>music</v>
      </c>
      <c r="R1861" s="8" t="str">
        <f t="shared" si="235"/>
        <v>rock</v>
      </c>
      <c r="S1861" s="12">
        <f t="shared" si="236"/>
        <v>40778.770011574074</v>
      </c>
      <c r="T1861" s="12">
        <f t="shared" si="237"/>
        <v>40808.770011574074</v>
      </c>
      <c r="U1861" s="13">
        <f t="shared" si="238"/>
        <v>40778.770011574074</v>
      </c>
      <c r="V1861" t="str">
        <f t="shared" si="239"/>
        <v>Aug</v>
      </c>
    </row>
    <row r="1862" spans="1:22"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32"/>
        <v>133.46666666666667</v>
      </c>
      <c r="P1862" s="7">
        <f t="shared" si="233"/>
        <v>52.684210526315788</v>
      </c>
      <c r="Q1862" t="str">
        <f t="shared" si="234"/>
        <v>music</v>
      </c>
      <c r="R1862" s="8" t="str">
        <f t="shared" si="235"/>
        <v>rock</v>
      </c>
      <c r="S1862" s="12">
        <f t="shared" si="236"/>
        <v>41655.70930555556</v>
      </c>
      <c r="T1862" s="12">
        <f t="shared" si="237"/>
        <v>41676.70930555556</v>
      </c>
      <c r="U1862" s="13">
        <f t="shared" si="238"/>
        <v>41655.70930555556</v>
      </c>
      <c r="V1862" t="str">
        <f t="shared" si="23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32"/>
        <v>0</v>
      </c>
      <c r="P1863" s="7" t="e">
        <f t="shared" si="233"/>
        <v>#DIV/0!</v>
      </c>
      <c r="Q1863" t="str">
        <f t="shared" si="234"/>
        <v>games</v>
      </c>
      <c r="R1863" s="8" t="str">
        <f t="shared" si="235"/>
        <v>mobile games</v>
      </c>
      <c r="S1863" s="12">
        <f t="shared" si="236"/>
        <v>42000.300243055557</v>
      </c>
      <c r="T1863" s="12">
        <f t="shared" si="237"/>
        <v>42030.300243055557</v>
      </c>
      <c r="U1863" s="13">
        <f t="shared" si="238"/>
        <v>42000.300243055557</v>
      </c>
      <c r="V1863" t="str">
        <f t="shared" si="23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32"/>
        <v>8.0833333333333321</v>
      </c>
      <c r="P1864" s="7">
        <f t="shared" si="233"/>
        <v>90.9375</v>
      </c>
      <c r="Q1864" t="str">
        <f t="shared" si="234"/>
        <v>games</v>
      </c>
      <c r="R1864" s="8" t="str">
        <f t="shared" si="235"/>
        <v>mobile games</v>
      </c>
      <c r="S1864" s="12">
        <f t="shared" si="236"/>
        <v>42755.492754629631</v>
      </c>
      <c r="T1864" s="12">
        <f t="shared" si="237"/>
        <v>42802.3125</v>
      </c>
      <c r="U1864" s="13">
        <f t="shared" si="238"/>
        <v>42755.492754629631</v>
      </c>
      <c r="V1864" t="str">
        <f t="shared" si="23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32"/>
        <v>0.4</v>
      </c>
      <c r="P1865" s="7">
        <f t="shared" si="233"/>
        <v>5</v>
      </c>
      <c r="Q1865" t="str">
        <f t="shared" si="234"/>
        <v>games</v>
      </c>
      <c r="R1865" s="8" t="str">
        <f t="shared" si="235"/>
        <v>mobile games</v>
      </c>
      <c r="S1865" s="12">
        <f t="shared" si="236"/>
        <v>41772.797280092593</v>
      </c>
      <c r="T1865" s="12">
        <f t="shared" si="237"/>
        <v>41802.797280092593</v>
      </c>
      <c r="U1865" s="13">
        <f t="shared" si="238"/>
        <v>41772.797280092593</v>
      </c>
      <c r="V1865" t="str">
        <f t="shared" si="23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32"/>
        <v>42.892307692307689</v>
      </c>
      <c r="P1866" s="7">
        <f t="shared" si="233"/>
        <v>58.083333333333336</v>
      </c>
      <c r="Q1866" t="str">
        <f t="shared" si="234"/>
        <v>games</v>
      </c>
      <c r="R1866" s="8" t="str">
        <f t="shared" si="235"/>
        <v>mobile games</v>
      </c>
      <c r="S1866" s="12">
        <f t="shared" si="236"/>
        <v>41733.716435185182</v>
      </c>
      <c r="T1866" s="12">
        <f t="shared" si="237"/>
        <v>41763.716435185182</v>
      </c>
      <c r="U1866" s="13">
        <f t="shared" si="238"/>
        <v>41733.716435185182</v>
      </c>
      <c r="V1866" t="str">
        <f t="shared" si="23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32"/>
        <v>3.6363636363636364E-3</v>
      </c>
      <c r="P1867" s="7">
        <f t="shared" si="233"/>
        <v>2</v>
      </c>
      <c r="Q1867" t="str">
        <f t="shared" si="234"/>
        <v>games</v>
      </c>
      <c r="R1867" s="8" t="str">
        <f t="shared" si="235"/>
        <v>mobile games</v>
      </c>
      <c r="S1867" s="12">
        <f t="shared" si="236"/>
        <v>42645.367442129631</v>
      </c>
      <c r="T1867" s="12">
        <f t="shared" si="237"/>
        <v>42680.409108796295</v>
      </c>
      <c r="U1867" s="13">
        <f t="shared" si="238"/>
        <v>42645.367442129631</v>
      </c>
      <c r="V1867" t="str">
        <f t="shared" si="23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32"/>
        <v>0.5</v>
      </c>
      <c r="P1868" s="7">
        <f t="shared" si="233"/>
        <v>62.5</v>
      </c>
      <c r="Q1868" t="str">
        <f t="shared" si="234"/>
        <v>games</v>
      </c>
      <c r="R1868" s="8" t="str">
        <f t="shared" si="235"/>
        <v>mobile games</v>
      </c>
      <c r="S1868" s="12">
        <f t="shared" si="236"/>
        <v>42742.246493055558</v>
      </c>
      <c r="T1868" s="12">
        <f t="shared" si="237"/>
        <v>42795.166666666672</v>
      </c>
      <c r="U1868" s="13">
        <f t="shared" si="238"/>
        <v>42742.246493055558</v>
      </c>
      <c r="V1868" t="str">
        <f t="shared" si="23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32"/>
        <v>0.05</v>
      </c>
      <c r="P1869" s="7">
        <f t="shared" si="233"/>
        <v>10</v>
      </c>
      <c r="Q1869" t="str">
        <f t="shared" si="234"/>
        <v>games</v>
      </c>
      <c r="R1869" s="8" t="str">
        <f t="shared" si="235"/>
        <v>mobile games</v>
      </c>
      <c r="S1869" s="12">
        <f t="shared" si="236"/>
        <v>42649.924907407403</v>
      </c>
      <c r="T1869" s="12">
        <f t="shared" si="237"/>
        <v>42679.924907407403</v>
      </c>
      <c r="U1869" s="13">
        <f t="shared" si="238"/>
        <v>42649.924907407403</v>
      </c>
      <c r="V1869" t="str">
        <f t="shared" si="23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32"/>
        <v>4.8680000000000003</v>
      </c>
      <c r="P1870" s="7">
        <f t="shared" si="233"/>
        <v>71.588235294117652</v>
      </c>
      <c r="Q1870" t="str">
        <f t="shared" si="234"/>
        <v>games</v>
      </c>
      <c r="R1870" s="8" t="str">
        <f t="shared" si="235"/>
        <v>mobile games</v>
      </c>
      <c r="S1870" s="12">
        <f t="shared" si="236"/>
        <v>42328.779224537036</v>
      </c>
      <c r="T1870" s="12">
        <f t="shared" si="237"/>
        <v>42353.332638888889</v>
      </c>
      <c r="U1870" s="13">
        <f t="shared" si="238"/>
        <v>42328.779224537036</v>
      </c>
      <c r="V1870" t="str">
        <f t="shared" si="23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32"/>
        <v>0</v>
      </c>
      <c r="P1871" s="7" t="e">
        <f t="shared" si="233"/>
        <v>#DIV/0!</v>
      </c>
      <c r="Q1871" t="str">
        <f t="shared" si="234"/>
        <v>games</v>
      </c>
      <c r="R1871" s="8" t="str">
        <f t="shared" si="235"/>
        <v>mobile games</v>
      </c>
      <c r="S1871" s="12">
        <f t="shared" si="236"/>
        <v>42709.002881944441</v>
      </c>
      <c r="T1871" s="12">
        <f t="shared" si="237"/>
        <v>42739.002881944441</v>
      </c>
      <c r="U1871" s="13">
        <f t="shared" si="238"/>
        <v>42709.002881944441</v>
      </c>
      <c r="V1871" t="str">
        <f t="shared" si="23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32"/>
        <v>10.314285714285715</v>
      </c>
      <c r="P1872" s="7">
        <f t="shared" si="233"/>
        <v>32.81818181818182</v>
      </c>
      <c r="Q1872" t="str">
        <f t="shared" si="234"/>
        <v>games</v>
      </c>
      <c r="R1872" s="8" t="str">
        <f t="shared" si="235"/>
        <v>mobile games</v>
      </c>
      <c r="S1872" s="12">
        <f t="shared" si="236"/>
        <v>42371.355729166666</v>
      </c>
      <c r="T1872" s="12">
        <f t="shared" si="237"/>
        <v>42400.178472222222</v>
      </c>
      <c r="U1872" s="13">
        <f t="shared" si="238"/>
        <v>42371.355729166666</v>
      </c>
      <c r="V1872" t="str">
        <f t="shared" si="23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32"/>
        <v>71.784615384615378</v>
      </c>
      <c r="P1873" s="7">
        <f t="shared" si="233"/>
        <v>49.11578947368421</v>
      </c>
      <c r="Q1873" t="str">
        <f t="shared" si="234"/>
        <v>games</v>
      </c>
      <c r="R1873" s="8" t="str">
        <f t="shared" si="235"/>
        <v>mobile games</v>
      </c>
      <c r="S1873" s="12">
        <f t="shared" si="236"/>
        <v>41923.783576388887</v>
      </c>
      <c r="T1873" s="12">
        <f t="shared" si="237"/>
        <v>41963.825243055559</v>
      </c>
      <c r="U1873" s="13">
        <f t="shared" si="238"/>
        <v>41923.783576388887</v>
      </c>
      <c r="V1873" t="str">
        <f t="shared" si="23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32"/>
        <v>1.06</v>
      </c>
      <c r="P1874" s="7">
        <f t="shared" si="233"/>
        <v>16.307692307692307</v>
      </c>
      <c r="Q1874" t="str">
        <f t="shared" si="234"/>
        <v>games</v>
      </c>
      <c r="R1874" s="8" t="str">
        <f t="shared" si="235"/>
        <v>mobile games</v>
      </c>
      <c r="S1874" s="12">
        <f t="shared" si="236"/>
        <v>42155.129652777774</v>
      </c>
      <c r="T1874" s="12">
        <f t="shared" si="237"/>
        <v>42185.129652777774</v>
      </c>
      <c r="U1874" s="13">
        <f t="shared" si="238"/>
        <v>42155.129652777774</v>
      </c>
      <c r="V1874" t="str">
        <f t="shared" si="23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32"/>
        <v>0.44999999999999996</v>
      </c>
      <c r="P1875" s="7">
        <f t="shared" si="233"/>
        <v>18</v>
      </c>
      <c r="Q1875" t="str">
        <f t="shared" si="234"/>
        <v>games</v>
      </c>
      <c r="R1875" s="8" t="str">
        <f t="shared" si="235"/>
        <v>mobile games</v>
      </c>
      <c r="S1875" s="12">
        <f t="shared" si="236"/>
        <v>42164.615856481483</v>
      </c>
      <c r="T1875" s="12">
        <f t="shared" si="237"/>
        <v>42193.697916666672</v>
      </c>
      <c r="U1875" s="13">
        <f t="shared" si="238"/>
        <v>42164.615856481483</v>
      </c>
      <c r="V1875" t="str">
        <f t="shared" si="23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32"/>
        <v>1.6250000000000001E-2</v>
      </c>
      <c r="P1876" s="7">
        <f t="shared" si="233"/>
        <v>13</v>
      </c>
      <c r="Q1876" t="str">
        <f t="shared" si="234"/>
        <v>games</v>
      </c>
      <c r="R1876" s="8" t="str">
        <f t="shared" si="235"/>
        <v>mobile games</v>
      </c>
      <c r="S1876" s="12">
        <f t="shared" si="236"/>
        <v>42529.969131944439</v>
      </c>
      <c r="T1876" s="12">
        <f t="shared" si="237"/>
        <v>42549.969131944439</v>
      </c>
      <c r="U1876" s="13">
        <f t="shared" si="238"/>
        <v>42529.969131944439</v>
      </c>
      <c r="V1876" t="str">
        <f t="shared" si="23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32"/>
        <v>0.51</v>
      </c>
      <c r="P1877" s="7">
        <f t="shared" si="233"/>
        <v>17</v>
      </c>
      <c r="Q1877" t="str">
        <f t="shared" si="234"/>
        <v>games</v>
      </c>
      <c r="R1877" s="8" t="str">
        <f t="shared" si="235"/>
        <v>mobile games</v>
      </c>
      <c r="S1877" s="12">
        <f t="shared" si="236"/>
        <v>42528.899398148147</v>
      </c>
      <c r="T1877" s="12">
        <f t="shared" si="237"/>
        <v>42588.899398148147</v>
      </c>
      <c r="U1877" s="13">
        <f t="shared" si="238"/>
        <v>42528.899398148147</v>
      </c>
      <c r="V1877" t="str">
        <f t="shared" si="23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32"/>
        <v>0</v>
      </c>
      <c r="P1878" s="7" t="e">
        <f t="shared" si="233"/>
        <v>#DIV/0!</v>
      </c>
      <c r="Q1878" t="str">
        <f t="shared" si="234"/>
        <v>games</v>
      </c>
      <c r="R1878" s="8" t="str">
        <f t="shared" si="235"/>
        <v>mobile games</v>
      </c>
      <c r="S1878" s="12">
        <f t="shared" si="236"/>
        <v>41776.284780092596</v>
      </c>
      <c r="T1878" s="12">
        <f t="shared" si="237"/>
        <v>41806.284780092596</v>
      </c>
      <c r="U1878" s="13">
        <f t="shared" si="238"/>
        <v>41776.284780092596</v>
      </c>
      <c r="V1878" t="str">
        <f t="shared" si="23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32"/>
        <v>0</v>
      </c>
      <c r="P1879" s="7" t="e">
        <f t="shared" si="233"/>
        <v>#DIV/0!</v>
      </c>
      <c r="Q1879" t="str">
        <f t="shared" si="234"/>
        <v>games</v>
      </c>
      <c r="R1879" s="8" t="str">
        <f t="shared" si="235"/>
        <v>mobile games</v>
      </c>
      <c r="S1879" s="12">
        <f t="shared" si="236"/>
        <v>42035.029224537036</v>
      </c>
      <c r="T1879" s="12">
        <f t="shared" si="237"/>
        <v>42064.029224537036</v>
      </c>
      <c r="U1879" s="13">
        <f t="shared" si="238"/>
        <v>42035.029224537036</v>
      </c>
      <c r="V1879" t="str">
        <f t="shared" si="23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32"/>
        <v>0</v>
      </c>
      <c r="P1880" s="7" t="e">
        <f t="shared" si="233"/>
        <v>#DIV/0!</v>
      </c>
      <c r="Q1880" t="str">
        <f t="shared" si="234"/>
        <v>games</v>
      </c>
      <c r="R1880" s="8" t="str">
        <f t="shared" si="235"/>
        <v>mobile games</v>
      </c>
      <c r="S1880" s="12">
        <f t="shared" si="236"/>
        <v>41773.008738425924</v>
      </c>
      <c r="T1880" s="12">
        <f t="shared" si="237"/>
        <v>41803.008738425924</v>
      </c>
      <c r="U1880" s="13">
        <f t="shared" si="238"/>
        <v>41773.008738425924</v>
      </c>
      <c r="V1880" t="str">
        <f t="shared" si="23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32"/>
        <v>0.12</v>
      </c>
      <c r="P1881" s="7">
        <f t="shared" si="233"/>
        <v>3</v>
      </c>
      <c r="Q1881" t="str">
        <f t="shared" si="234"/>
        <v>games</v>
      </c>
      <c r="R1881" s="8" t="str">
        <f t="shared" si="235"/>
        <v>mobile games</v>
      </c>
      <c r="S1881" s="12">
        <f t="shared" si="236"/>
        <v>42413.649641203709</v>
      </c>
      <c r="T1881" s="12">
        <f t="shared" si="237"/>
        <v>42443.607974537037</v>
      </c>
      <c r="U1881" s="13">
        <f t="shared" si="238"/>
        <v>42413.649641203709</v>
      </c>
      <c r="V1881" t="str">
        <f t="shared" si="23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32"/>
        <v>20.080000000000002</v>
      </c>
      <c r="P1882" s="7">
        <f t="shared" si="233"/>
        <v>41.833333333333336</v>
      </c>
      <c r="Q1882" t="str">
        <f t="shared" si="234"/>
        <v>games</v>
      </c>
      <c r="R1882" s="8" t="str">
        <f t="shared" si="235"/>
        <v>mobile games</v>
      </c>
      <c r="S1882" s="12">
        <f t="shared" si="236"/>
        <v>42430.566898148143</v>
      </c>
      <c r="T1882" s="12">
        <f t="shared" si="237"/>
        <v>42459.525231481486</v>
      </c>
      <c r="U1882" s="13">
        <f t="shared" si="238"/>
        <v>42430.566898148143</v>
      </c>
      <c r="V1882" t="str">
        <f t="shared" si="239"/>
        <v>Mar</v>
      </c>
    </row>
    <row r="1883" spans="1:22"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32"/>
        <v>172.68449999999999</v>
      </c>
      <c r="P1883" s="7">
        <f t="shared" si="233"/>
        <v>49.338428571428572</v>
      </c>
      <c r="Q1883" t="str">
        <f t="shared" si="234"/>
        <v>music</v>
      </c>
      <c r="R1883" s="8" t="str">
        <f t="shared" si="235"/>
        <v>indie rock</v>
      </c>
      <c r="S1883" s="12">
        <f t="shared" si="236"/>
        <v>42043.152650462958</v>
      </c>
      <c r="T1883" s="12">
        <f t="shared" si="237"/>
        <v>42073.110983796301</v>
      </c>
      <c r="U1883" s="13">
        <f t="shared" si="238"/>
        <v>42043.152650462958</v>
      </c>
      <c r="V1883" t="str">
        <f t="shared" si="239"/>
        <v>Feb</v>
      </c>
    </row>
    <row r="1884" spans="1:22"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32"/>
        <v>100.8955223880597</v>
      </c>
      <c r="P1884" s="7">
        <f t="shared" si="233"/>
        <v>41.728395061728392</v>
      </c>
      <c r="Q1884" t="str">
        <f t="shared" si="234"/>
        <v>music</v>
      </c>
      <c r="R1884" s="8" t="str">
        <f t="shared" si="235"/>
        <v>indie rock</v>
      </c>
      <c r="S1884" s="12">
        <f t="shared" si="236"/>
        <v>41067.949212962965</v>
      </c>
      <c r="T1884" s="12">
        <f t="shared" si="237"/>
        <v>41100.991666666669</v>
      </c>
      <c r="U1884" s="13">
        <f t="shared" si="238"/>
        <v>41067.949212962965</v>
      </c>
      <c r="V1884" t="str">
        <f t="shared" si="239"/>
        <v>Jun</v>
      </c>
    </row>
    <row r="1885" spans="1:22"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32"/>
        <v>104.8048048048048</v>
      </c>
      <c r="P1885" s="7">
        <f t="shared" si="233"/>
        <v>32.71875</v>
      </c>
      <c r="Q1885" t="str">
        <f t="shared" si="234"/>
        <v>music</v>
      </c>
      <c r="R1885" s="8" t="str">
        <f t="shared" si="235"/>
        <v>indie rock</v>
      </c>
      <c r="S1885" s="12">
        <f t="shared" si="236"/>
        <v>40977.948009259257</v>
      </c>
      <c r="T1885" s="12">
        <f t="shared" si="237"/>
        <v>41007.906342592592</v>
      </c>
      <c r="U1885" s="13">
        <f t="shared" si="238"/>
        <v>40977.948009259257</v>
      </c>
      <c r="V1885" t="str">
        <f t="shared" si="239"/>
        <v>Mar</v>
      </c>
    </row>
    <row r="1886" spans="1:22"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32"/>
        <v>135.1</v>
      </c>
      <c r="P1886" s="7">
        <f t="shared" si="233"/>
        <v>51.96153846153846</v>
      </c>
      <c r="Q1886" t="str">
        <f t="shared" si="234"/>
        <v>music</v>
      </c>
      <c r="R1886" s="8" t="str">
        <f t="shared" si="235"/>
        <v>indie rock</v>
      </c>
      <c r="S1886" s="12">
        <f t="shared" si="236"/>
        <v>41205.198321759257</v>
      </c>
      <c r="T1886" s="12">
        <f t="shared" si="237"/>
        <v>41240.5</v>
      </c>
      <c r="U1886" s="13">
        <f t="shared" si="238"/>
        <v>41205.198321759257</v>
      </c>
      <c r="V1886" t="str">
        <f t="shared" si="239"/>
        <v>Oct</v>
      </c>
    </row>
    <row r="1887" spans="1:22"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32"/>
        <v>116.32786885245903</v>
      </c>
      <c r="P1887" s="7">
        <f t="shared" si="233"/>
        <v>50.685714285714283</v>
      </c>
      <c r="Q1887" t="str">
        <f t="shared" si="234"/>
        <v>music</v>
      </c>
      <c r="R1887" s="8" t="str">
        <f t="shared" si="235"/>
        <v>indie rock</v>
      </c>
      <c r="S1887" s="12">
        <f t="shared" si="236"/>
        <v>41099.093865740739</v>
      </c>
      <c r="T1887" s="12">
        <f t="shared" si="237"/>
        <v>41131.916666666664</v>
      </c>
      <c r="U1887" s="13">
        <f t="shared" si="238"/>
        <v>41099.093865740739</v>
      </c>
      <c r="V1887" t="str">
        <f t="shared" si="239"/>
        <v>Jul</v>
      </c>
    </row>
    <row r="1888" spans="1:22"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32"/>
        <v>102.08333333333333</v>
      </c>
      <c r="P1888" s="7">
        <f t="shared" si="233"/>
        <v>42.241379310344826</v>
      </c>
      <c r="Q1888" t="str">
        <f t="shared" si="234"/>
        <v>music</v>
      </c>
      <c r="R1888" s="8" t="str">
        <f t="shared" si="235"/>
        <v>indie rock</v>
      </c>
      <c r="S1888" s="12">
        <f t="shared" si="236"/>
        <v>41925.906689814816</v>
      </c>
      <c r="T1888" s="12">
        <f t="shared" si="237"/>
        <v>41955.94835648148</v>
      </c>
      <c r="U1888" s="13">
        <f t="shared" si="238"/>
        <v>41925.906689814816</v>
      </c>
      <c r="V1888" t="str">
        <f t="shared" si="239"/>
        <v>Oct</v>
      </c>
    </row>
    <row r="1889" spans="1:22"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32"/>
        <v>111.16666666666666</v>
      </c>
      <c r="P1889" s="7">
        <f t="shared" si="233"/>
        <v>416.875</v>
      </c>
      <c r="Q1889" t="str">
        <f t="shared" si="234"/>
        <v>music</v>
      </c>
      <c r="R1889" s="8" t="str">
        <f t="shared" si="235"/>
        <v>indie rock</v>
      </c>
      <c r="S1889" s="12">
        <f t="shared" si="236"/>
        <v>42323.800138888888</v>
      </c>
      <c r="T1889" s="12">
        <f t="shared" si="237"/>
        <v>42341.895833333328</v>
      </c>
      <c r="U1889" s="13">
        <f t="shared" si="238"/>
        <v>42323.800138888888</v>
      </c>
      <c r="V1889" t="str">
        <f t="shared" si="239"/>
        <v>Nov</v>
      </c>
    </row>
    <row r="1890" spans="1:22"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32"/>
        <v>166.08</v>
      </c>
      <c r="P1890" s="7">
        <f t="shared" si="233"/>
        <v>46.651685393258425</v>
      </c>
      <c r="Q1890" t="str">
        <f t="shared" si="234"/>
        <v>music</v>
      </c>
      <c r="R1890" s="8" t="str">
        <f t="shared" si="235"/>
        <v>indie rock</v>
      </c>
      <c r="S1890" s="12">
        <f t="shared" si="236"/>
        <v>40299.239953703705</v>
      </c>
      <c r="T1890" s="12">
        <f t="shared" si="237"/>
        <v>40330.207638888889</v>
      </c>
      <c r="U1890" s="13">
        <f t="shared" si="238"/>
        <v>40299.239953703705</v>
      </c>
      <c r="V1890" t="str">
        <f t="shared" si="239"/>
        <v>May</v>
      </c>
    </row>
    <row r="1891" spans="1:22"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32"/>
        <v>106.60000000000001</v>
      </c>
      <c r="P1891" s="7">
        <f t="shared" si="233"/>
        <v>48.454545454545453</v>
      </c>
      <c r="Q1891" t="str">
        <f t="shared" si="234"/>
        <v>music</v>
      </c>
      <c r="R1891" s="8" t="str">
        <f t="shared" si="235"/>
        <v>indie rock</v>
      </c>
      <c r="S1891" s="12">
        <f t="shared" si="236"/>
        <v>41299.793356481481</v>
      </c>
      <c r="T1891" s="12">
        <f t="shared" si="237"/>
        <v>41344.751689814817</v>
      </c>
      <c r="U1891" s="13">
        <f t="shared" si="238"/>
        <v>41299.793356481481</v>
      </c>
      <c r="V1891" t="str">
        <f t="shared" si="239"/>
        <v>Jan</v>
      </c>
    </row>
    <row r="1892" spans="1:22"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32"/>
        <v>144.58441666666667</v>
      </c>
      <c r="P1892" s="7">
        <f t="shared" si="233"/>
        <v>70.5289837398374</v>
      </c>
      <c r="Q1892" t="str">
        <f t="shared" si="234"/>
        <v>music</v>
      </c>
      <c r="R1892" s="8" t="str">
        <f t="shared" si="235"/>
        <v>indie rock</v>
      </c>
      <c r="S1892" s="12">
        <f t="shared" si="236"/>
        <v>41228.786203703705</v>
      </c>
      <c r="T1892" s="12">
        <f t="shared" si="237"/>
        <v>41258.786203703705</v>
      </c>
      <c r="U1892" s="13">
        <f t="shared" si="238"/>
        <v>41228.786203703705</v>
      </c>
      <c r="V1892" t="str">
        <f t="shared" si="239"/>
        <v>Nov</v>
      </c>
    </row>
    <row r="1893" spans="1:22"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32"/>
        <v>105.55000000000001</v>
      </c>
      <c r="P1893" s="7">
        <f t="shared" si="233"/>
        <v>87.958333333333329</v>
      </c>
      <c r="Q1893" t="str">
        <f t="shared" si="234"/>
        <v>music</v>
      </c>
      <c r="R1893" s="8" t="str">
        <f t="shared" si="235"/>
        <v>indie rock</v>
      </c>
      <c r="S1893" s="12">
        <f t="shared" si="236"/>
        <v>40335.798078703701</v>
      </c>
      <c r="T1893" s="12">
        <f t="shared" si="237"/>
        <v>40381.25</v>
      </c>
      <c r="U1893" s="13">
        <f t="shared" si="238"/>
        <v>40335.798078703701</v>
      </c>
      <c r="V1893" t="str">
        <f t="shared" si="239"/>
        <v>Jun</v>
      </c>
    </row>
    <row r="1894" spans="1:22"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32"/>
        <v>136.60000000000002</v>
      </c>
      <c r="P1894" s="7">
        <f t="shared" si="233"/>
        <v>26.26923076923077</v>
      </c>
      <c r="Q1894" t="str">
        <f t="shared" si="234"/>
        <v>music</v>
      </c>
      <c r="R1894" s="8" t="str">
        <f t="shared" si="235"/>
        <v>indie rock</v>
      </c>
      <c r="S1894" s="12">
        <f t="shared" si="236"/>
        <v>40671.637511574074</v>
      </c>
      <c r="T1894" s="12">
        <f t="shared" si="237"/>
        <v>40701.637511574074</v>
      </c>
      <c r="U1894" s="13">
        <f t="shared" si="238"/>
        <v>40671.637511574074</v>
      </c>
      <c r="V1894" t="str">
        <f t="shared" si="239"/>
        <v>May</v>
      </c>
    </row>
    <row r="1895" spans="1:22"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32"/>
        <v>104</v>
      </c>
      <c r="P1895" s="7">
        <f t="shared" si="233"/>
        <v>57.777777777777779</v>
      </c>
      <c r="Q1895" t="str">
        <f t="shared" si="234"/>
        <v>music</v>
      </c>
      <c r="R1895" s="8" t="str">
        <f t="shared" si="235"/>
        <v>indie rock</v>
      </c>
      <c r="S1895" s="12">
        <f t="shared" si="236"/>
        <v>40632.94195601852</v>
      </c>
      <c r="T1895" s="12">
        <f t="shared" si="237"/>
        <v>40649.165972222225</v>
      </c>
      <c r="U1895" s="13">
        <f t="shared" si="238"/>
        <v>40632.94195601852</v>
      </c>
      <c r="V1895" t="str">
        <f t="shared" si="239"/>
        <v>Mar</v>
      </c>
    </row>
    <row r="1896" spans="1:22"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32"/>
        <v>114.5</v>
      </c>
      <c r="P1896" s="7">
        <f t="shared" si="233"/>
        <v>57.25</v>
      </c>
      <c r="Q1896" t="str">
        <f t="shared" si="234"/>
        <v>music</v>
      </c>
      <c r="R1896" s="8" t="str">
        <f t="shared" si="235"/>
        <v>indie rock</v>
      </c>
      <c r="S1896" s="12">
        <f t="shared" si="236"/>
        <v>40920.90489583333</v>
      </c>
      <c r="T1896" s="12">
        <f t="shared" si="237"/>
        <v>40951.90489583333</v>
      </c>
      <c r="U1896" s="13">
        <f t="shared" si="238"/>
        <v>40920.90489583333</v>
      </c>
      <c r="V1896" t="str">
        <f t="shared" si="239"/>
        <v>Jan</v>
      </c>
    </row>
    <row r="1897" spans="1:22"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32"/>
        <v>101.71957671957672</v>
      </c>
      <c r="P1897" s="7">
        <f t="shared" si="233"/>
        <v>196.34042553191489</v>
      </c>
      <c r="Q1897" t="str">
        <f t="shared" si="234"/>
        <v>music</v>
      </c>
      <c r="R1897" s="8" t="str">
        <f t="shared" si="235"/>
        <v>indie rock</v>
      </c>
      <c r="S1897" s="12">
        <f t="shared" si="236"/>
        <v>42267.746782407412</v>
      </c>
      <c r="T1897" s="12">
        <f t="shared" si="237"/>
        <v>42297.746782407412</v>
      </c>
      <c r="U1897" s="13">
        <f t="shared" si="238"/>
        <v>42267.746782407412</v>
      </c>
      <c r="V1897" t="str">
        <f t="shared" si="239"/>
        <v>Sep</v>
      </c>
    </row>
    <row r="1898" spans="1:22"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32"/>
        <v>123.94678492239468</v>
      </c>
      <c r="P1898" s="7">
        <f t="shared" si="233"/>
        <v>43</v>
      </c>
      <c r="Q1898" t="str">
        <f t="shared" si="234"/>
        <v>music</v>
      </c>
      <c r="R1898" s="8" t="str">
        <f t="shared" si="235"/>
        <v>indie rock</v>
      </c>
      <c r="S1898" s="12">
        <f t="shared" si="236"/>
        <v>40981.710243055553</v>
      </c>
      <c r="T1898" s="12">
        <f t="shared" si="237"/>
        <v>41011.710243055553</v>
      </c>
      <c r="U1898" s="13">
        <f t="shared" si="238"/>
        <v>40981.710243055553</v>
      </c>
      <c r="V1898" t="str">
        <f t="shared" si="239"/>
        <v>Mar</v>
      </c>
    </row>
    <row r="1899" spans="1:22"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32"/>
        <v>102.45669291338582</v>
      </c>
      <c r="P1899" s="7">
        <f t="shared" si="233"/>
        <v>35.551912568306008</v>
      </c>
      <c r="Q1899" t="str">
        <f t="shared" si="234"/>
        <v>music</v>
      </c>
      <c r="R1899" s="8" t="str">
        <f t="shared" si="235"/>
        <v>indie rock</v>
      </c>
      <c r="S1899" s="12">
        <f t="shared" si="236"/>
        <v>41680.583402777775</v>
      </c>
      <c r="T1899" s="12">
        <f t="shared" si="237"/>
        <v>41702.875</v>
      </c>
      <c r="U1899" s="13">
        <f t="shared" si="238"/>
        <v>41680.583402777775</v>
      </c>
      <c r="V1899" t="str">
        <f t="shared" si="239"/>
        <v>Feb</v>
      </c>
    </row>
    <row r="1900" spans="1:22"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32"/>
        <v>144.5</v>
      </c>
      <c r="P1900" s="7">
        <f t="shared" si="233"/>
        <v>68.80952380952381</v>
      </c>
      <c r="Q1900" t="str">
        <f t="shared" si="234"/>
        <v>music</v>
      </c>
      <c r="R1900" s="8" t="str">
        <f t="shared" si="235"/>
        <v>indie rock</v>
      </c>
      <c r="S1900" s="12">
        <f t="shared" si="236"/>
        <v>42366.192974537036</v>
      </c>
      <c r="T1900" s="12">
        <f t="shared" si="237"/>
        <v>42401.75</v>
      </c>
      <c r="U1900" s="13">
        <f t="shared" si="238"/>
        <v>42366.192974537036</v>
      </c>
      <c r="V1900" t="str">
        <f t="shared" si="239"/>
        <v>Dec</v>
      </c>
    </row>
    <row r="1901" spans="1:22"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32"/>
        <v>133.33333333333331</v>
      </c>
      <c r="P1901" s="7">
        <f t="shared" si="233"/>
        <v>28.571428571428573</v>
      </c>
      <c r="Q1901" t="str">
        <f t="shared" si="234"/>
        <v>music</v>
      </c>
      <c r="R1901" s="8" t="str">
        <f t="shared" si="235"/>
        <v>indie rock</v>
      </c>
      <c r="S1901" s="12">
        <f t="shared" si="236"/>
        <v>42058.941736111112</v>
      </c>
      <c r="T1901" s="12">
        <f t="shared" si="237"/>
        <v>42088.90006944444</v>
      </c>
      <c r="U1901" s="13">
        <f t="shared" si="238"/>
        <v>42058.941736111112</v>
      </c>
      <c r="V1901" t="str">
        <f t="shared" si="239"/>
        <v>Feb</v>
      </c>
    </row>
    <row r="1902" spans="1:22"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32"/>
        <v>109.3644</v>
      </c>
      <c r="P1902" s="7">
        <f t="shared" si="233"/>
        <v>50.631666666666668</v>
      </c>
      <c r="Q1902" t="str">
        <f t="shared" si="234"/>
        <v>music</v>
      </c>
      <c r="R1902" s="8" t="str">
        <f t="shared" si="235"/>
        <v>indie rock</v>
      </c>
      <c r="S1902" s="12">
        <f t="shared" si="236"/>
        <v>41160.871886574074</v>
      </c>
      <c r="T1902" s="12">
        <f t="shared" si="237"/>
        <v>41188.415972222225</v>
      </c>
      <c r="U1902" s="13">
        <f t="shared" si="238"/>
        <v>41160.871886574074</v>
      </c>
      <c r="V1902" t="str">
        <f t="shared" si="23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32"/>
        <v>2.6969696969696968</v>
      </c>
      <c r="P1903" s="7">
        <f t="shared" si="233"/>
        <v>106.8</v>
      </c>
      <c r="Q1903" t="str">
        <f t="shared" si="234"/>
        <v>technology</v>
      </c>
      <c r="R1903" s="8" t="str">
        <f t="shared" si="235"/>
        <v>gadgets</v>
      </c>
      <c r="S1903" s="12">
        <f t="shared" si="236"/>
        <v>42116.54315972222</v>
      </c>
      <c r="T1903" s="12">
        <f t="shared" si="237"/>
        <v>42146.541666666672</v>
      </c>
      <c r="U1903" s="13">
        <f t="shared" si="238"/>
        <v>42116.54315972222</v>
      </c>
      <c r="V1903" t="str">
        <f t="shared" si="23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32"/>
        <v>1.2</v>
      </c>
      <c r="P1904" s="7">
        <f t="shared" si="233"/>
        <v>4</v>
      </c>
      <c r="Q1904" t="str">
        <f t="shared" si="234"/>
        <v>technology</v>
      </c>
      <c r="R1904" s="8" t="str">
        <f t="shared" si="235"/>
        <v>gadgets</v>
      </c>
      <c r="S1904" s="12">
        <f t="shared" si="236"/>
        <v>42037.789895833332</v>
      </c>
      <c r="T1904" s="12">
        <f t="shared" si="237"/>
        <v>42067.789895833332</v>
      </c>
      <c r="U1904" s="13">
        <f t="shared" si="238"/>
        <v>42037.789895833332</v>
      </c>
      <c r="V1904" t="str">
        <f t="shared" si="23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32"/>
        <v>46.6</v>
      </c>
      <c r="P1905" s="7">
        <f t="shared" si="233"/>
        <v>34.097560975609753</v>
      </c>
      <c r="Q1905" t="str">
        <f t="shared" si="234"/>
        <v>technology</v>
      </c>
      <c r="R1905" s="8" t="str">
        <f t="shared" si="235"/>
        <v>gadgets</v>
      </c>
      <c r="S1905" s="12">
        <f t="shared" si="236"/>
        <v>42702.770729166667</v>
      </c>
      <c r="T1905" s="12">
        <f t="shared" si="237"/>
        <v>42762.770729166667</v>
      </c>
      <c r="U1905" s="13">
        <f t="shared" si="238"/>
        <v>42702.770729166667</v>
      </c>
      <c r="V1905" t="str">
        <f t="shared" si="23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32"/>
        <v>0.1</v>
      </c>
      <c r="P1906" s="7">
        <f t="shared" si="233"/>
        <v>25</v>
      </c>
      <c r="Q1906" t="str">
        <f t="shared" si="234"/>
        <v>technology</v>
      </c>
      <c r="R1906" s="8" t="str">
        <f t="shared" si="235"/>
        <v>gadgets</v>
      </c>
      <c r="S1906" s="12">
        <f t="shared" si="236"/>
        <v>42326.685428240744</v>
      </c>
      <c r="T1906" s="12">
        <f t="shared" si="237"/>
        <v>42371.685428240744</v>
      </c>
      <c r="U1906" s="13">
        <f t="shared" si="238"/>
        <v>42326.685428240744</v>
      </c>
      <c r="V1906" t="str">
        <f t="shared" si="23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32"/>
        <v>0.16800000000000001</v>
      </c>
      <c r="P1907" s="7">
        <f t="shared" si="233"/>
        <v>10.5</v>
      </c>
      <c r="Q1907" t="str">
        <f t="shared" si="234"/>
        <v>technology</v>
      </c>
      <c r="R1907" s="8" t="str">
        <f t="shared" si="235"/>
        <v>gadgets</v>
      </c>
      <c r="S1907" s="12">
        <f t="shared" si="236"/>
        <v>41859.925856481481</v>
      </c>
      <c r="T1907" s="12">
        <f t="shared" si="237"/>
        <v>41889.925856481481</v>
      </c>
      <c r="U1907" s="13">
        <f t="shared" si="238"/>
        <v>41859.925856481481</v>
      </c>
      <c r="V1907" t="str">
        <f t="shared" si="23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32"/>
        <v>42.76</v>
      </c>
      <c r="P1908" s="7">
        <f t="shared" si="233"/>
        <v>215.95959595959596</v>
      </c>
      <c r="Q1908" t="str">
        <f t="shared" si="234"/>
        <v>technology</v>
      </c>
      <c r="R1908" s="8" t="str">
        <f t="shared" si="235"/>
        <v>gadgets</v>
      </c>
      <c r="S1908" s="12">
        <f t="shared" si="236"/>
        <v>42514.671099537038</v>
      </c>
      <c r="T1908" s="12">
        <f t="shared" si="237"/>
        <v>42544.671099537038</v>
      </c>
      <c r="U1908" s="13">
        <f t="shared" si="238"/>
        <v>42514.671099537038</v>
      </c>
      <c r="V1908" t="str">
        <f t="shared" si="23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32"/>
        <v>0.28333333333333333</v>
      </c>
      <c r="P1909" s="7">
        <f t="shared" si="233"/>
        <v>21.25</v>
      </c>
      <c r="Q1909" t="str">
        <f t="shared" si="234"/>
        <v>technology</v>
      </c>
      <c r="R1909" s="8" t="str">
        <f t="shared" si="235"/>
        <v>gadgets</v>
      </c>
      <c r="S1909" s="12">
        <f t="shared" si="236"/>
        <v>41767.587094907409</v>
      </c>
      <c r="T1909" s="12">
        <f t="shared" si="237"/>
        <v>41782.587094907409</v>
      </c>
      <c r="U1909" s="13">
        <f t="shared" si="238"/>
        <v>41767.587094907409</v>
      </c>
      <c r="V1909" t="str">
        <f t="shared" si="23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32"/>
        <v>1.7319999999999998</v>
      </c>
      <c r="P1910" s="7">
        <f t="shared" si="233"/>
        <v>108.25</v>
      </c>
      <c r="Q1910" t="str">
        <f t="shared" si="234"/>
        <v>technology</v>
      </c>
      <c r="R1910" s="8" t="str">
        <f t="shared" si="235"/>
        <v>gadgets</v>
      </c>
      <c r="S1910" s="12">
        <f t="shared" si="236"/>
        <v>42703.917824074073</v>
      </c>
      <c r="T1910" s="12">
        <f t="shared" si="237"/>
        <v>42733.917824074073</v>
      </c>
      <c r="U1910" s="13">
        <f t="shared" si="238"/>
        <v>42703.917824074073</v>
      </c>
      <c r="V1910" t="str">
        <f t="shared" si="23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32"/>
        <v>14.111428571428572</v>
      </c>
      <c r="P1911" s="7">
        <f t="shared" si="233"/>
        <v>129.97368421052633</v>
      </c>
      <c r="Q1911" t="str">
        <f t="shared" si="234"/>
        <v>technology</v>
      </c>
      <c r="R1911" s="8" t="str">
        <f t="shared" si="235"/>
        <v>gadgets</v>
      </c>
      <c r="S1911" s="12">
        <f t="shared" si="236"/>
        <v>41905.429155092592</v>
      </c>
      <c r="T1911" s="12">
        <f t="shared" si="237"/>
        <v>41935.429155092592</v>
      </c>
      <c r="U1911" s="13">
        <f t="shared" si="238"/>
        <v>41905.429155092592</v>
      </c>
      <c r="V1911" t="str">
        <f t="shared" si="23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32"/>
        <v>39.395294117647055</v>
      </c>
      <c r="P1912" s="7">
        <f t="shared" si="233"/>
        <v>117.49473684210527</v>
      </c>
      <c r="Q1912" t="str">
        <f t="shared" si="234"/>
        <v>technology</v>
      </c>
      <c r="R1912" s="8" t="str">
        <f t="shared" si="235"/>
        <v>gadgets</v>
      </c>
      <c r="S1912" s="12">
        <f t="shared" si="236"/>
        <v>42264.963159722218</v>
      </c>
      <c r="T1912" s="12">
        <f t="shared" si="237"/>
        <v>42308.947916666672</v>
      </c>
      <c r="U1912" s="13">
        <f t="shared" si="238"/>
        <v>42264.963159722218</v>
      </c>
      <c r="V1912" t="str">
        <f t="shared" si="23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32"/>
        <v>2.3529411764705882E-2</v>
      </c>
      <c r="P1913" s="7">
        <f t="shared" si="233"/>
        <v>10</v>
      </c>
      <c r="Q1913" t="str">
        <f t="shared" si="234"/>
        <v>technology</v>
      </c>
      <c r="R1913" s="8" t="str">
        <f t="shared" si="235"/>
        <v>gadgets</v>
      </c>
      <c r="S1913" s="12">
        <f t="shared" si="236"/>
        <v>41830.033958333333</v>
      </c>
      <c r="T1913" s="12">
        <f t="shared" si="237"/>
        <v>41860.033958333333</v>
      </c>
      <c r="U1913" s="13">
        <f t="shared" si="238"/>
        <v>41830.033958333333</v>
      </c>
      <c r="V1913" t="str">
        <f t="shared" si="23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32"/>
        <v>59.3</v>
      </c>
      <c r="P1914" s="7">
        <f t="shared" si="233"/>
        <v>70.595238095238102</v>
      </c>
      <c r="Q1914" t="str">
        <f t="shared" si="234"/>
        <v>technology</v>
      </c>
      <c r="R1914" s="8" t="str">
        <f t="shared" si="235"/>
        <v>gadgets</v>
      </c>
      <c r="S1914" s="12">
        <f t="shared" si="236"/>
        <v>42129.226388888885</v>
      </c>
      <c r="T1914" s="12">
        <f t="shared" si="237"/>
        <v>42159.226388888885</v>
      </c>
      <c r="U1914" s="13">
        <f t="shared" si="238"/>
        <v>42129.226388888885</v>
      </c>
      <c r="V1914" t="str">
        <f t="shared" si="23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32"/>
        <v>1.3270833333333334</v>
      </c>
      <c r="P1915" s="7">
        <f t="shared" si="233"/>
        <v>24.5</v>
      </c>
      <c r="Q1915" t="str">
        <f t="shared" si="234"/>
        <v>technology</v>
      </c>
      <c r="R1915" s="8" t="str">
        <f t="shared" si="235"/>
        <v>gadgets</v>
      </c>
      <c r="S1915" s="12">
        <f t="shared" si="236"/>
        <v>41890.511319444442</v>
      </c>
      <c r="T1915" s="12">
        <f t="shared" si="237"/>
        <v>41920.511319444442</v>
      </c>
      <c r="U1915" s="13">
        <f t="shared" si="238"/>
        <v>41890.511319444442</v>
      </c>
      <c r="V1915" t="str">
        <f t="shared" si="23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32"/>
        <v>9.0090090090090094</v>
      </c>
      <c r="P1916" s="7">
        <f t="shared" si="233"/>
        <v>30</v>
      </c>
      <c r="Q1916" t="str">
        <f t="shared" si="234"/>
        <v>technology</v>
      </c>
      <c r="R1916" s="8" t="str">
        <f t="shared" si="235"/>
        <v>gadgets</v>
      </c>
      <c r="S1916" s="12">
        <f t="shared" si="236"/>
        <v>41929.174456018518</v>
      </c>
      <c r="T1916" s="12">
        <f t="shared" si="237"/>
        <v>41944.165972222225</v>
      </c>
      <c r="U1916" s="13">
        <f t="shared" si="238"/>
        <v>41929.174456018518</v>
      </c>
      <c r="V1916" t="str">
        <f t="shared" si="23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32"/>
        <v>1.6</v>
      </c>
      <c r="P1917" s="7">
        <f t="shared" si="233"/>
        <v>2</v>
      </c>
      <c r="Q1917" t="str">
        <f t="shared" si="234"/>
        <v>technology</v>
      </c>
      <c r="R1917" s="8" t="str">
        <f t="shared" si="235"/>
        <v>gadgets</v>
      </c>
      <c r="S1917" s="12">
        <f t="shared" si="236"/>
        <v>41864.04886574074</v>
      </c>
      <c r="T1917" s="12">
        <f t="shared" si="237"/>
        <v>41884.04886574074</v>
      </c>
      <c r="U1917" s="13">
        <f t="shared" si="238"/>
        <v>41864.04886574074</v>
      </c>
      <c r="V1917" t="str">
        <f t="shared" si="23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32"/>
        <v>0.51</v>
      </c>
      <c r="P1918" s="7">
        <f t="shared" si="233"/>
        <v>17</v>
      </c>
      <c r="Q1918" t="str">
        <f t="shared" si="234"/>
        <v>technology</v>
      </c>
      <c r="R1918" s="8" t="str">
        <f t="shared" si="235"/>
        <v>gadgets</v>
      </c>
      <c r="S1918" s="12">
        <f t="shared" si="236"/>
        <v>42656.717303240745</v>
      </c>
      <c r="T1918" s="12">
        <f t="shared" si="237"/>
        <v>42681.758969907409</v>
      </c>
      <c r="U1918" s="13">
        <f t="shared" si="238"/>
        <v>42656.717303240745</v>
      </c>
      <c r="V1918" t="str">
        <f t="shared" si="23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32"/>
        <v>52.570512820512818</v>
      </c>
      <c r="P1919" s="7">
        <f t="shared" si="233"/>
        <v>2928.9285714285716</v>
      </c>
      <c r="Q1919" t="str">
        <f t="shared" si="234"/>
        <v>technology</v>
      </c>
      <c r="R1919" s="8" t="str">
        <f t="shared" si="235"/>
        <v>gadgets</v>
      </c>
      <c r="S1919" s="12">
        <f t="shared" si="236"/>
        <v>42746.270057870366</v>
      </c>
      <c r="T1919" s="12">
        <f t="shared" si="237"/>
        <v>42776.270057870366</v>
      </c>
      <c r="U1919" s="13">
        <f t="shared" si="238"/>
        <v>42746.270057870366</v>
      </c>
      <c r="V1919" t="str">
        <f t="shared" si="23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32"/>
        <v>1.04</v>
      </c>
      <c r="P1920" s="7">
        <f t="shared" si="233"/>
        <v>28.888888888888889</v>
      </c>
      <c r="Q1920" t="str">
        <f t="shared" si="234"/>
        <v>technology</v>
      </c>
      <c r="R1920" s="8" t="str">
        <f t="shared" si="235"/>
        <v>gadgets</v>
      </c>
      <c r="S1920" s="12">
        <f t="shared" si="236"/>
        <v>41828.789942129632</v>
      </c>
      <c r="T1920" s="12">
        <f t="shared" si="237"/>
        <v>41863.789942129632</v>
      </c>
      <c r="U1920" s="13">
        <f t="shared" si="238"/>
        <v>41828.789942129632</v>
      </c>
      <c r="V1920" t="str">
        <f t="shared" si="23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32"/>
        <v>47.4</v>
      </c>
      <c r="P1921" s="7">
        <f t="shared" si="233"/>
        <v>29.625</v>
      </c>
      <c r="Q1921" t="str">
        <f t="shared" si="234"/>
        <v>technology</v>
      </c>
      <c r="R1921" s="8" t="str">
        <f t="shared" si="235"/>
        <v>gadgets</v>
      </c>
      <c r="S1921" s="12">
        <f t="shared" si="236"/>
        <v>42113.875567129631</v>
      </c>
      <c r="T1921" s="12">
        <f t="shared" si="237"/>
        <v>42143.875567129631</v>
      </c>
      <c r="U1921" s="13">
        <f t="shared" si="238"/>
        <v>42113.875567129631</v>
      </c>
      <c r="V1921" t="str">
        <f t="shared" si="23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32"/>
        <v>43.03</v>
      </c>
      <c r="P1922" s="7">
        <f t="shared" si="233"/>
        <v>40.980952380952381</v>
      </c>
      <c r="Q1922" t="str">
        <f t="shared" si="234"/>
        <v>technology</v>
      </c>
      <c r="R1922" s="8" t="str">
        <f t="shared" si="235"/>
        <v>gadgets</v>
      </c>
      <c r="S1922" s="12">
        <f t="shared" si="236"/>
        <v>42270.875706018516</v>
      </c>
      <c r="T1922" s="12">
        <f t="shared" si="237"/>
        <v>42298.958333333328</v>
      </c>
      <c r="U1922" s="13">
        <f t="shared" si="238"/>
        <v>42270.875706018516</v>
      </c>
      <c r="V1922" t="str">
        <f t="shared" si="239"/>
        <v>Sep</v>
      </c>
    </row>
    <row r="1923" spans="1:22"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40">E1923/D1923*100</f>
        <v>136.80000000000001</v>
      </c>
      <c r="P1923" s="7">
        <f t="shared" ref="P1923:P1986" si="241">E1923/L1923</f>
        <v>54</v>
      </c>
      <c r="Q1923" t="str">
        <f t="shared" ref="Q1923:Q1986" si="242">LEFT(N1923, SEARCH("/",N1923,1)-1)</f>
        <v>music</v>
      </c>
      <c r="R1923" s="8" t="str">
        <f t="shared" ref="R1923:R1986" si="243">RIGHT(N1923,LEN(N1923)-SEARCH("/",N1923))</f>
        <v>indie rock</v>
      </c>
      <c r="S1923" s="12">
        <f t="shared" ref="S1923:S1986" si="244">(J1923/86400)+DATE(1970,1,1)</f>
        <v>41074.221562500003</v>
      </c>
      <c r="T1923" s="12">
        <f t="shared" ref="T1923:T1986" si="245">(I1923/86400)+DATE(1970,1,1)</f>
        <v>41104.221562500003</v>
      </c>
      <c r="U1923" s="13">
        <f t="shared" ref="U1923:U1986" si="246">S1923</f>
        <v>41074.221562500003</v>
      </c>
      <c r="V1923" t="str">
        <f t="shared" si="239"/>
        <v>Jun</v>
      </c>
    </row>
    <row r="1924" spans="1:22"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40"/>
        <v>115.55</v>
      </c>
      <c r="P1924" s="7">
        <f t="shared" si="241"/>
        <v>36.109375</v>
      </c>
      <c r="Q1924" t="str">
        <f t="shared" si="242"/>
        <v>music</v>
      </c>
      <c r="R1924" s="8" t="str">
        <f t="shared" si="243"/>
        <v>indie rock</v>
      </c>
      <c r="S1924" s="12">
        <f t="shared" si="244"/>
        <v>41590.255868055552</v>
      </c>
      <c r="T1924" s="12">
        <f t="shared" si="245"/>
        <v>41620.255868055552</v>
      </c>
      <c r="U1924" s="13">
        <f t="shared" si="246"/>
        <v>41590.255868055552</v>
      </c>
      <c r="V1924" t="str">
        <f t="shared" ref="V1924:V1987" si="247">TEXT(S1924,"mmm")</f>
        <v>Nov</v>
      </c>
    </row>
    <row r="1925" spans="1:22"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40"/>
        <v>240.79999999999998</v>
      </c>
      <c r="P1925" s="7">
        <f t="shared" si="241"/>
        <v>23.153846153846153</v>
      </c>
      <c r="Q1925" t="str">
        <f t="shared" si="242"/>
        <v>music</v>
      </c>
      <c r="R1925" s="8" t="str">
        <f t="shared" si="243"/>
        <v>indie rock</v>
      </c>
      <c r="S1925" s="12">
        <f t="shared" si="244"/>
        <v>40772.848749999997</v>
      </c>
      <c r="T1925" s="12">
        <f t="shared" si="245"/>
        <v>40813.207638888889</v>
      </c>
      <c r="U1925" s="13">
        <f t="shared" si="246"/>
        <v>40772.848749999997</v>
      </c>
      <c r="V1925" t="str">
        <f t="shared" si="247"/>
        <v>Aug</v>
      </c>
    </row>
    <row r="1926" spans="1:22"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40"/>
        <v>114.39999999999999</v>
      </c>
      <c r="P1926" s="7">
        <f t="shared" si="241"/>
        <v>104</v>
      </c>
      <c r="Q1926" t="str">
        <f t="shared" si="242"/>
        <v>music</v>
      </c>
      <c r="R1926" s="8" t="str">
        <f t="shared" si="243"/>
        <v>indie rock</v>
      </c>
      <c r="S1926" s="12">
        <f t="shared" si="244"/>
        <v>41626.761053240742</v>
      </c>
      <c r="T1926" s="12">
        <f t="shared" si="245"/>
        <v>41654.814583333333</v>
      </c>
      <c r="U1926" s="13">
        <f t="shared" si="246"/>
        <v>41626.761053240742</v>
      </c>
      <c r="V1926" t="str">
        <f t="shared" si="247"/>
        <v>Dec</v>
      </c>
    </row>
    <row r="1927" spans="1:22"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40"/>
        <v>110.33333333333333</v>
      </c>
      <c r="P1927" s="7">
        <f t="shared" si="241"/>
        <v>31.826923076923077</v>
      </c>
      <c r="Q1927" t="str">
        <f t="shared" si="242"/>
        <v>music</v>
      </c>
      <c r="R1927" s="8" t="str">
        <f t="shared" si="243"/>
        <v>indie rock</v>
      </c>
      <c r="S1927" s="12">
        <f t="shared" si="244"/>
        <v>41535.90148148148</v>
      </c>
      <c r="T1927" s="12">
        <f t="shared" si="245"/>
        <v>41558</v>
      </c>
      <c r="U1927" s="13">
        <f t="shared" si="246"/>
        <v>41535.90148148148</v>
      </c>
      <c r="V1927" t="str">
        <f t="shared" si="247"/>
        <v>Sep</v>
      </c>
    </row>
    <row r="1928" spans="1:22"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40"/>
        <v>195.37933333333334</v>
      </c>
      <c r="P1928" s="7">
        <f t="shared" si="241"/>
        <v>27.3896261682243</v>
      </c>
      <c r="Q1928" t="str">
        <f t="shared" si="242"/>
        <v>music</v>
      </c>
      <c r="R1928" s="8" t="str">
        <f t="shared" si="243"/>
        <v>indie rock</v>
      </c>
      <c r="S1928" s="12">
        <f t="shared" si="244"/>
        <v>40456.954351851848</v>
      </c>
      <c r="T1928" s="12">
        <f t="shared" si="245"/>
        <v>40484.018055555556</v>
      </c>
      <c r="U1928" s="13">
        <f t="shared" si="246"/>
        <v>40456.954351851848</v>
      </c>
      <c r="V1928" t="str">
        <f t="shared" si="247"/>
        <v>Oct</v>
      </c>
    </row>
    <row r="1929" spans="1:22"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40"/>
        <v>103.33333333333334</v>
      </c>
      <c r="P1929" s="7">
        <f t="shared" si="241"/>
        <v>56.363636363636367</v>
      </c>
      <c r="Q1929" t="str">
        <f t="shared" si="242"/>
        <v>music</v>
      </c>
      <c r="R1929" s="8" t="str">
        <f t="shared" si="243"/>
        <v>indie rock</v>
      </c>
      <c r="S1929" s="12">
        <f t="shared" si="244"/>
        <v>40960.861562500002</v>
      </c>
      <c r="T1929" s="12">
        <f t="shared" si="245"/>
        <v>40976.207638888889</v>
      </c>
      <c r="U1929" s="13">
        <f t="shared" si="246"/>
        <v>40960.861562500002</v>
      </c>
      <c r="V1929" t="str">
        <f t="shared" si="247"/>
        <v>Feb</v>
      </c>
    </row>
    <row r="1930" spans="1:22"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40"/>
        <v>103.1372549019608</v>
      </c>
      <c r="P1930" s="7">
        <f t="shared" si="241"/>
        <v>77.352941176470594</v>
      </c>
      <c r="Q1930" t="str">
        <f t="shared" si="242"/>
        <v>music</v>
      </c>
      <c r="R1930" s="8" t="str">
        <f t="shared" si="243"/>
        <v>indie rock</v>
      </c>
      <c r="S1930" s="12">
        <f t="shared" si="244"/>
        <v>41371.6480787037</v>
      </c>
      <c r="T1930" s="12">
        <f t="shared" si="245"/>
        <v>41401.6480787037</v>
      </c>
      <c r="U1930" s="13">
        <f t="shared" si="246"/>
        <v>41371.6480787037</v>
      </c>
      <c r="V1930" t="str">
        <f t="shared" si="247"/>
        <v>Apr</v>
      </c>
    </row>
    <row r="1931" spans="1:22"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40"/>
        <v>100.3125</v>
      </c>
      <c r="P1931" s="7">
        <f t="shared" si="241"/>
        <v>42.8</v>
      </c>
      <c r="Q1931" t="str">
        <f t="shared" si="242"/>
        <v>music</v>
      </c>
      <c r="R1931" s="8" t="str">
        <f t="shared" si="243"/>
        <v>indie rock</v>
      </c>
      <c r="S1931" s="12">
        <f t="shared" si="244"/>
        <v>40687.021597222221</v>
      </c>
      <c r="T1931" s="12">
        <f t="shared" si="245"/>
        <v>40729.021597222221</v>
      </c>
      <c r="U1931" s="13">
        <f t="shared" si="246"/>
        <v>40687.021597222221</v>
      </c>
      <c r="V1931" t="str">
        <f t="shared" si="247"/>
        <v>May</v>
      </c>
    </row>
    <row r="1932" spans="1:22"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40"/>
        <v>127</v>
      </c>
      <c r="P1932" s="7">
        <f t="shared" si="241"/>
        <v>48.846153846153847</v>
      </c>
      <c r="Q1932" t="str">
        <f t="shared" si="242"/>
        <v>music</v>
      </c>
      <c r="R1932" s="8" t="str">
        <f t="shared" si="243"/>
        <v>indie rock</v>
      </c>
      <c r="S1932" s="12">
        <f t="shared" si="244"/>
        <v>41402.558819444443</v>
      </c>
      <c r="T1932" s="12">
        <f t="shared" si="245"/>
        <v>41462.558819444443</v>
      </c>
      <c r="U1932" s="13">
        <f t="shared" si="246"/>
        <v>41402.558819444443</v>
      </c>
      <c r="V1932" t="str">
        <f t="shared" si="247"/>
        <v>May</v>
      </c>
    </row>
    <row r="1933" spans="1:22"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40"/>
        <v>120.601</v>
      </c>
      <c r="P1933" s="7">
        <f t="shared" si="241"/>
        <v>48.240400000000001</v>
      </c>
      <c r="Q1933" t="str">
        <f t="shared" si="242"/>
        <v>music</v>
      </c>
      <c r="R1933" s="8" t="str">
        <f t="shared" si="243"/>
        <v>indie rock</v>
      </c>
      <c r="S1933" s="12">
        <f t="shared" si="244"/>
        <v>41037.892465277779</v>
      </c>
      <c r="T1933" s="12">
        <f t="shared" si="245"/>
        <v>41051.145833333336</v>
      </c>
      <c r="U1933" s="13">
        <f t="shared" si="246"/>
        <v>41037.892465277779</v>
      </c>
      <c r="V1933" t="str">
        <f t="shared" si="247"/>
        <v>May</v>
      </c>
    </row>
    <row r="1934" spans="1:22"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40"/>
        <v>106.99047619047619</v>
      </c>
      <c r="P1934" s="7">
        <f t="shared" si="241"/>
        <v>70.212500000000006</v>
      </c>
      <c r="Q1934" t="str">
        <f t="shared" si="242"/>
        <v>music</v>
      </c>
      <c r="R1934" s="8" t="str">
        <f t="shared" si="243"/>
        <v>indie rock</v>
      </c>
      <c r="S1934" s="12">
        <f t="shared" si="244"/>
        <v>40911.809872685189</v>
      </c>
      <c r="T1934" s="12">
        <f t="shared" si="245"/>
        <v>40932.809872685189</v>
      </c>
      <c r="U1934" s="13">
        <f t="shared" si="246"/>
        <v>40911.809872685189</v>
      </c>
      <c r="V1934" t="str">
        <f t="shared" si="247"/>
        <v>Jan</v>
      </c>
    </row>
    <row r="1935" spans="1:22"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40"/>
        <v>172.43333333333334</v>
      </c>
      <c r="P1935" s="7">
        <f t="shared" si="241"/>
        <v>94.054545454545448</v>
      </c>
      <c r="Q1935" t="str">
        <f t="shared" si="242"/>
        <v>music</v>
      </c>
      <c r="R1935" s="8" t="str">
        <f t="shared" si="243"/>
        <v>indie rock</v>
      </c>
      <c r="S1935" s="12">
        <f t="shared" si="244"/>
        <v>41879.130868055552</v>
      </c>
      <c r="T1935" s="12">
        <f t="shared" si="245"/>
        <v>41909.130868055552</v>
      </c>
      <c r="U1935" s="13">
        <f t="shared" si="246"/>
        <v>41879.130868055552</v>
      </c>
      <c r="V1935" t="str">
        <f t="shared" si="247"/>
        <v>Aug</v>
      </c>
    </row>
    <row r="1936" spans="1:22"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40"/>
        <v>123.61999999999999</v>
      </c>
      <c r="P1936" s="7">
        <f t="shared" si="241"/>
        <v>80.272727272727266</v>
      </c>
      <c r="Q1936" t="str">
        <f t="shared" si="242"/>
        <v>music</v>
      </c>
      <c r="R1936" s="8" t="str">
        <f t="shared" si="243"/>
        <v>indie rock</v>
      </c>
      <c r="S1936" s="12">
        <f t="shared" si="244"/>
        <v>40865.867141203707</v>
      </c>
      <c r="T1936" s="12">
        <f t="shared" si="245"/>
        <v>40902.208333333336</v>
      </c>
      <c r="U1936" s="13">
        <f t="shared" si="246"/>
        <v>40865.867141203707</v>
      </c>
      <c r="V1936" t="str">
        <f t="shared" si="247"/>
        <v>Nov</v>
      </c>
    </row>
    <row r="1937" spans="1:22"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40"/>
        <v>108.4</v>
      </c>
      <c r="P1937" s="7">
        <f t="shared" si="241"/>
        <v>54.2</v>
      </c>
      <c r="Q1937" t="str">
        <f t="shared" si="242"/>
        <v>music</v>
      </c>
      <c r="R1937" s="8" t="str">
        <f t="shared" si="243"/>
        <v>indie rock</v>
      </c>
      <c r="S1937" s="12">
        <f t="shared" si="244"/>
        <v>41773.932534722218</v>
      </c>
      <c r="T1937" s="12">
        <f t="shared" si="245"/>
        <v>41811.207638888889</v>
      </c>
      <c r="U1937" s="13">
        <f t="shared" si="246"/>
        <v>41773.932534722218</v>
      </c>
      <c r="V1937" t="str">
        <f t="shared" si="247"/>
        <v>May</v>
      </c>
    </row>
    <row r="1938" spans="1:22"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40"/>
        <v>116.52013333333333</v>
      </c>
      <c r="P1938" s="7">
        <f t="shared" si="241"/>
        <v>60.26903448275862</v>
      </c>
      <c r="Q1938" t="str">
        <f t="shared" si="242"/>
        <v>music</v>
      </c>
      <c r="R1938" s="8" t="str">
        <f t="shared" si="243"/>
        <v>indie rock</v>
      </c>
      <c r="S1938" s="12">
        <f t="shared" si="244"/>
        <v>40852.889699074076</v>
      </c>
      <c r="T1938" s="12">
        <f t="shared" si="245"/>
        <v>40883.249305555553</v>
      </c>
      <c r="U1938" s="13">
        <f t="shared" si="246"/>
        <v>40852.889699074076</v>
      </c>
      <c r="V1938" t="str">
        <f t="shared" si="247"/>
        <v>Nov</v>
      </c>
    </row>
    <row r="1939" spans="1:22"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40"/>
        <v>187.245</v>
      </c>
      <c r="P1939" s="7">
        <f t="shared" si="241"/>
        <v>38.740344827586206</v>
      </c>
      <c r="Q1939" t="str">
        <f t="shared" si="242"/>
        <v>music</v>
      </c>
      <c r="R1939" s="8" t="str">
        <f t="shared" si="243"/>
        <v>indie rock</v>
      </c>
      <c r="S1939" s="12">
        <f t="shared" si="244"/>
        <v>41059.118993055556</v>
      </c>
      <c r="T1939" s="12">
        <f t="shared" si="245"/>
        <v>41075.165972222225</v>
      </c>
      <c r="U1939" s="13">
        <f t="shared" si="246"/>
        <v>41059.118993055556</v>
      </c>
      <c r="V1939" t="str">
        <f t="shared" si="247"/>
        <v>May</v>
      </c>
    </row>
    <row r="1940" spans="1:22"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40"/>
        <v>115.93333333333334</v>
      </c>
      <c r="P1940" s="7">
        <f t="shared" si="241"/>
        <v>152.54385964912279</v>
      </c>
      <c r="Q1940" t="str">
        <f t="shared" si="242"/>
        <v>music</v>
      </c>
      <c r="R1940" s="8" t="str">
        <f t="shared" si="243"/>
        <v>indie rock</v>
      </c>
      <c r="S1940" s="12">
        <f t="shared" si="244"/>
        <v>41426.259618055556</v>
      </c>
      <c r="T1940" s="12">
        <f t="shared" si="245"/>
        <v>41457.208333333336</v>
      </c>
      <c r="U1940" s="13">
        <f t="shared" si="246"/>
        <v>41426.259618055556</v>
      </c>
      <c r="V1940" t="str">
        <f t="shared" si="247"/>
        <v>Jun</v>
      </c>
    </row>
    <row r="1941" spans="1:22"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40"/>
        <v>110.7</v>
      </c>
      <c r="P1941" s="7">
        <f t="shared" si="241"/>
        <v>115.3125</v>
      </c>
      <c r="Q1941" t="str">
        <f t="shared" si="242"/>
        <v>music</v>
      </c>
      <c r="R1941" s="8" t="str">
        <f t="shared" si="243"/>
        <v>indie rock</v>
      </c>
      <c r="S1941" s="12">
        <f t="shared" si="244"/>
        <v>41313.985046296293</v>
      </c>
      <c r="T1941" s="12">
        <f t="shared" si="245"/>
        <v>41343.943379629629</v>
      </c>
      <c r="U1941" s="13">
        <f t="shared" si="246"/>
        <v>41313.985046296293</v>
      </c>
      <c r="V1941" t="str">
        <f t="shared" si="247"/>
        <v>Feb</v>
      </c>
    </row>
    <row r="1942" spans="1:22"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40"/>
        <v>170.92307692307693</v>
      </c>
      <c r="P1942" s="7">
        <f t="shared" si="241"/>
        <v>35.838709677419352</v>
      </c>
      <c r="Q1942" t="str">
        <f t="shared" si="242"/>
        <v>music</v>
      </c>
      <c r="R1942" s="8" t="str">
        <f t="shared" si="243"/>
        <v>indie rock</v>
      </c>
      <c r="S1942" s="12">
        <f t="shared" si="244"/>
        <v>40670.507326388892</v>
      </c>
      <c r="T1942" s="12">
        <f t="shared" si="245"/>
        <v>40709.165972222225</v>
      </c>
      <c r="U1942" s="13">
        <f t="shared" si="246"/>
        <v>40670.507326388892</v>
      </c>
      <c r="V1942" t="str">
        <f t="shared" si="247"/>
        <v>May</v>
      </c>
    </row>
    <row r="1943" spans="1:22"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40"/>
        <v>126.11835600000001</v>
      </c>
      <c r="P1943" s="7">
        <f t="shared" si="241"/>
        <v>64.570118779438872</v>
      </c>
      <c r="Q1943" t="str">
        <f t="shared" si="242"/>
        <v>technology</v>
      </c>
      <c r="R1943" s="8" t="str">
        <f t="shared" si="243"/>
        <v>hardware</v>
      </c>
      <c r="S1943" s="12">
        <f t="shared" si="244"/>
        <v>41744.290868055556</v>
      </c>
      <c r="T1943" s="12">
        <f t="shared" si="245"/>
        <v>41774.290868055556</v>
      </c>
      <c r="U1943" s="13">
        <f t="shared" si="246"/>
        <v>41744.290868055556</v>
      </c>
      <c r="V1943" t="str">
        <f t="shared" si="247"/>
        <v>Apr</v>
      </c>
    </row>
    <row r="1944" spans="1:22"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40"/>
        <v>138.44033333333334</v>
      </c>
      <c r="P1944" s="7">
        <f t="shared" si="241"/>
        <v>87.436000000000007</v>
      </c>
      <c r="Q1944" t="str">
        <f t="shared" si="242"/>
        <v>technology</v>
      </c>
      <c r="R1944" s="8" t="str">
        <f t="shared" si="243"/>
        <v>hardware</v>
      </c>
      <c r="S1944" s="12">
        <f t="shared" si="244"/>
        <v>40638.828009259261</v>
      </c>
      <c r="T1944" s="12">
        <f t="shared" si="245"/>
        <v>40728.828009259261</v>
      </c>
      <c r="U1944" s="13">
        <f t="shared" si="246"/>
        <v>40638.828009259261</v>
      </c>
      <c r="V1944" t="str">
        <f t="shared" si="247"/>
        <v>Apr</v>
      </c>
    </row>
    <row r="1945" spans="1:22"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40"/>
        <v>1705.2499999999998</v>
      </c>
      <c r="P1945" s="7">
        <f t="shared" si="241"/>
        <v>68.815577078288939</v>
      </c>
      <c r="Q1945" t="str">
        <f t="shared" si="242"/>
        <v>technology</v>
      </c>
      <c r="R1945" s="8" t="str">
        <f t="shared" si="243"/>
        <v>hardware</v>
      </c>
      <c r="S1945" s="12">
        <f t="shared" si="244"/>
        <v>42548.269861111112</v>
      </c>
      <c r="T1945" s="12">
        <f t="shared" si="245"/>
        <v>42593.269861111112</v>
      </c>
      <c r="U1945" s="13">
        <f t="shared" si="246"/>
        <v>42548.269861111112</v>
      </c>
      <c r="V1945" t="str">
        <f t="shared" si="247"/>
        <v>Jun</v>
      </c>
    </row>
    <row r="1946" spans="1:22"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40"/>
        <v>788.05550000000005</v>
      </c>
      <c r="P1946" s="7">
        <f t="shared" si="241"/>
        <v>176.200223588597</v>
      </c>
      <c r="Q1946" t="str">
        <f t="shared" si="242"/>
        <v>technology</v>
      </c>
      <c r="R1946" s="8" t="str">
        <f t="shared" si="243"/>
        <v>hardware</v>
      </c>
      <c r="S1946" s="12">
        <f t="shared" si="244"/>
        <v>41730.584374999999</v>
      </c>
      <c r="T1946" s="12">
        <f t="shared" si="245"/>
        <v>41760.584374999999</v>
      </c>
      <c r="U1946" s="13">
        <f t="shared" si="246"/>
        <v>41730.584374999999</v>
      </c>
      <c r="V1946" t="str">
        <f t="shared" si="247"/>
        <v>Apr</v>
      </c>
    </row>
    <row r="1947" spans="1:22"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40"/>
        <v>348.01799999999997</v>
      </c>
      <c r="P1947" s="7">
        <f t="shared" si="241"/>
        <v>511.79117647058825</v>
      </c>
      <c r="Q1947" t="str">
        <f t="shared" si="242"/>
        <v>technology</v>
      </c>
      <c r="R1947" s="8" t="str">
        <f t="shared" si="243"/>
        <v>hardware</v>
      </c>
      <c r="S1947" s="12">
        <f t="shared" si="244"/>
        <v>42157.251828703702</v>
      </c>
      <c r="T1947" s="12">
        <f t="shared" si="245"/>
        <v>42197.251828703702</v>
      </c>
      <c r="U1947" s="13">
        <f t="shared" si="246"/>
        <v>42157.251828703702</v>
      </c>
      <c r="V1947" t="str">
        <f t="shared" si="247"/>
        <v>Jun</v>
      </c>
    </row>
    <row r="1948" spans="1:22"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40"/>
        <v>149.74666666666667</v>
      </c>
      <c r="P1948" s="7">
        <f t="shared" si="241"/>
        <v>160.44285714285715</v>
      </c>
      <c r="Q1948" t="str">
        <f t="shared" si="242"/>
        <v>technology</v>
      </c>
      <c r="R1948" s="8" t="str">
        <f t="shared" si="243"/>
        <v>hardware</v>
      </c>
      <c r="S1948" s="12">
        <f t="shared" si="244"/>
        <v>41689.150011574078</v>
      </c>
      <c r="T1948" s="12">
        <f t="shared" si="245"/>
        <v>41749.108344907407</v>
      </c>
      <c r="U1948" s="13">
        <f t="shared" si="246"/>
        <v>41689.150011574078</v>
      </c>
      <c r="V1948" t="str">
        <f t="shared" si="247"/>
        <v>Feb</v>
      </c>
    </row>
    <row r="1949" spans="1:22"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40"/>
        <v>100.63375000000001</v>
      </c>
      <c r="P1949" s="7">
        <f t="shared" si="241"/>
        <v>35.003043478260871</v>
      </c>
      <c r="Q1949" t="str">
        <f t="shared" si="242"/>
        <v>technology</v>
      </c>
      <c r="R1949" s="8" t="str">
        <f t="shared" si="243"/>
        <v>hardware</v>
      </c>
      <c r="S1949" s="12">
        <f t="shared" si="244"/>
        <v>40102.918055555558</v>
      </c>
      <c r="T1949" s="12">
        <f t="shared" si="245"/>
        <v>40140.249305555553</v>
      </c>
      <c r="U1949" s="13">
        <f t="shared" si="246"/>
        <v>40102.918055555558</v>
      </c>
      <c r="V1949" t="str">
        <f t="shared" si="247"/>
        <v>Oct</v>
      </c>
    </row>
    <row r="1950" spans="1:22"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40"/>
        <v>800.21100000000001</v>
      </c>
      <c r="P1950" s="7">
        <f t="shared" si="241"/>
        <v>188.50671378091872</v>
      </c>
      <c r="Q1950" t="str">
        <f t="shared" si="242"/>
        <v>technology</v>
      </c>
      <c r="R1950" s="8" t="str">
        <f t="shared" si="243"/>
        <v>hardware</v>
      </c>
      <c r="S1950" s="12">
        <f t="shared" si="244"/>
        <v>42473.604270833333</v>
      </c>
      <c r="T1950" s="12">
        <f t="shared" si="245"/>
        <v>42527.709722222222</v>
      </c>
      <c r="U1950" s="13">
        <f t="shared" si="246"/>
        <v>42473.604270833333</v>
      </c>
      <c r="V1950" t="str">
        <f t="shared" si="247"/>
        <v>Apr</v>
      </c>
    </row>
    <row r="1951" spans="1:22"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40"/>
        <v>106.00260000000002</v>
      </c>
      <c r="P1951" s="7">
        <f t="shared" si="241"/>
        <v>56.204984093319197</v>
      </c>
      <c r="Q1951" t="str">
        <f t="shared" si="242"/>
        <v>technology</v>
      </c>
      <c r="R1951" s="8" t="str">
        <f t="shared" si="243"/>
        <v>hardware</v>
      </c>
      <c r="S1951" s="12">
        <f t="shared" si="244"/>
        <v>41800.423043981486</v>
      </c>
      <c r="T1951" s="12">
        <f t="shared" si="245"/>
        <v>41830.423043981486</v>
      </c>
      <c r="U1951" s="13">
        <f t="shared" si="246"/>
        <v>41800.423043981486</v>
      </c>
      <c r="V1951" t="str">
        <f t="shared" si="247"/>
        <v>Jun</v>
      </c>
    </row>
    <row r="1952" spans="1:22"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40"/>
        <v>200.51866666666669</v>
      </c>
      <c r="P1952" s="7">
        <f t="shared" si="241"/>
        <v>51.3054157782516</v>
      </c>
      <c r="Q1952" t="str">
        <f t="shared" si="242"/>
        <v>technology</v>
      </c>
      <c r="R1952" s="8" t="str">
        <f t="shared" si="243"/>
        <v>hardware</v>
      </c>
      <c r="S1952" s="12">
        <f t="shared" si="244"/>
        <v>40624.181400462963</v>
      </c>
      <c r="T1952" s="12">
        <f t="shared" si="245"/>
        <v>40655.181400462963</v>
      </c>
      <c r="U1952" s="13">
        <f t="shared" si="246"/>
        <v>40624.181400462963</v>
      </c>
      <c r="V1952" t="str">
        <f t="shared" si="247"/>
        <v>Mar</v>
      </c>
    </row>
    <row r="1953" spans="1:22"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40"/>
        <v>212.44399999999999</v>
      </c>
      <c r="P1953" s="7">
        <f t="shared" si="241"/>
        <v>127.36450839328538</v>
      </c>
      <c r="Q1953" t="str">
        <f t="shared" si="242"/>
        <v>technology</v>
      </c>
      <c r="R1953" s="8" t="str">
        <f t="shared" si="243"/>
        <v>hardware</v>
      </c>
      <c r="S1953" s="12">
        <f t="shared" si="244"/>
        <v>42651.420567129629</v>
      </c>
      <c r="T1953" s="12">
        <f t="shared" si="245"/>
        <v>42681.462233796294</v>
      </c>
      <c r="U1953" s="13">
        <f t="shared" si="246"/>
        <v>42651.420567129629</v>
      </c>
      <c r="V1953" t="str">
        <f t="shared" si="247"/>
        <v>Oct</v>
      </c>
    </row>
    <row r="1954" spans="1:22"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40"/>
        <v>198.47237142857145</v>
      </c>
      <c r="P1954" s="7">
        <f t="shared" si="241"/>
        <v>101.85532258064516</v>
      </c>
      <c r="Q1954" t="str">
        <f t="shared" si="242"/>
        <v>technology</v>
      </c>
      <c r="R1954" s="8" t="str">
        <f t="shared" si="243"/>
        <v>hardware</v>
      </c>
      <c r="S1954" s="12">
        <f t="shared" si="244"/>
        <v>41526.60665509259</v>
      </c>
      <c r="T1954" s="12">
        <f t="shared" si="245"/>
        <v>41563.60665509259</v>
      </c>
      <c r="U1954" s="13">
        <f t="shared" si="246"/>
        <v>41526.60665509259</v>
      </c>
      <c r="V1954" t="str">
        <f t="shared" si="247"/>
        <v>Sep</v>
      </c>
    </row>
    <row r="1955" spans="1:22"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40"/>
        <v>225.94666666666666</v>
      </c>
      <c r="P1955" s="7">
        <f t="shared" si="241"/>
        <v>230.55782312925169</v>
      </c>
      <c r="Q1955" t="str">
        <f t="shared" si="242"/>
        <v>technology</v>
      </c>
      <c r="R1955" s="8" t="str">
        <f t="shared" si="243"/>
        <v>hardware</v>
      </c>
      <c r="S1955" s="12">
        <f t="shared" si="244"/>
        <v>40941.199826388889</v>
      </c>
      <c r="T1955" s="12">
        <f t="shared" si="245"/>
        <v>40970.125</v>
      </c>
      <c r="U1955" s="13">
        <f t="shared" si="246"/>
        <v>40941.199826388889</v>
      </c>
      <c r="V1955" t="str">
        <f t="shared" si="247"/>
        <v>Feb</v>
      </c>
    </row>
    <row r="1956" spans="1:22"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40"/>
        <v>698.94800000000009</v>
      </c>
      <c r="P1956" s="7">
        <f t="shared" si="241"/>
        <v>842.10602409638557</v>
      </c>
      <c r="Q1956" t="str">
        <f t="shared" si="242"/>
        <v>technology</v>
      </c>
      <c r="R1956" s="8" t="str">
        <f t="shared" si="243"/>
        <v>hardware</v>
      </c>
      <c r="S1956" s="12">
        <f t="shared" si="244"/>
        <v>42394.580740740741</v>
      </c>
      <c r="T1956" s="12">
        <f t="shared" si="245"/>
        <v>42441.208333333328</v>
      </c>
      <c r="U1956" s="13">
        <f t="shared" si="246"/>
        <v>42394.580740740741</v>
      </c>
      <c r="V1956" t="str">
        <f t="shared" si="247"/>
        <v>Jan</v>
      </c>
    </row>
    <row r="1957" spans="1:22"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40"/>
        <v>398.59528571428569</v>
      </c>
      <c r="P1957" s="7">
        <f t="shared" si="241"/>
        <v>577.27593103448271</v>
      </c>
      <c r="Q1957" t="str">
        <f t="shared" si="242"/>
        <v>technology</v>
      </c>
      <c r="R1957" s="8" t="str">
        <f t="shared" si="243"/>
        <v>hardware</v>
      </c>
      <c r="S1957" s="12">
        <f t="shared" si="244"/>
        <v>41020.271770833337</v>
      </c>
      <c r="T1957" s="12">
        <f t="shared" si="245"/>
        <v>41052.791666666664</v>
      </c>
      <c r="U1957" s="13">
        <f t="shared" si="246"/>
        <v>41020.271770833337</v>
      </c>
      <c r="V1957" t="str">
        <f t="shared" si="247"/>
        <v>Apr</v>
      </c>
    </row>
    <row r="1958" spans="1:22"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40"/>
        <v>294.0333333333333</v>
      </c>
      <c r="P1958" s="7">
        <f t="shared" si="241"/>
        <v>483.34246575342468</v>
      </c>
      <c r="Q1958" t="str">
        <f t="shared" si="242"/>
        <v>technology</v>
      </c>
      <c r="R1958" s="8" t="str">
        <f t="shared" si="243"/>
        <v>hardware</v>
      </c>
      <c r="S1958" s="12">
        <f t="shared" si="244"/>
        <v>42067.923668981486</v>
      </c>
      <c r="T1958" s="12">
        <f t="shared" si="245"/>
        <v>42112.882002314815</v>
      </c>
      <c r="U1958" s="13">
        <f t="shared" si="246"/>
        <v>42067.923668981486</v>
      </c>
      <c r="V1958" t="str">
        <f t="shared" si="247"/>
        <v>Mar</v>
      </c>
    </row>
    <row r="1959" spans="1:22"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40"/>
        <v>167.50470000000001</v>
      </c>
      <c r="P1959" s="7">
        <f t="shared" si="241"/>
        <v>76.138500000000008</v>
      </c>
      <c r="Q1959" t="str">
        <f t="shared" si="242"/>
        <v>technology</v>
      </c>
      <c r="R1959" s="8" t="str">
        <f t="shared" si="243"/>
        <v>hardware</v>
      </c>
      <c r="S1959" s="12">
        <f t="shared" si="244"/>
        <v>41179.098530092597</v>
      </c>
      <c r="T1959" s="12">
        <f t="shared" si="245"/>
        <v>41209.098530092597</v>
      </c>
      <c r="U1959" s="13">
        <f t="shared" si="246"/>
        <v>41179.098530092597</v>
      </c>
      <c r="V1959" t="str">
        <f t="shared" si="247"/>
        <v>Sep</v>
      </c>
    </row>
    <row r="1960" spans="1:22"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40"/>
        <v>1435.5717142857143</v>
      </c>
      <c r="P1960" s="7">
        <f t="shared" si="241"/>
        <v>74.107684365781708</v>
      </c>
      <c r="Q1960" t="str">
        <f t="shared" si="242"/>
        <v>technology</v>
      </c>
      <c r="R1960" s="8" t="str">
        <f t="shared" si="243"/>
        <v>hardware</v>
      </c>
      <c r="S1960" s="12">
        <f t="shared" si="244"/>
        <v>41326.987974537034</v>
      </c>
      <c r="T1960" s="12">
        <f t="shared" si="245"/>
        <v>41356.94630787037</v>
      </c>
      <c r="U1960" s="13">
        <f t="shared" si="246"/>
        <v>41326.987974537034</v>
      </c>
      <c r="V1960" t="str">
        <f t="shared" si="247"/>
        <v>Feb</v>
      </c>
    </row>
    <row r="1961" spans="1:22"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40"/>
        <v>156.73439999999999</v>
      </c>
      <c r="P1961" s="7">
        <f t="shared" si="241"/>
        <v>36.965660377358489</v>
      </c>
      <c r="Q1961" t="str">
        <f t="shared" si="242"/>
        <v>technology</v>
      </c>
      <c r="R1961" s="8" t="str">
        <f t="shared" si="243"/>
        <v>hardware</v>
      </c>
      <c r="S1961" s="12">
        <f t="shared" si="244"/>
        <v>41871.845601851848</v>
      </c>
      <c r="T1961" s="12">
        <f t="shared" si="245"/>
        <v>41913</v>
      </c>
      <c r="U1961" s="13">
        <f t="shared" si="246"/>
        <v>41871.845601851848</v>
      </c>
      <c r="V1961" t="str">
        <f t="shared" si="247"/>
        <v>Aug</v>
      </c>
    </row>
    <row r="1962" spans="1:22"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40"/>
        <v>117.90285714285716</v>
      </c>
      <c r="P1962" s="7">
        <f t="shared" si="241"/>
        <v>2500.969696969697</v>
      </c>
      <c r="Q1962" t="str">
        <f t="shared" si="242"/>
        <v>technology</v>
      </c>
      <c r="R1962" s="8" t="str">
        <f t="shared" si="243"/>
        <v>hardware</v>
      </c>
      <c r="S1962" s="12">
        <f t="shared" si="244"/>
        <v>41964.362743055557</v>
      </c>
      <c r="T1962" s="12">
        <f t="shared" si="245"/>
        <v>41994.362743055557</v>
      </c>
      <c r="U1962" s="13">
        <f t="shared" si="246"/>
        <v>41964.362743055557</v>
      </c>
      <c r="V1962" t="str">
        <f t="shared" si="247"/>
        <v>Nov</v>
      </c>
    </row>
    <row r="1963" spans="1:22"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40"/>
        <v>1105.3811999999998</v>
      </c>
      <c r="P1963" s="7">
        <f t="shared" si="241"/>
        <v>67.690214329454989</v>
      </c>
      <c r="Q1963" t="str">
        <f t="shared" si="242"/>
        <v>technology</v>
      </c>
      <c r="R1963" s="8" t="str">
        <f t="shared" si="243"/>
        <v>hardware</v>
      </c>
      <c r="S1963" s="12">
        <f t="shared" si="244"/>
        <v>41148.194641203707</v>
      </c>
      <c r="T1963" s="12">
        <f t="shared" si="245"/>
        <v>41188.165972222225</v>
      </c>
      <c r="U1963" s="13">
        <f t="shared" si="246"/>
        <v>41148.194641203707</v>
      </c>
      <c r="V1963" t="str">
        <f t="shared" si="247"/>
        <v>Aug</v>
      </c>
    </row>
    <row r="1964" spans="1:22"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40"/>
        <v>192.92499999999998</v>
      </c>
      <c r="P1964" s="7">
        <f t="shared" si="241"/>
        <v>63.04738562091503</v>
      </c>
      <c r="Q1964" t="str">
        <f t="shared" si="242"/>
        <v>technology</v>
      </c>
      <c r="R1964" s="8" t="str">
        <f t="shared" si="243"/>
        <v>hardware</v>
      </c>
      <c r="S1964" s="12">
        <f t="shared" si="244"/>
        <v>41742.780509259261</v>
      </c>
      <c r="T1964" s="12">
        <f t="shared" si="245"/>
        <v>41772.780509259261</v>
      </c>
      <c r="U1964" s="13">
        <f t="shared" si="246"/>
        <v>41742.780509259261</v>
      </c>
      <c r="V1964" t="str">
        <f t="shared" si="247"/>
        <v>Apr</v>
      </c>
    </row>
    <row r="1965" spans="1:22"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40"/>
        <v>126.8842105263158</v>
      </c>
      <c r="P1965" s="7">
        <f t="shared" si="241"/>
        <v>117.6</v>
      </c>
      <c r="Q1965" t="str">
        <f t="shared" si="242"/>
        <v>technology</v>
      </c>
      <c r="R1965" s="8" t="str">
        <f t="shared" si="243"/>
        <v>hardware</v>
      </c>
      <c r="S1965" s="12">
        <f t="shared" si="244"/>
        <v>41863.429791666669</v>
      </c>
      <c r="T1965" s="12">
        <f t="shared" si="245"/>
        <v>41898.429791666669</v>
      </c>
      <c r="U1965" s="13">
        <f t="shared" si="246"/>
        <v>41863.429791666669</v>
      </c>
      <c r="V1965" t="str">
        <f t="shared" si="247"/>
        <v>Aug</v>
      </c>
    </row>
    <row r="1966" spans="1:22"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40"/>
        <v>259.57748878923763</v>
      </c>
      <c r="P1966" s="7">
        <f t="shared" si="241"/>
        <v>180.75185011709601</v>
      </c>
      <c r="Q1966" t="str">
        <f t="shared" si="242"/>
        <v>technology</v>
      </c>
      <c r="R1966" s="8" t="str">
        <f t="shared" si="243"/>
        <v>hardware</v>
      </c>
      <c r="S1966" s="12">
        <f t="shared" si="244"/>
        <v>42452.272824074069</v>
      </c>
      <c r="T1966" s="12">
        <f t="shared" si="245"/>
        <v>42482.272824074069</v>
      </c>
      <c r="U1966" s="13">
        <f t="shared" si="246"/>
        <v>42452.272824074069</v>
      </c>
      <c r="V1966" t="str">
        <f t="shared" si="247"/>
        <v>Mar</v>
      </c>
    </row>
    <row r="1967" spans="1:22"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40"/>
        <v>262.27999999999997</v>
      </c>
      <c r="P1967" s="7">
        <f t="shared" si="241"/>
        <v>127.32038834951456</v>
      </c>
      <c r="Q1967" t="str">
        <f t="shared" si="242"/>
        <v>technology</v>
      </c>
      <c r="R1967" s="8" t="str">
        <f t="shared" si="243"/>
        <v>hardware</v>
      </c>
      <c r="S1967" s="12">
        <f t="shared" si="244"/>
        <v>40898.089236111111</v>
      </c>
      <c r="T1967" s="12">
        <f t="shared" si="245"/>
        <v>40920.041666666664</v>
      </c>
      <c r="U1967" s="13">
        <f t="shared" si="246"/>
        <v>40898.089236111111</v>
      </c>
      <c r="V1967" t="str">
        <f t="shared" si="247"/>
        <v>Dec</v>
      </c>
    </row>
    <row r="1968" spans="1:22"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40"/>
        <v>206.74309000000002</v>
      </c>
      <c r="P1968" s="7">
        <f t="shared" si="241"/>
        <v>136.6444745538665</v>
      </c>
      <c r="Q1968" t="str">
        <f t="shared" si="242"/>
        <v>technology</v>
      </c>
      <c r="R1968" s="8" t="str">
        <f t="shared" si="243"/>
        <v>hardware</v>
      </c>
      <c r="S1968" s="12">
        <f t="shared" si="244"/>
        <v>41835.540486111109</v>
      </c>
      <c r="T1968" s="12">
        <f t="shared" si="245"/>
        <v>41865.540486111109</v>
      </c>
      <c r="U1968" s="13">
        <f t="shared" si="246"/>
        <v>41835.540486111109</v>
      </c>
      <c r="V1968" t="str">
        <f t="shared" si="247"/>
        <v>Jul</v>
      </c>
    </row>
    <row r="1969" spans="1:22"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40"/>
        <v>370.13</v>
      </c>
      <c r="P1969" s="7">
        <f t="shared" si="241"/>
        <v>182.78024691358024</v>
      </c>
      <c r="Q1969" t="str">
        <f t="shared" si="242"/>
        <v>technology</v>
      </c>
      <c r="R1969" s="8" t="str">
        <f t="shared" si="243"/>
        <v>hardware</v>
      </c>
      <c r="S1969" s="12">
        <f t="shared" si="244"/>
        <v>41730.663530092592</v>
      </c>
      <c r="T1969" s="12">
        <f t="shared" si="245"/>
        <v>41760.663530092592</v>
      </c>
      <c r="U1969" s="13">
        <f t="shared" si="246"/>
        <v>41730.663530092592</v>
      </c>
      <c r="V1969" t="str">
        <f t="shared" si="247"/>
        <v>Apr</v>
      </c>
    </row>
    <row r="1970" spans="1:22"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40"/>
        <v>284.96600000000001</v>
      </c>
      <c r="P1970" s="7">
        <f t="shared" si="241"/>
        <v>279.37843137254902</v>
      </c>
      <c r="Q1970" t="str">
        <f t="shared" si="242"/>
        <v>technology</v>
      </c>
      <c r="R1970" s="8" t="str">
        <f t="shared" si="243"/>
        <v>hardware</v>
      </c>
      <c r="S1970" s="12">
        <f t="shared" si="244"/>
        <v>42676.586979166663</v>
      </c>
      <c r="T1970" s="12">
        <f t="shared" si="245"/>
        <v>42707.628645833334</v>
      </c>
      <c r="U1970" s="13">
        <f t="shared" si="246"/>
        <v>42676.586979166663</v>
      </c>
      <c r="V1970" t="str">
        <f t="shared" si="247"/>
        <v>Nov</v>
      </c>
    </row>
    <row r="1971" spans="1:22"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40"/>
        <v>579.08000000000004</v>
      </c>
      <c r="P1971" s="7">
        <f t="shared" si="241"/>
        <v>61.375728669846318</v>
      </c>
      <c r="Q1971" t="str">
        <f t="shared" si="242"/>
        <v>technology</v>
      </c>
      <c r="R1971" s="8" t="str">
        <f t="shared" si="243"/>
        <v>hardware</v>
      </c>
      <c r="S1971" s="12">
        <f t="shared" si="244"/>
        <v>42557.792453703703</v>
      </c>
      <c r="T1971" s="12">
        <f t="shared" si="245"/>
        <v>42587.792453703703</v>
      </c>
      <c r="U1971" s="13">
        <f t="shared" si="246"/>
        <v>42557.792453703703</v>
      </c>
      <c r="V1971" t="str">
        <f t="shared" si="247"/>
        <v>Jul</v>
      </c>
    </row>
    <row r="1972" spans="1:22"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40"/>
        <v>1131.8</v>
      </c>
      <c r="P1972" s="7">
        <f t="shared" si="241"/>
        <v>80.727532097004286</v>
      </c>
      <c r="Q1972" t="str">
        <f t="shared" si="242"/>
        <v>technology</v>
      </c>
      <c r="R1972" s="8" t="str">
        <f t="shared" si="243"/>
        <v>hardware</v>
      </c>
      <c r="S1972" s="12">
        <f t="shared" si="244"/>
        <v>41324.193298611113</v>
      </c>
      <c r="T1972" s="12">
        <f t="shared" si="245"/>
        <v>41384.151631944442</v>
      </c>
      <c r="U1972" s="13">
        <f t="shared" si="246"/>
        <v>41324.193298611113</v>
      </c>
      <c r="V1972" t="str">
        <f t="shared" si="247"/>
        <v>Feb</v>
      </c>
    </row>
    <row r="1973" spans="1:22"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40"/>
        <v>263.02771750000005</v>
      </c>
      <c r="P1973" s="7">
        <f t="shared" si="241"/>
        <v>272.35590732591254</v>
      </c>
      <c r="Q1973" t="str">
        <f t="shared" si="242"/>
        <v>technology</v>
      </c>
      <c r="R1973" s="8" t="str">
        <f t="shared" si="243"/>
        <v>hardware</v>
      </c>
      <c r="S1973" s="12">
        <f t="shared" si="244"/>
        <v>41561.500706018516</v>
      </c>
      <c r="T1973" s="12">
        <f t="shared" si="245"/>
        <v>41593.166666666664</v>
      </c>
      <c r="U1973" s="13">
        <f t="shared" si="246"/>
        <v>41561.500706018516</v>
      </c>
      <c r="V1973" t="str">
        <f t="shared" si="247"/>
        <v>Oct</v>
      </c>
    </row>
    <row r="1974" spans="1:22"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40"/>
        <v>674.48</v>
      </c>
      <c r="P1974" s="7">
        <f t="shared" si="241"/>
        <v>70.848739495798313</v>
      </c>
      <c r="Q1974" t="str">
        <f t="shared" si="242"/>
        <v>technology</v>
      </c>
      <c r="R1974" s="8" t="str">
        <f t="shared" si="243"/>
        <v>hardware</v>
      </c>
      <c r="S1974" s="12">
        <f t="shared" si="244"/>
        <v>41201.012083333335</v>
      </c>
      <c r="T1974" s="12">
        <f t="shared" si="245"/>
        <v>41231.053749999999</v>
      </c>
      <c r="U1974" s="13">
        <f t="shared" si="246"/>
        <v>41201.012083333335</v>
      </c>
      <c r="V1974" t="str">
        <f t="shared" si="247"/>
        <v>Oct</v>
      </c>
    </row>
    <row r="1975" spans="1:22"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40"/>
        <v>256.83081313131316</v>
      </c>
      <c r="P1975" s="7">
        <f t="shared" si="241"/>
        <v>247.94003412969283</v>
      </c>
      <c r="Q1975" t="str">
        <f t="shared" si="242"/>
        <v>technology</v>
      </c>
      <c r="R1975" s="8" t="str">
        <f t="shared" si="243"/>
        <v>hardware</v>
      </c>
      <c r="S1975" s="12">
        <f t="shared" si="244"/>
        <v>42549.722962962958</v>
      </c>
      <c r="T1975" s="12">
        <f t="shared" si="245"/>
        <v>42588.291666666672</v>
      </c>
      <c r="U1975" s="13">
        <f t="shared" si="246"/>
        <v>42549.722962962958</v>
      </c>
      <c r="V1975" t="str">
        <f t="shared" si="247"/>
        <v>Jun</v>
      </c>
    </row>
    <row r="1976" spans="1:22"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40"/>
        <v>375.49599999999998</v>
      </c>
      <c r="P1976" s="7">
        <f t="shared" si="241"/>
        <v>186.81393034825871</v>
      </c>
      <c r="Q1976" t="str">
        <f t="shared" si="242"/>
        <v>technology</v>
      </c>
      <c r="R1976" s="8" t="str">
        <f t="shared" si="243"/>
        <v>hardware</v>
      </c>
      <c r="S1976" s="12">
        <f t="shared" si="244"/>
        <v>41445.334131944444</v>
      </c>
      <c r="T1976" s="12">
        <f t="shared" si="245"/>
        <v>41505.334131944444</v>
      </c>
      <c r="U1976" s="13">
        <f t="shared" si="246"/>
        <v>41445.334131944444</v>
      </c>
      <c r="V1976" t="str">
        <f t="shared" si="247"/>
        <v>Jun</v>
      </c>
    </row>
    <row r="1977" spans="1:22"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40"/>
        <v>208.70837499999996</v>
      </c>
      <c r="P1977" s="7">
        <f t="shared" si="241"/>
        <v>131.98948616600788</v>
      </c>
      <c r="Q1977" t="str">
        <f t="shared" si="242"/>
        <v>technology</v>
      </c>
      <c r="R1977" s="8" t="str">
        <f t="shared" si="243"/>
        <v>hardware</v>
      </c>
      <c r="S1977" s="12">
        <f t="shared" si="244"/>
        <v>41313.755219907405</v>
      </c>
      <c r="T1977" s="12">
        <f t="shared" si="245"/>
        <v>41343.755219907405</v>
      </c>
      <c r="U1977" s="13">
        <f t="shared" si="246"/>
        <v>41313.755219907405</v>
      </c>
      <c r="V1977" t="str">
        <f t="shared" si="247"/>
        <v>Feb</v>
      </c>
    </row>
    <row r="1978" spans="1:22"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40"/>
        <v>346.6</v>
      </c>
      <c r="P1978" s="7">
        <f t="shared" si="241"/>
        <v>29.310782241014799</v>
      </c>
      <c r="Q1978" t="str">
        <f t="shared" si="242"/>
        <v>technology</v>
      </c>
      <c r="R1978" s="8" t="str">
        <f t="shared" si="243"/>
        <v>hardware</v>
      </c>
      <c r="S1978" s="12">
        <f t="shared" si="244"/>
        <v>41438.899594907409</v>
      </c>
      <c r="T1978" s="12">
        <f t="shared" si="245"/>
        <v>41468.899594907409</v>
      </c>
      <c r="U1978" s="13">
        <f t="shared" si="246"/>
        <v>41438.899594907409</v>
      </c>
      <c r="V1978" t="str">
        <f t="shared" si="247"/>
        <v>Jun</v>
      </c>
    </row>
    <row r="1979" spans="1:22"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40"/>
        <v>402.33</v>
      </c>
      <c r="P1979" s="7">
        <f t="shared" si="241"/>
        <v>245.02436053593178</v>
      </c>
      <c r="Q1979" t="str">
        <f t="shared" si="242"/>
        <v>technology</v>
      </c>
      <c r="R1979" s="8" t="str">
        <f t="shared" si="243"/>
        <v>hardware</v>
      </c>
      <c r="S1979" s="12">
        <f t="shared" si="244"/>
        <v>42311.216898148152</v>
      </c>
      <c r="T1979" s="12">
        <f t="shared" si="245"/>
        <v>42357.332638888889</v>
      </c>
      <c r="U1979" s="13">
        <f t="shared" si="246"/>
        <v>42311.216898148152</v>
      </c>
      <c r="V1979" t="str">
        <f t="shared" si="247"/>
        <v>Nov</v>
      </c>
    </row>
    <row r="1980" spans="1:22"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40"/>
        <v>1026.8451399999999</v>
      </c>
      <c r="P1980" s="7">
        <f t="shared" si="241"/>
        <v>1323.2540463917526</v>
      </c>
      <c r="Q1980" t="str">
        <f t="shared" si="242"/>
        <v>technology</v>
      </c>
      <c r="R1980" s="8" t="str">
        <f t="shared" si="243"/>
        <v>hardware</v>
      </c>
      <c r="S1980" s="12">
        <f t="shared" si="244"/>
        <v>41039.225601851853</v>
      </c>
      <c r="T1980" s="12">
        <f t="shared" si="245"/>
        <v>41072.291666666664</v>
      </c>
      <c r="U1980" s="13">
        <f t="shared" si="246"/>
        <v>41039.225601851853</v>
      </c>
      <c r="V1980" t="str">
        <f t="shared" si="247"/>
        <v>May</v>
      </c>
    </row>
    <row r="1981" spans="1:22"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40"/>
        <v>114.901155</v>
      </c>
      <c r="P1981" s="7">
        <f t="shared" si="241"/>
        <v>282.65966789667897</v>
      </c>
      <c r="Q1981" t="str">
        <f t="shared" si="242"/>
        <v>technology</v>
      </c>
      <c r="R1981" s="8" t="str">
        <f t="shared" si="243"/>
        <v>hardware</v>
      </c>
      <c r="S1981" s="12">
        <f t="shared" si="244"/>
        <v>42290.460023148145</v>
      </c>
      <c r="T1981" s="12">
        <f t="shared" si="245"/>
        <v>42327.207638888889</v>
      </c>
      <c r="U1981" s="13">
        <f t="shared" si="246"/>
        <v>42290.460023148145</v>
      </c>
      <c r="V1981" t="str">
        <f t="shared" si="247"/>
        <v>Oct</v>
      </c>
    </row>
    <row r="1982" spans="1:22"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40"/>
        <v>354.82402000000002</v>
      </c>
      <c r="P1982" s="7">
        <f t="shared" si="241"/>
        <v>91.214401028277635</v>
      </c>
      <c r="Q1982" t="str">
        <f t="shared" si="242"/>
        <v>technology</v>
      </c>
      <c r="R1982" s="8" t="str">
        <f t="shared" si="243"/>
        <v>hardware</v>
      </c>
      <c r="S1982" s="12">
        <f t="shared" si="244"/>
        <v>42423.542384259257</v>
      </c>
      <c r="T1982" s="12">
        <f t="shared" si="245"/>
        <v>42463.500717592593</v>
      </c>
      <c r="U1982" s="13">
        <f t="shared" si="246"/>
        <v>42423.542384259257</v>
      </c>
      <c r="V1982" t="str">
        <f t="shared" si="247"/>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40"/>
        <v>5.08</v>
      </c>
      <c r="P1983" s="7">
        <f t="shared" si="241"/>
        <v>31.75</v>
      </c>
      <c r="Q1983" t="str">
        <f t="shared" si="242"/>
        <v>photography</v>
      </c>
      <c r="R1983" s="8" t="str">
        <f t="shared" si="243"/>
        <v>people</v>
      </c>
      <c r="S1983" s="12">
        <f t="shared" si="244"/>
        <v>41799.725289351853</v>
      </c>
      <c r="T1983" s="12">
        <f t="shared" si="245"/>
        <v>41829.725289351853</v>
      </c>
      <c r="U1983" s="13">
        <f t="shared" si="246"/>
        <v>41799.725289351853</v>
      </c>
      <c r="V1983" t="str">
        <f t="shared" si="247"/>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40"/>
        <v>0</v>
      </c>
      <c r="P1984" s="7" t="e">
        <f t="shared" si="241"/>
        <v>#DIV/0!</v>
      </c>
      <c r="Q1984" t="str">
        <f t="shared" si="242"/>
        <v>photography</v>
      </c>
      <c r="R1984" s="8" t="str">
        <f t="shared" si="243"/>
        <v>people</v>
      </c>
      <c r="S1984" s="12">
        <f t="shared" si="244"/>
        <v>42678.586655092593</v>
      </c>
      <c r="T1984" s="12">
        <f t="shared" si="245"/>
        <v>42708.628321759257</v>
      </c>
      <c r="U1984" s="13">
        <f t="shared" si="246"/>
        <v>42678.586655092593</v>
      </c>
      <c r="V1984" t="str">
        <f t="shared" si="247"/>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40"/>
        <v>4.3</v>
      </c>
      <c r="P1985" s="7">
        <f t="shared" si="241"/>
        <v>88.6875</v>
      </c>
      <c r="Q1985" t="str">
        <f t="shared" si="242"/>
        <v>photography</v>
      </c>
      <c r="R1985" s="8" t="str">
        <f t="shared" si="243"/>
        <v>people</v>
      </c>
      <c r="S1985" s="12">
        <f t="shared" si="244"/>
        <v>42593.011782407411</v>
      </c>
      <c r="T1985" s="12">
        <f t="shared" si="245"/>
        <v>42615.291666666672</v>
      </c>
      <c r="U1985" s="13">
        <f t="shared" si="246"/>
        <v>42593.011782407411</v>
      </c>
      <c r="V1985" t="str">
        <f t="shared" si="247"/>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40"/>
        <v>21.146666666666665</v>
      </c>
      <c r="P1986" s="7">
        <f t="shared" si="241"/>
        <v>453.14285714285717</v>
      </c>
      <c r="Q1986" t="str">
        <f t="shared" si="242"/>
        <v>photography</v>
      </c>
      <c r="R1986" s="8" t="str">
        <f t="shared" si="243"/>
        <v>people</v>
      </c>
      <c r="S1986" s="12">
        <f t="shared" si="244"/>
        <v>41913.790289351848</v>
      </c>
      <c r="T1986" s="12">
        <f t="shared" si="245"/>
        <v>41973.831956018519</v>
      </c>
      <c r="U1986" s="13">
        <f t="shared" si="246"/>
        <v>41913.790289351848</v>
      </c>
      <c r="V1986" t="str">
        <f t="shared" si="247"/>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48">E1987/D1987*100</f>
        <v>3.1875</v>
      </c>
      <c r="P1987" s="7">
        <f t="shared" ref="P1987:P2050" si="249">E1987/L1987</f>
        <v>12.75</v>
      </c>
      <c r="Q1987" t="str">
        <f t="shared" ref="Q1987:Q2050" si="250">LEFT(N1987, SEARCH("/",N1987,1)-1)</f>
        <v>photography</v>
      </c>
      <c r="R1987" s="8" t="str">
        <f t="shared" ref="R1987:R2050" si="251">RIGHT(N1987,LEN(N1987)-SEARCH("/",N1987))</f>
        <v>people</v>
      </c>
      <c r="S1987" s="12">
        <f t="shared" ref="S1987:S2050" si="252">(J1987/86400)+DATE(1970,1,1)</f>
        <v>42555.698738425926</v>
      </c>
      <c r="T1987" s="12">
        <f t="shared" ref="T1987:T2050" si="253">(I1987/86400)+DATE(1970,1,1)</f>
        <v>42584.958333333328</v>
      </c>
      <c r="U1987" s="13">
        <f t="shared" ref="U1987:U2050" si="254">S1987</f>
        <v>42555.698738425926</v>
      </c>
      <c r="V1987" t="str">
        <f t="shared" si="247"/>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48"/>
        <v>0.05</v>
      </c>
      <c r="P1988" s="7">
        <f t="shared" si="249"/>
        <v>1</v>
      </c>
      <c r="Q1988" t="str">
        <f t="shared" si="250"/>
        <v>photography</v>
      </c>
      <c r="R1988" s="8" t="str">
        <f t="shared" si="251"/>
        <v>people</v>
      </c>
      <c r="S1988" s="12">
        <f t="shared" si="252"/>
        <v>42413.433831018519</v>
      </c>
      <c r="T1988" s="12">
        <f t="shared" si="253"/>
        <v>42443.392164351855</v>
      </c>
      <c r="U1988" s="13">
        <f t="shared" si="254"/>
        <v>42413.433831018519</v>
      </c>
      <c r="V1988" t="str">
        <f t="shared" ref="V1988:V2051" si="255">TEXT(S1988,"mmm")</f>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48"/>
        <v>42.472727272727276</v>
      </c>
      <c r="P1989" s="7">
        <f t="shared" si="249"/>
        <v>83.428571428571431</v>
      </c>
      <c r="Q1989" t="str">
        <f t="shared" si="250"/>
        <v>photography</v>
      </c>
      <c r="R1989" s="8" t="str">
        <f t="shared" si="251"/>
        <v>people</v>
      </c>
      <c r="S1989" s="12">
        <f t="shared" si="252"/>
        <v>42034.639768518522</v>
      </c>
      <c r="T1989" s="12">
        <f t="shared" si="253"/>
        <v>42064.639768518522</v>
      </c>
      <c r="U1989" s="13">
        <f t="shared" si="254"/>
        <v>42034.639768518522</v>
      </c>
      <c r="V1989" t="str">
        <f t="shared" si="255"/>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48"/>
        <v>0.41666666666666669</v>
      </c>
      <c r="P1990" s="7">
        <f t="shared" si="249"/>
        <v>25</v>
      </c>
      <c r="Q1990" t="str">
        <f t="shared" si="250"/>
        <v>photography</v>
      </c>
      <c r="R1990" s="8" t="str">
        <f t="shared" si="251"/>
        <v>people</v>
      </c>
      <c r="S1990" s="12">
        <f t="shared" si="252"/>
        <v>42206.763217592597</v>
      </c>
      <c r="T1990" s="12">
        <f t="shared" si="253"/>
        <v>42236.763217592597</v>
      </c>
      <c r="U1990" s="13">
        <f t="shared" si="254"/>
        <v>42206.763217592597</v>
      </c>
      <c r="V1990" t="str">
        <f t="shared" si="255"/>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48"/>
        <v>1</v>
      </c>
      <c r="P1991" s="7">
        <f t="shared" si="249"/>
        <v>50</v>
      </c>
      <c r="Q1991" t="str">
        <f t="shared" si="250"/>
        <v>photography</v>
      </c>
      <c r="R1991" s="8" t="str">
        <f t="shared" si="251"/>
        <v>people</v>
      </c>
      <c r="S1991" s="12">
        <f t="shared" si="252"/>
        <v>42685.680648148147</v>
      </c>
      <c r="T1991" s="12">
        <f t="shared" si="253"/>
        <v>42715.680648148147</v>
      </c>
      <c r="U1991" s="13">
        <f t="shared" si="254"/>
        <v>42685.680648148147</v>
      </c>
      <c r="V1991" t="str">
        <f t="shared" si="255"/>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48"/>
        <v>16.966666666666665</v>
      </c>
      <c r="P1992" s="7">
        <f t="shared" si="249"/>
        <v>101.8</v>
      </c>
      <c r="Q1992" t="str">
        <f t="shared" si="250"/>
        <v>photography</v>
      </c>
      <c r="R1992" s="8" t="str">
        <f t="shared" si="251"/>
        <v>people</v>
      </c>
      <c r="S1992" s="12">
        <f t="shared" si="252"/>
        <v>42398.195972222224</v>
      </c>
      <c r="T1992" s="12">
        <f t="shared" si="253"/>
        <v>42413.195972222224</v>
      </c>
      <c r="U1992" s="13">
        <f t="shared" si="254"/>
        <v>42398.195972222224</v>
      </c>
      <c r="V1992" t="str">
        <f t="shared" si="255"/>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48"/>
        <v>7.0000000000000009</v>
      </c>
      <c r="P1993" s="7">
        <f t="shared" si="249"/>
        <v>46.666666666666664</v>
      </c>
      <c r="Q1993" t="str">
        <f t="shared" si="250"/>
        <v>photography</v>
      </c>
      <c r="R1993" s="8" t="str">
        <f t="shared" si="251"/>
        <v>people</v>
      </c>
      <c r="S1993" s="12">
        <f t="shared" si="252"/>
        <v>42167.89335648148</v>
      </c>
      <c r="T1993" s="12">
        <f t="shared" si="253"/>
        <v>42188.89335648148</v>
      </c>
      <c r="U1993" s="13">
        <f t="shared" si="254"/>
        <v>42167.89335648148</v>
      </c>
      <c r="V1993" t="str">
        <f t="shared" si="255"/>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48"/>
        <v>0.13333333333333333</v>
      </c>
      <c r="P1994" s="7">
        <f t="shared" si="249"/>
        <v>1</v>
      </c>
      <c r="Q1994" t="str">
        <f t="shared" si="250"/>
        <v>photography</v>
      </c>
      <c r="R1994" s="8" t="str">
        <f t="shared" si="251"/>
        <v>people</v>
      </c>
      <c r="S1994" s="12">
        <f t="shared" si="252"/>
        <v>42023.143414351856</v>
      </c>
      <c r="T1994" s="12">
        <f t="shared" si="253"/>
        <v>42053.143414351856</v>
      </c>
      <c r="U1994" s="13">
        <f t="shared" si="254"/>
        <v>42023.143414351856</v>
      </c>
      <c r="V1994" t="str">
        <f t="shared" si="255"/>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48"/>
        <v>0</v>
      </c>
      <c r="P1995" s="7" t="e">
        <f t="shared" si="249"/>
        <v>#DIV/0!</v>
      </c>
      <c r="Q1995" t="str">
        <f t="shared" si="250"/>
        <v>photography</v>
      </c>
      <c r="R1995" s="8" t="str">
        <f t="shared" si="251"/>
        <v>people</v>
      </c>
      <c r="S1995" s="12">
        <f t="shared" si="252"/>
        <v>42329.588391203702</v>
      </c>
      <c r="T1995" s="12">
        <f t="shared" si="253"/>
        <v>42359.588391203702</v>
      </c>
      <c r="U1995" s="13">
        <f t="shared" si="254"/>
        <v>42329.588391203702</v>
      </c>
      <c r="V1995" t="str">
        <f t="shared" si="255"/>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48"/>
        <v>0</v>
      </c>
      <c r="P1996" s="7" t="e">
        <f t="shared" si="249"/>
        <v>#DIV/0!</v>
      </c>
      <c r="Q1996" t="str">
        <f t="shared" si="250"/>
        <v>photography</v>
      </c>
      <c r="R1996" s="8" t="str">
        <f t="shared" si="251"/>
        <v>people</v>
      </c>
      <c r="S1996" s="12">
        <f t="shared" si="252"/>
        <v>42651.006273148145</v>
      </c>
      <c r="T1996" s="12">
        <f t="shared" si="253"/>
        <v>42711.047939814816</v>
      </c>
      <c r="U1996" s="13">
        <f t="shared" si="254"/>
        <v>42651.006273148145</v>
      </c>
      <c r="V1996" t="str">
        <f t="shared" si="255"/>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48"/>
        <v>7.8</v>
      </c>
      <c r="P1997" s="7">
        <f t="shared" si="249"/>
        <v>26</v>
      </c>
      <c r="Q1997" t="str">
        <f t="shared" si="250"/>
        <v>photography</v>
      </c>
      <c r="R1997" s="8" t="str">
        <f t="shared" si="251"/>
        <v>people</v>
      </c>
      <c r="S1997" s="12">
        <f t="shared" si="252"/>
        <v>42181.902037037042</v>
      </c>
      <c r="T1997" s="12">
        <f t="shared" si="253"/>
        <v>42201.902037037042</v>
      </c>
      <c r="U1997" s="13">
        <f t="shared" si="254"/>
        <v>42181.902037037042</v>
      </c>
      <c r="V1997" t="str">
        <f t="shared" si="255"/>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48"/>
        <v>0</v>
      </c>
      <c r="P1998" s="7" t="e">
        <f t="shared" si="249"/>
        <v>#DIV/0!</v>
      </c>
      <c r="Q1998" t="str">
        <f t="shared" si="250"/>
        <v>photography</v>
      </c>
      <c r="R1998" s="8" t="str">
        <f t="shared" si="251"/>
        <v>people</v>
      </c>
      <c r="S1998" s="12">
        <f t="shared" si="252"/>
        <v>41800.819571759261</v>
      </c>
      <c r="T1998" s="12">
        <f t="shared" si="253"/>
        <v>41830.819571759261</v>
      </c>
      <c r="U1998" s="13">
        <f t="shared" si="254"/>
        <v>41800.819571759261</v>
      </c>
      <c r="V1998" t="str">
        <f t="shared" si="255"/>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48"/>
        <v>0</v>
      </c>
      <c r="P1999" s="7" t="e">
        <f t="shared" si="249"/>
        <v>#DIV/0!</v>
      </c>
      <c r="Q1999" t="str">
        <f t="shared" si="250"/>
        <v>photography</v>
      </c>
      <c r="R1999" s="8" t="str">
        <f t="shared" si="251"/>
        <v>people</v>
      </c>
      <c r="S1999" s="12">
        <f t="shared" si="252"/>
        <v>41847.930694444447</v>
      </c>
      <c r="T1999" s="12">
        <f t="shared" si="253"/>
        <v>41877.930694444447</v>
      </c>
      <c r="U1999" s="13">
        <f t="shared" si="254"/>
        <v>41847.930694444447</v>
      </c>
      <c r="V1999" t="str">
        <f t="shared" si="255"/>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48"/>
        <v>26.200000000000003</v>
      </c>
      <c r="P2000" s="7">
        <f t="shared" si="249"/>
        <v>218.33333333333334</v>
      </c>
      <c r="Q2000" t="str">
        <f t="shared" si="250"/>
        <v>photography</v>
      </c>
      <c r="R2000" s="8" t="str">
        <f t="shared" si="251"/>
        <v>people</v>
      </c>
      <c r="S2000" s="12">
        <f t="shared" si="252"/>
        <v>41807.118495370371</v>
      </c>
      <c r="T2000" s="12">
        <f t="shared" si="253"/>
        <v>41852.118495370371</v>
      </c>
      <c r="U2000" s="13">
        <f t="shared" si="254"/>
        <v>41807.118495370371</v>
      </c>
      <c r="V2000" t="str">
        <f t="shared" si="255"/>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48"/>
        <v>0.76129032258064511</v>
      </c>
      <c r="P2001" s="7">
        <f t="shared" si="249"/>
        <v>33.714285714285715</v>
      </c>
      <c r="Q2001" t="str">
        <f t="shared" si="250"/>
        <v>photography</v>
      </c>
      <c r="R2001" s="8" t="str">
        <f t="shared" si="251"/>
        <v>people</v>
      </c>
      <c r="S2001" s="12">
        <f t="shared" si="252"/>
        <v>41926.482731481483</v>
      </c>
      <c r="T2001" s="12">
        <f t="shared" si="253"/>
        <v>41956.524398148147</v>
      </c>
      <c r="U2001" s="13">
        <f t="shared" si="254"/>
        <v>41926.482731481483</v>
      </c>
      <c r="V2001" t="str">
        <f t="shared" si="255"/>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48"/>
        <v>12.5</v>
      </c>
      <c r="P2002" s="7">
        <f t="shared" si="249"/>
        <v>25</v>
      </c>
      <c r="Q2002" t="str">
        <f t="shared" si="250"/>
        <v>photography</v>
      </c>
      <c r="R2002" s="8" t="str">
        <f t="shared" si="251"/>
        <v>people</v>
      </c>
      <c r="S2002" s="12">
        <f t="shared" si="252"/>
        <v>42345.951539351852</v>
      </c>
      <c r="T2002" s="12">
        <f t="shared" si="253"/>
        <v>42375.951539351852</v>
      </c>
      <c r="U2002" s="13">
        <f t="shared" si="254"/>
        <v>42345.951539351852</v>
      </c>
      <c r="V2002" t="str">
        <f t="shared" si="255"/>
        <v>Dec</v>
      </c>
    </row>
    <row r="2003" spans="1:22"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48"/>
        <v>382.12909090909091</v>
      </c>
      <c r="P2003" s="7">
        <f t="shared" si="249"/>
        <v>128.38790470372632</v>
      </c>
      <c r="Q2003" t="str">
        <f t="shared" si="250"/>
        <v>technology</v>
      </c>
      <c r="R2003" s="8" t="str">
        <f t="shared" si="251"/>
        <v>hardware</v>
      </c>
      <c r="S2003" s="12">
        <f t="shared" si="252"/>
        <v>42136.209675925929</v>
      </c>
      <c r="T2003" s="12">
        <f t="shared" si="253"/>
        <v>42167.833333333328</v>
      </c>
      <c r="U2003" s="13">
        <f t="shared" si="254"/>
        <v>42136.209675925929</v>
      </c>
      <c r="V2003" t="str">
        <f t="shared" si="255"/>
        <v>May</v>
      </c>
    </row>
    <row r="2004" spans="1:22"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48"/>
        <v>216.79422000000002</v>
      </c>
      <c r="P2004" s="7">
        <f t="shared" si="249"/>
        <v>78.834261818181815</v>
      </c>
      <c r="Q2004" t="str">
        <f t="shared" si="250"/>
        <v>technology</v>
      </c>
      <c r="R2004" s="8" t="str">
        <f t="shared" si="251"/>
        <v>hardware</v>
      </c>
      <c r="S2004" s="12">
        <f t="shared" si="252"/>
        <v>42728.71230324074</v>
      </c>
      <c r="T2004" s="12">
        <f t="shared" si="253"/>
        <v>42758.71230324074</v>
      </c>
      <c r="U2004" s="13">
        <f t="shared" si="254"/>
        <v>42728.71230324074</v>
      </c>
      <c r="V2004" t="str">
        <f t="shared" si="255"/>
        <v>Dec</v>
      </c>
    </row>
    <row r="2005" spans="1:22"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48"/>
        <v>312</v>
      </c>
      <c r="P2005" s="7">
        <f t="shared" si="249"/>
        <v>91.764705882352942</v>
      </c>
      <c r="Q2005" t="str">
        <f t="shared" si="250"/>
        <v>technology</v>
      </c>
      <c r="R2005" s="8" t="str">
        <f t="shared" si="251"/>
        <v>hardware</v>
      </c>
      <c r="S2005" s="12">
        <f t="shared" si="252"/>
        <v>40347.125601851854</v>
      </c>
      <c r="T2005" s="12">
        <f t="shared" si="253"/>
        <v>40361.958333333336</v>
      </c>
      <c r="U2005" s="13">
        <f t="shared" si="254"/>
        <v>40347.125601851854</v>
      </c>
      <c r="V2005" t="str">
        <f t="shared" si="255"/>
        <v>Jun</v>
      </c>
    </row>
    <row r="2006" spans="1:22"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48"/>
        <v>234.42048</v>
      </c>
      <c r="P2006" s="7">
        <f t="shared" si="249"/>
        <v>331.10237288135596</v>
      </c>
      <c r="Q2006" t="str">
        <f t="shared" si="250"/>
        <v>technology</v>
      </c>
      <c r="R2006" s="8" t="str">
        <f t="shared" si="251"/>
        <v>hardware</v>
      </c>
      <c r="S2006" s="12">
        <f t="shared" si="252"/>
        <v>41800.604895833334</v>
      </c>
      <c r="T2006" s="12">
        <f t="shared" si="253"/>
        <v>41830.604895833334</v>
      </c>
      <c r="U2006" s="13">
        <f t="shared" si="254"/>
        <v>41800.604895833334</v>
      </c>
      <c r="V2006" t="str">
        <f t="shared" si="255"/>
        <v>Jun</v>
      </c>
    </row>
    <row r="2007" spans="1:22"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48"/>
        <v>123.68010000000001</v>
      </c>
      <c r="P2007" s="7">
        <f t="shared" si="249"/>
        <v>194.26193717277485</v>
      </c>
      <c r="Q2007" t="str">
        <f t="shared" si="250"/>
        <v>technology</v>
      </c>
      <c r="R2007" s="8" t="str">
        <f t="shared" si="251"/>
        <v>hardware</v>
      </c>
      <c r="S2007" s="12">
        <f t="shared" si="252"/>
        <v>41535.812708333331</v>
      </c>
      <c r="T2007" s="12">
        <f t="shared" si="253"/>
        <v>41563.165972222225</v>
      </c>
      <c r="U2007" s="13">
        <f t="shared" si="254"/>
        <v>41535.812708333331</v>
      </c>
      <c r="V2007" t="str">
        <f t="shared" si="255"/>
        <v>Sep</v>
      </c>
    </row>
    <row r="2008" spans="1:22"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48"/>
        <v>247.84</v>
      </c>
      <c r="P2008" s="7">
        <f t="shared" si="249"/>
        <v>408.97689768976898</v>
      </c>
      <c r="Q2008" t="str">
        <f t="shared" si="250"/>
        <v>technology</v>
      </c>
      <c r="R2008" s="8" t="str">
        <f t="shared" si="251"/>
        <v>hardware</v>
      </c>
      <c r="S2008" s="12">
        <f t="shared" si="252"/>
        <v>41941.500520833331</v>
      </c>
      <c r="T2008" s="12">
        <f t="shared" si="253"/>
        <v>41976.542187500003</v>
      </c>
      <c r="U2008" s="13">
        <f t="shared" si="254"/>
        <v>41941.500520833331</v>
      </c>
      <c r="V2008" t="str">
        <f t="shared" si="255"/>
        <v>Oct</v>
      </c>
    </row>
    <row r="2009" spans="1:22"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48"/>
        <v>115.7092</v>
      </c>
      <c r="P2009" s="7">
        <f t="shared" si="249"/>
        <v>84.459270072992695</v>
      </c>
      <c r="Q2009" t="str">
        <f t="shared" si="250"/>
        <v>technology</v>
      </c>
      <c r="R2009" s="8" t="str">
        <f t="shared" si="251"/>
        <v>hardware</v>
      </c>
      <c r="S2009" s="12">
        <f t="shared" si="252"/>
        <v>40347.837800925925</v>
      </c>
      <c r="T2009" s="12">
        <f t="shared" si="253"/>
        <v>40414.166666666664</v>
      </c>
      <c r="U2009" s="13">
        <f t="shared" si="254"/>
        <v>40347.837800925925</v>
      </c>
      <c r="V2009" t="str">
        <f t="shared" si="255"/>
        <v>Jun</v>
      </c>
    </row>
    <row r="2010" spans="1:22"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48"/>
        <v>117.07484768810599</v>
      </c>
      <c r="P2010" s="7">
        <f t="shared" si="249"/>
        <v>44.853658536585364</v>
      </c>
      <c r="Q2010" t="str">
        <f t="shared" si="250"/>
        <v>technology</v>
      </c>
      <c r="R2010" s="8" t="str">
        <f t="shared" si="251"/>
        <v>hardware</v>
      </c>
      <c r="S2010" s="12">
        <f t="shared" si="252"/>
        <v>40761.604421296295</v>
      </c>
      <c r="T2010" s="12">
        <f t="shared" si="253"/>
        <v>40805.604421296295</v>
      </c>
      <c r="U2010" s="13">
        <f t="shared" si="254"/>
        <v>40761.604421296295</v>
      </c>
      <c r="V2010" t="str">
        <f t="shared" si="255"/>
        <v>Aug</v>
      </c>
    </row>
    <row r="2011" spans="1:22"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48"/>
        <v>305.15800000000002</v>
      </c>
      <c r="P2011" s="7">
        <f t="shared" si="249"/>
        <v>383.3643216080402</v>
      </c>
      <c r="Q2011" t="str">
        <f t="shared" si="250"/>
        <v>technology</v>
      </c>
      <c r="R2011" s="8" t="str">
        <f t="shared" si="251"/>
        <v>hardware</v>
      </c>
      <c r="S2011" s="12">
        <f t="shared" si="252"/>
        <v>42661.323414351849</v>
      </c>
      <c r="T2011" s="12">
        <f t="shared" si="253"/>
        <v>42697.365081018521</v>
      </c>
      <c r="U2011" s="13">
        <f t="shared" si="254"/>
        <v>42661.323414351849</v>
      </c>
      <c r="V2011" t="str">
        <f t="shared" si="255"/>
        <v>Oct</v>
      </c>
    </row>
    <row r="2012" spans="1:22"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48"/>
        <v>320.05299999999994</v>
      </c>
      <c r="P2012" s="7">
        <f t="shared" si="249"/>
        <v>55.276856649395505</v>
      </c>
      <c r="Q2012" t="str">
        <f t="shared" si="250"/>
        <v>technology</v>
      </c>
      <c r="R2012" s="8" t="str">
        <f t="shared" si="251"/>
        <v>hardware</v>
      </c>
      <c r="S2012" s="12">
        <f t="shared" si="252"/>
        <v>42570.996423611112</v>
      </c>
      <c r="T2012" s="12">
        <f t="shared" si="253"/>
        <v>42600.996423611112</v>
      </c>
      <c r="U2012" s="13">
        <f t="shared" si="254"/>
        <v>42570.996423611112</v>
      </c>
      <c r="V2012" t="str">
        <f t="shared" si="255"/>
        <v>Jul</v>
      </c>
    </row>
    <row r="2013" spans="1:22"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48"/>
        <v>819.56399999999996</v>
      </c>
      <c r="P2013" s="7">
        <f t="shared" si="249"/>
        <v>422.02059732234807</v>
      </c>
      <c r="Q2013" t="str">
        <f t="shared" si="250"/>
        <v>technology</v>
      </c>
      <c r="R2013" s="8" t="str">
        <f t="shared" si="251"/>
        <v>hardware</v>
      </c>
      <c r="S2013" s="12">
        <f t="shared" si="252"/>
        <v>42347.358483796299</v>
      </c>
      <c r="T2013" s="12">
        <f t="shared" si="253"/>
        <v>42380.958333333328</v>
      </c>
      <c r="U2013" s="13">
        <f t="shared" si="254"/>
        <v>42347.358483796299</v>
      </c>
      <c r="V2013" t="str">
        <f t="shared" si="255"/>
        <v>Dec</v>
      </c>
    </row>
    <row r="2014" spans="1:22"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48"/>
        <v>234.90000000000003</v>
      </c>
      <c r="P2014" s="7">
        <f t="shared" si="249"/>
        <v>64.180327868852459</v>
      </c>
      <c r="Q2014" t="str">
        <f t="shared" si="250"/>
        <v>technology</v>
      </c>
      <c r="R2014" s="8" t="str">
        <f t="shared" si="251"/>
        <v>hardware</v>
      </c>
      <c r="S2014" s="12">
        <f t="shared" si="252"/>
        <v>42010.822233796294</v>
      </c>
      <c r="T2014" s="12">
        <f t="shared" si="253"/>
        <v>42040.822233796294</v>
      </c>
      <c r="U2014" s="13">
        <f t="shared" si="254"/>
        <v>42010.822233796294</v>
      </c>
      <c r="V2014" t="str">
        <f t="shared" si="255"/>
        <v>Jan</v>
      </c>
    </row>
    <row r="2015" spans="1:22"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48"/>
        <v>494.91374999999999</v>
      </c>
      <c r="P2015" s="7">
        <f t="shared" si="249"/>
        <v>173.57781674704077</v>
      </c>
      <c r="Q2015" t="str">
        <f t="shared" si="250"/>
        <v>technology</v>
      </c>
      <c r="R2015" s="8" t="str">
        <f t="shared" si="251"/>
        <v>hardware</v>
      </c>
      <c r="S2015" s="12">
        <f t="shared" si="252"/>
        <v>42499.960810185185</v>
      </c>
      <c r="T2015" s="12">
        <f t="shared" si="253"/>
        <v>42559.960810185185</v>
      </c>
      <c r="U2015" s="13">
        <f t="shared" si="254"/>
        <v>42499.960810185185</v>
      </c>
      <c r="V2015" t="str">
        <f t="shared" si="255"/>
        <v>May</v>
      </c>
    </row>
    <row r="2016" spans="1:22"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48"/>
        <v>7813.7822333333334</v>
      </c>
      <c r="P2016" s="7">
        <f t="shared" si="249"/>
        <v>88.601680840609291</v>
      </c>
      <c r="Q2016" t="str">
        <f t="shared" si="250"/>
        <v>technology</v>
      </c>
      <c r="R2016" s="8" t="str">
        <f t="shared" si="251"/>
        <v>hardware</v>
      </c>
      <c r="S2016" s="12">
        <f t="shared" si="252"/>
        <v>41324.214571759258</v>
      </c>
      <c r="T2016" s="12">
        <f t="shared" si="253"/>
        <v>41358.172905092593</v>
      </c>
      <c r="U2016" s="13">
        <f t="shared" si="254"/>
        <v>41324.214571759258</v>
      </c>
      <c r="V2016" t="str">
        <f t="shared" si="255"/>
        <v>Feb</v>
      </c>
    </row>
    <row r="2017" spans="1:22"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48"/>
        <v>113.00013888888888</v>
      </c>
      <c r="P2017" s="7">
        <f t="shared" si="249"/>
        <v>50.222283950617282</v>
      </c>
      <c r="Q2017" t="str">
        <f t="shared" si="250"/>
        <v>technology</v>
      </c>
      <c r="R2017" s="8" t="str">
        <f t="shared" si="251"/>
        <v>hardware</v>
      </c>
      <c r="S2017" s="12">
        <f t="shared" si="252"/>
        <v>40765.876886574071</v>
      </c>
      <c r="T2017" s="12">
        <f t="shared" si="253"/>
        <v>40795.876886574071</v>
      </c>
      <c r="U2017" s="13">
        <f t="shared" si="254"/>
        <v>40765.876886574071</v>
      </c>
      <c r="V2017" t="str">
        <f t="shared" si="255"/>
        <v>Aug</v>
      </c>
    </row>
    <row r="2018" spans="1:22"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48"/>
        <v>921.54219999999998</v>
      </c>
      <c r="P2018" s="7">
        <f t="shared" si="249"/>
        <v>192.38876826722338</v>
      </c>
      <c r="Q2018" t="str">
        <f t="shared" si="250"/>
        <v>technology</v>
      </c>
      <c r="R2018" s="8" t="str">
        <f t="shared" si="251"/>
        <v>hardware</v>
      </c>
      <c r="S2018" s="12">
        <f t="shared" si="252"/>
        <v>41312.880775462967</v>
      </c>
      <c r="T2018" s="12">
        <f t="shared" si="253"/>
        <v>41342.880775462967</v>
      </c>
      <c r="U2018" s="13">
        <f t="shared" si="254"/>
        <v>41312.880775462967</v>
      </c>
      <c r="V2018" t="str">
        <f t="shared" si="255"/>
        <v>Feb</v>
      </c>
    </row>
    <row r="2019" spans="1:22"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48"/>
        <v>125.10239999999999</v>
      </c>
      <c r="P2019" s="7">
        <f t="shared" si="249"/>
        <v>73.416901408450698</v>
      </c>
      <c r="Q2019" t="str">
        <f t="shared" si="250"/>
        <v>technology</v>
      </c>
      <c r="R2019" s="8" t="str">
        <f t="shared" si="251"/>
        <v>hardware</v>
      </c>
      <c r="S2019" s="12">
        <f t="shared" si="252"/>
        <v>40961.057349537034</v>
      </c>
      <c r="T2019" s="12">
        <f t="shared" si="253"/>
        <v>40992.166666666664</v>
      </c>
      <c r="U2019" s="13">
        <f t="shared" si="254"/>
        <v>40961.057349537034</v>
      </c>
      <c r="V2019" t="str">
        <f t="shared" si="255"/>
        <v>Feb</v>
      </c>
    </row>
    <row r="2020" spans="1:22"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48"/>
        <v>102.24343076923077</v>
      </c>
      <c r="P2020" s="7">
        <f t="shared" si="249"/>
        <v>147.68495555555555</v>
      </c>
      <c r="Q2020" t="str">
        <f t="shared" si="250"/>
        <v>technology</v>
      </c>
      <c r="R2020" s="8" t="str">
        <f t="shared" si="251"/>
        <v>hardware</v>
      </c>
      <c r="S2020" s="12">
        <f t="shared" si="252"/>
        <v>42199.365844907406</v>
      </c>
      <c r="T2020" s="12">
        <f t="shared" si="253"/>
        <v>42229.365844907406</v>
      </c>
      <c r="U2020" s="13">
        <f t="shared" si="254"/>
        <v>42199.365844907406</v>
      </c>
      <c r="V2020" t="str">
        <f t="shared" si="255"/>
        <v>Jul</v>
      </c>
    </row>
    <row r="2021" spans="1:22"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48"/>
        <v>484.90975000000003</v>
      </c>
      <c r="P2021" s="7">
        <f t="shared" si="249"/>
        <v>108.96848314606741</v>
      </c>
      <c r="Q2021" t="str">
        <f t="shared" si="250"/>
        <v>technology</v>
      </c>
      <c r="R2021" s="8" t="str">
        <f t="shared" si="251"/>
        <v>hardware</v>
      </c>
      <c r="S2021" s="12">
        <f t="shared" si="252"/>
        <v>42605.70857638889</v>
      </c>
      <c r="T2021" s="12">
        <f t="shared" si="253"/>
        <v>42635.70857638889</v>
      </c>
      <c r="U2021" s="13">
        <f t="shared" si="254"/>
        <v>42605.70857638889</v>
      </c>
      <c r="V2021" t="str">
        <f t="shared" si="255"/>
        <v>Aug</v>
      </c>
    </row>
    <row r="2022" spans="1:22"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48"/>
        <v>192.33333333333334</v>
      </c>
      <c r="P2022" s="7">
        <f t="shared" si="249"/>
        <v>23.647540983606557</v>
      </c>
      <c r="Q2022" t="str">
        <f t="shared" si="250"/>
        <v>technology</v>
      </c>
      <c r="R2022" s="8" t="str">
        <f t="shared" si="251"/>
        <v>hardware</v>
      </c>
      <c r="S2022" s="12">
        <f t="shared" si="252"/>
        <v>41737.097500000003</v>
      </c>
      <c r="T2022" s="12">
        <f t="shared" si="253"/>
        <v>41773.961111111115</v>
      </c>
      <c r="U2022" s="13">
        <f t="shared" si="254"/>
        <v>41737.097500000003</v>
      </c>
      <c r="V2022" t="str">
        <f t="shared" si="255"/>
        <v>Apr</v>
      </c>
    </row>
    <row r="2023" spans="1:22"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48"/>
        <v>281.10000000000002</v>
      </c>
      <c r="P2023" s="7">
        <f t="shared" si="249"/>
        <v>147.94736842105263</v>
      </c>
      <c r="Q2023" t="str">
        <f t="shared" si="250"/>
        <v>technology</v>
      </c>
      <c r="R2023" s="8" t="str">
        <f t="shared" si="251"/>
        <v>hardware</v>
      </c>
      <c r="S2023" s="12">
        <f t="shared" si="252"/>
        <v>41861.070567129631</v>
      </c>
      <c r="T2023" s="12">
        <f t="shared" si="253"/>
        <v>41906.070567129631</v>
      </c>
      <c r="U2023" s="13">
        <f t="shared" si="254"/>
        <v>41861.070567129631</v>
      </c>
      <c r="V2023" t="str">
        <f t="shared" si="255"/>
        <v>Aug</v>
      </c>
    </row>
    <row r="2024" spans="1:22"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48"/>
        <v>125.13700000000001</v>
      </c>
      <c r="P2024" s="7">
        <f t="shared" si="249"/>
        <v>385.03692307692307</v>
      </c>
      <c r="Q2024" t="str">
        <f t="shared" si="250"/>
        <v>technology</v>
      </c>
      <c r="R2024" s="8" t="str">
        <f t="shared" si="251"/>
        <v>hardware</v>
      </c>
      <c r="S2024" s="12">
        <f t="shared" si="252"/>
        <v>42502.569120370375</v>
      </c>
      <c r="T2024" s="12">
        <f t="shared" si="253"/>
        <v>42532.569120370375</v>
      </c>
      <c r="U2024" s="13">
        <f t="shared" si="254"/>
        <v>42502.569120370375</v>
      </c>
      <c r="V2024" t="str">
        <f t="shared" si="255"/>
        <v>May</v>
      </c>
    </row>
    <row r="2025" spans="1:22"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48"/>
        <v>161.459</v>
      </c>
      <c r="P2025" s="7">
        <f t="shared" si="249"/>
        <v>457.39093484419266</v>
      </c>
      <c r="Q2025" t="str">
        <f t="shared" si="250"/>
        <v>technology</v>
      </c>
      <c r="R2025" s="8" t="str">
        <f t="shared" si="251"/>
        <v>hardware</v>
      </c>
      <c r="S2025" s="12">
        <f t="shared" si="252"/>
        <v>42136.420752314814</v>
      </c>
      <c r="T2025" s="12">
        <f t="shared" si="253"/>
        <v>42166.420752314814</v>
      </c>
      <c r="U2025" s="13">
        <f t="shared" si="254"/>
        <v>42136.420752314814</v>
      </c>
      <c r="V2025" t="str">
        <f t="shared" si="255"/>
        <v>May</v>
      </c>
    </row>
    <row r="2026" spans="1:22"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48"/>
        <v>585.35</v>
      </c>
      <c r="P2026" s="7">
        <f t="shared" si="249"/>
        <v>222.99047619047619</v>
      </c>
      <c r="Q2026" t="str">
        <f t="shared" si="250"/>
        <v>technology</v>
      </c>
      <c r="R2026" s="8" t="str">
        <f t="shared" si="251"/>
        <v>hardware</v>
      </c>
      <c r="S2026" s="12">
        <f t="shared" si="252"/>
        <v>41099.966944444444</v>
      </c>
      <c r="T2026" s="12">
        <f t="shared" si="253"/>
        <v>41134.125</v>
      </c>
      <c r="U2026" s="13">
        <f t="shared" si="254"/>
        <v>41099.966944444444</v>
      </c>
      <c r="V2026" t="str">
        <f t="shared" si="255"/>
        <v>Jul</v>
      </c>
    </row>
    <row r="2027" spans="1:22"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48"/>
        <v>201.14999999999998</v>
      </c>
      <c r="P2027" s="7">
        <f t="shared" si="249"/>
        <v>220.74074074074073</v>
      </c>
      <c r="Q2027" t="str">
        <f t="shared" si="250"/>
        <v>technology</v>
      </c>
      <c r="R2027" s="8" t="str">
        <f t="shared" si="251"/>
        <v>hardware</v>
      </c>
      <c r="S2027" s="12">
        <f t="shared" si="252"/>
        <v>42136.184560185182</v>
      </c>
      <c r="T2027" s="12">
        <f t="shared" si="253"/>
        <v>42166.184560185182</v>
      </c>
      <c r="U2027" s="13">
        <f t="shared" si="254"/>
        <v>42136.184560185182</v>
      </c>
      <c r="V2027" t="str">
        <f t="shared" si="255"/>
        <v>May</v>
      </c>
    </row>
    <row r="2028" spans="1:22"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48"/>
        <v>133.48307999999997</v>
      </c>
      <c r="P2028" s="7">
        <f t="shared" si="249"/>
        <v>73.503898678414089</v>
      </c>
      <c r="Q2028" t="str">
        <f t="shared" si="250"/>
        <v>technology</v>
      </c>
      <c r="R2028" s="8" t="str">
        <f t="shared" si="251"/>
        <v>hardware</v>
      </c>
      <c r="S2028" s="12">
        <f t="shared" si="252"/>
        <v>41704.735937500001</v>
      </c>
      <c r="T2028" s="12">
        <f t="shared" si="253"/>
        <v>41750.165972222225</v>
      </c>
      <c r="U2028" s="13">
        <f t="shared" si="254"/>
        <v>41704.735937500001</v>
      </c>
      <c r="V2028" t="str">
        <f t="shared" si="255"/>
        <v>Mar</v>
      </c>
    </row>
    <row r="2029" spans="1:22"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48"/>
        <v>120.24900000000001</v>
      </c>
      <c r="P2029" s="7">
        <f t="shared" si="249"/>
        <v>223.09647495361781</v>
      </c>
      <c r="Q2029" t="str">
        <f t="shared" si="250"/>
        <v>technology</v>
      </c>
      <c r="R2029" s="8" t="str">
        <f t="shared" si="251"/>
        <v>hardware</v>
      </c>
      <c r="S2029" s="12">
        <f t="shared" si="252"/>
        <v>42048.813877314809</v>
      </c>
      <c r="T2029" s="12">
        <f t="shared" si="253"/>
        <v>42093.772210648152</v>
      </c>
      <c r="U2029" s="13">
        <f t="shared" si="254"/>
        <v>42048.813877314809</v>
      </c>
      <c r="V2029" t="str">
        <f t="shared" si="255"/>
        <v>Feb</v>
      </c>
    </row>
    <row r="2030" spans="1:22"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48"/>
        <v>126.16666666666667</v>
      </c>
      <c r="P2030" s="7">
        <f t="shared" si="249"/>
        <v>47.911392405063289</v>
      </c>
      <c r="Q2030" t="str">
        <f t="shared" si="250"/>
        <v>technology</v>
      </c>
      <c r="R2030" s="8" t="str">
        <f t="shared" si="251"/>
        <v>hardware</v>
      </c>
      <c r="S2030" s="12">
        <f t="shared" si="252"/>
        <v>40215.919050925928</v>
      </c>
      <c r="T2030" s="12">
        <f t="shared" si="253"/>
        <v>40252.913194444445</v>
      </c>
      <c r="U2030" s="13">
        <f t="shared" si="254"/>
        <v>40215.919050925928</v>
      </c>
      <c r="V2030" t="str">
        <f t="shared" si="255"/>
        <v>Feb</v>
      </c>
    </row>
    <row r="2031" spans="1:22"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48"/>
        <v>361.2</v>
      </c>
      <c r="P2031" s="7">
        <f t="shared" si="249"/>
        <v>96.063829787234042</v>
      </c>
      <c r="Q2031" t="str">
        <f t="shared" si="250"/>
        <v>technology</v>
      </c>
      <c r="R2031" s="8" t="str">
        <f t="shared" si="251"/>
        <v>hardware</v>
      </c>
      <c r="S2031" s="12">
        <f t="shared" si="252"/>
        <v>41848.021770833337</v>
      </c>
      <c r="T2031" s="12">
        <f t="shared" si="253"/>
        <v>41878.021770833337</v>
      </c>
      <c r="U2031" s="13">
        <f t="shared" si="254"/>
        <v>41848.021770833337</v>
      </c>
      <c r="V2031" t="str">
        <f t="shared" si="255"/>
        <v>Jul</v>
      </c>
    </row>
    <row r="2032" spans="1:22"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48"/>
        <v>226.239013671875</v>
      </c>
      <c r="P2032" s="7">
        <f t="shared" si="249"/>
        <v>118.6144</v>
      </c>
      <c r="Q2032" t="str">
        <f t="shared" si="250"/>
        <v>technology</v>
      </c>
      <c r="R2032" s="8" t="str">
        <f t="shared" si="251"/>
        <v>hardware</v>
      </c>
      <c r="S2032" s="12">
        <f t="shared" si="252"/>
        <v>41212.996481481481</v>
      </c>
      <c r="T2032" s="12">
        <f t="shared" si="253"/>
        <v>41242.996481481481</v>
      </c>
      <c r="U2032" s="13">
        <f t="shared" si="254"/>
        <v>41212.996481481481</v>
      </c>
      <c r="V2032" t="str">
        <f t="shared" si="255"/>
        <v>Oct</v>
      </c>
    </row>
    <row r="2033" spans="1:22"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48"/>
        <v>120.35</v>
      </c>
      <c r="P2033" s="7">
        <f t="shared" si="249"/>
        <v>118.45472440944881</v>
      </c>
      <c r="Q2033" t="str">
        <f t="shared" si="250"/>
        <v>technology</v>
      </c>
      <c r="R2033" s="8" t="str">
        <f t="shared" si="251"/>
        <v>hardware</v>
      </c>
      <c r="S2033" s="12">
        <f t="shared" si="252"/>
        <v>41975.329317129625</v>
      </c>
      <c r="T2033" s="12">
        <f t="shared" si="253"/>
        <v>42013.041666666672</v>
      </c>
      <c r="U2033" s="13">
        <f t="shared" si="254"/>
        <v>41975.329317129625</v>
      </c>
      <c r="V2033" t="str">
        <f t="shared" si="255"/>
        <v>Dec</v>
      </c>
    </row>
    <row r="2034" spans="1:22"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48"/>
        <v>304.18799999999999</v>
      </c>
      <c r="P2034" s="7">
        <f t="shared" si="249"/>
        <v>143.21468926553672</v>
      </c>
      <c r="Q2034" t="str">
        <f t="shared" si="250"/>
        <v>technology</v>
      </c>
      <c r="R2034" s="8" t="str">
        <f t="shared" si="251"/>
        <v>hardware</v>
      </c>
      <c r="S2034" s="12">
        <f t="shared" si="252"/>
        <v>42689.565671296295</v>
      </c>
      <c r="T2034" s="12">
        <f t="shared" si="253"/>
        <v>42719.208333333328</v>
      </c>
      <c r="U2034" s="13">
        <f t="shared" si="254"/>
        <v>42689.565671296295</v>
      </c>
      <c r="V2034" t="str">
        <f t="shared" si="255"/>
        <v>Nov</v>
      </c>
    </row>
    <row r="2035" spans="1:22"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48"/>
        <v>178.67599999999999</v>
      </c>
      <c r="P2035" s="7">
        <f t="shared" si="249"/>
        <v>282.71518987341773</v>
      </c>
      <c r="Q2035" t="str">
        <f t="shared" si="250"/>
        <v>technology</v>
      </c>
      <c r="R2035" s="8" t="str">
        <f t="shared" si="251"/>
        <v>hardware</v>
      </c>
      <c r="S2035" s="12">
        <f t="shared" si="252"/>
        <v>41725.082384259258</v>
      </c>
      <c r="T2035" s="12">
        <f t="shared" si="253"/>
        <v>41755.082384259258</v>
      </c>
      <c r="U2035" s="13">
        <f t="shared" si="254"/>
        <v>41725.082384259258</v>
      </c>
      <c r="V2035" t="str">
        <f t="shared" si="255"/>
        <v>Mar</v>
      </c>
    </row>
    <row r="2036" spans="1:22"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48"/>
        <v>386.81998717948721</v>
      </c>
      <c r="P2036" s="7">
        <f t="shared" si="249"/>
        <v>593.93620078740162</v>
      </c>
      <c r="Q2036" t="str">
        <f t="shared" si="250"/>
        <v>technology</v>
      </c>
      <c r="R2036" s="8" t="str">
        <f t="shared" si="251"/>
        <v>hardware</v>
      </c>
      <c r="S2036" s="12">
        <f t="shared" si="252"/>
        <v>42076.130011574074</v>
      </c>
      <c r="T2036" s="12">
        <f t="shared" si="253"/>
        <v>42131.290277777778</v>
      </c>
      <c r="U2036" s="13">
        <f t="shared" si="254"/>
        <v>42076.130011574074</v>
      </c>
      <c r="V2036" t="str">
        <f t="shared" si="255"/>
        <v>Mar</v>
      </c>
    </row>
    <row r="2037" spans="1:22"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48"/>
        <v>211.03642500000004</v>
      </c>
      <c r="P2037" s="7">
        <f t="shared" si="249"/>
        <v>262.15704968944101</v>
      </c>
      <c r="Q2037" t="str">
        <f t="shared" si="250"/>
        <v>technology</v>
      </c>
      <c r="R2037" s="8" t="str">
        <f t="shared" si="251"/>
        <v>hardware</v>
      </c>
      <c r="S2037" s="12">
        <f t="shared" si="252"/>
        <v>42311.625081018516</v>
      </c>
      <c r="T2037" s="12">
        <f t="shared" si="253"/>
        <v>42357.041666666672</v>
      </c>
      <c r="U2037" s="13">
        <f t="shared" si="254"/>
        <v>42311.625081018516</v>
      </c>
      <c r="V2037" t="str">
        <f t="shared" si="255"/>
        <v>Nov</v>
      </c>
    </row>
    <row r="2038" spans="1:22"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48"/>
        <v>131.66833333333335</v>
      </c>
      <c r="P2038" s="7">
        <f t="shared" si="249"/>
        <v>46.580778301886795</v>
      </c>
      <c r="Q2038" t="str">
        <f t="shared" si="250"/>
        <v>technology</v>
      </c>
      <c r="R2038" s="8" t="str">
        <f t="shared" si="251"/>
        <v>hardware</v>
      </c>
      <c r="S2038" s="12">
        <f t="shared" si="252"/>
        <v>41738.864803240736</v>
      </c>
      <c r="T2038" s="12">
        <f t="shared" si="253"/>
        <v>41768.864803240736</v>
      </c>
      <c r="U2038" s="13">
        <f t="shared" si="254"/>
        <v>41738.864803240736</v>
      </c>
      <c r="V2038" t="str">
        <f t="shared" si="255"/>
        <v>Apr</v>
      </c>
    </row>
    <row r="2039" spans="1:22"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48"/>
        <v>300.47639999999996</v>
      </c>
      <c r="P2039" s="7">
        <f t="shared" si="249"/>
        <v>70.041118881118877</v>
      </c>
      <c r="Q2039" t="str">
        <f t="shared" si="250"/>
        <v>technology</v>
      </c>
      <c r="R2039" s="8" t="str">
        <f t="shared" si="251"/>
        <v>hardware</v>
      </c>
      <c r="S2039" s="12">
        <f t="shared" si="252"/>
        <v>41578.210104166668</v>
      </c>
      <c r="T2039" s="12">
        <f t="shared" si="253"/>
        <v>41638.251770833333</v>
      </c>
      <c r="U2039" s="13">
        <f t="shared" si="254"/>
        <v>41578.210104166668</v>
      </c>
      <c r="V2039" t="str">
        <f t="shared" si="255"/>
        <v>Oct</v>
      </c>
    </row>
    <row r="2040" spans="1:22"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48"/>
        <v>420.51249999999999</v>
      </c>
      <c r="P2040" s="7">
        <f t="shared" si="249"/>
        <v>164.90686274509804</v>
      </c>
      <c r="Q2040" t="str">
        <f t="shared" si="250"/>
        <v>technology</v>
      </c>
      <c r="R2040" s="8" t="str">
        <f t="shared" si="251"/>
        <v>hardware</v>
      </c>
      <c r="S2040" s="12">
        <f t="shared" si="252"/>
        <v>41424.27107638889</v>
      </c>
      <c r="T2040" s="12">
        <f t="shared" si="253"/>
        <v>41456.75</v>
      </c>
      <c r="U2040" s="13">
        <f t="shared" si="254"/>
        <v>41424.27107638889</v>
      </c>
      <c r="V2040" t="str">
        <f t="shared" si="255"/>
        <v>May</v>
      </c>
    </row>
    <row r="2041" spans="1:22"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48"/>
        <v>136.21680000000001</v>
      </c>
      <c r="P2041" s="7">
        <f t="shared" si="249"/>
        <v>449.26385224274406</v>
      </c>
      <c r="Q2041" t="str">
        <f t="shared" si="250"/>
        <v>technology</v>
      </c>
      <c r="R2041" s="8" t="str">
        <f t="shared" si="251"/>
        <v>hardware</v>
      </c>
      <c r="S2041" s="12">
        <f t="shared" si="252"/>
        <v>42675.438946759255</v>
      </c>
      <c r="T2041" s="12">
        <f t="shared" si="253"/>
        <v>42705.207638888889</v>
      </c>
      <c r="U2041" s="13">
        <f t="shared" si="254"/>
        <v>42675.438946759255</v>
      </c>
      <c r="V2041" t="str">
        <f t="shared" si="255"/>
        <v>Nov</v>
      </c>
    </row>
    <row r="2042" spans="1:22"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48"/>
        <v>248.17133333333334</v>
      </c>
      <c r="P2042" s="7">
        <f t="shared" si="249"/>
        <v>27.472841328413285</v>
      </c>
      <c r="Q2042" t="str">
        <f t="shared" si="250"/>
        <v>technology</v>
      </c>
      <c r="R2042" s="8" t="str">
        <f t="shared" si="251"/>
        <v>hardware</v>
      </c>
      <c r="S2042" s="12">
        <f t="shared" si="252"/>
        <v>41578.927118055552</v>
      </c>
      <c r="T2042" s="12">
        <f t="shared" si="253"/>
        <v>41593.968784722223</v>
      </c>
      <c r="U2042" s="13">
        <f t="shared" si="254"/>
        <v>41578.927118055552</v>
      </c>
      <c r="V2042" t="str">
        <f t="shared" si="255"/>
        <v>Oct</v>
      </c>
    </row>
    <row r="2043" spans="1:22"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48"/>
        <v>181.86315789473684</v>
      </c>
      <c r="P2043" s="7">
        <f t="shared" si="249"/>
        <v>143.97499999999999</v>
      </c>
      <c r="Q2043" t="str">
        <f t="shared" si="250"/>
        <v>technology</v>
      </c>
      <c r="R2043" s="8" t="str">
        <f t="shared" si="251"/>
        <v>hardware</v>
      </c>
      <c r="S2043" s="12">
        <f t="shared" si="252"/>
        <v>42654.525775462964</v>
      </c>
      <c r="T2043" s="12">
        <f t="shared" si="253"/>
        <v>42684.567442129628</v>
      </c>
      <c r="U2043" s="13">
        <f t="shared" si="254"/>
        <v>42654.525775462964</v>
      </c>
      <c r="V2043" t="str">
        <f t="shared" si="255"/>
        <v>Oct</v>
      </c>
    </row>
    <row r="2044" spans="1:22"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48"/>
        <v>123.53</v>
      </c>
      <c r="P2044" s="7">
        <f t="shared" si="249"/>
        <v>88.23571428571428</v>
      </c>
      <c r="Q2044" t="str">
        <f t="shared" si="250"/>
        <v>technology</v>
      </c>
      <c r="R2044" s="8" t="str">
        <f t="shared" si="251"/>
        <v>hardware</v>
      </c>
      <c r="S2044" s="12">
        <f t="shared" si="252"/>
        <v>42331.708032407405</v>
      </c>
      <c r="T2044" s="12">
        <f t="shared" si="253"/>
        <v>42391.708032407405</v>
      </c>
      <c r="U2044" s="13">
        <f t="shared" si="254"/>
        <v>42331.708032407405</v>
      </c>
      <c r="V2044" t="str">
        <f t="shared" si="255"/>
        <v>Nov</v>
      </c>
    </row>
    <row r="2045" spans="1:22"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48"/>
        <v>506.20938628158842</v>
      </c>
      <c r="P2045" s="7">
        <f t="shared" si="249"/>
        <v>36.326424870466319</v>
      </c>
      <c r="Q2045" t="str">
        <f t="shared" si="250"/>
        <v>technology</v>
      </c>
      <c r="R2045" s="8" t="str">
        <f t="shared" si="251"/>
        <v>hardware</v>
      </c>
      <c r="S2045" s="12">
        <f t="shared" si="252"/>
        <v>42661.176817129628</v>
      </c>
      <c r="T2045" s="12">
        <f t="shared" si="253"/>
        <v>42715.207638888889</v>
      </c>
      <c r="U2045" s="13">
        <f t="shared" si="254"/>
        <v>42661.176817129628</v>
      </c>
      <c r="V2045" t="str">
        <f t="shared" si="255"/>
        <v>Oct</v>
      </c>
    </row>
    <row r="2046" spans="1:22"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48"/>
        <v>108.21333333333334</v>
      </c>
      <c r="P2046" s="7">
        <f t="shared" si="249"/>
        <v>90.177777777777777</v>
      </c>
      <c r="Q2046" t="str">
        <f t="shared" si="250"/>
        <v>technology</v>
      </c>
      <c r="R2046" s="8" t="str">
        <f t="shared" si="251"/>
        <v>hardware</v>
      </c>
      <c r="S2046" s="12">
        <f t="shared" si="252"/>
        <v>42138.684189814812</v>
      </c>
      <c r="T2046" s="12">
        <f t="shared" si="253"/>
        <v>42168.684189814812</v>
      </c>
      <c r="U2046" s="13">
        <f t="shared" si="254"/>
        <v>42138.684189814812</v>
      </c>
      <c r="V2046" t="str">
        <f t="shared" si="255"/>
        <v>May</v>
      </c>
    </row>
    <row r="2047" spans="1:22"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48"/>
        <v>819.18387755102037</v>
      </c>
      <c r="P2047" s="7">
        <f t="shared" si="249"/>
        <v>152.62361216730039</v>
      </c>
      <c r="Q2047" t="str">
        <f t="shared" si="250"/>
        <v>technology</v>
      </c>
      <c r="R2047" s="8" t="str">
        <f t="shared" si="251"/>
        <v>hardware</v>
      </c>
      <c r="S2047" s="12">
        <f t="shared" si="252"/>
        <v>41069.088506944448</v>
      </c>
      <c r="T2047" s="12">
        <f t="shared" si="253"/>
        <v>41099.088506944448</v>
      </c>
      <c r="U2047" s="13">
        <f t="shared" si="254"/>
        <v>41069.088506944448</v>
      </c>
      <c r="V2047" t="str">
        <f t="shared" si="255"/>
        <v>Jun</v>
      </c>
    </row>
    <row r="2048" spans="1:22"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48"/>
        <v>121.10000000000001</v>
      </c>
      <c r="P2048" s="7">
        <f t="shared" si="249"/>
        <v>55.806451612903224</v>
      </c>
      <c r="Q2048" t="str">
        <f t="shared" si="250"/>
        <v>technology</v>
      </c>
      <c r="R2048" s="8" t="str">
        <f t="shared" si="251"/>
        <v>hardware</v>
      </c>
      <c r="S2048" s="12">
        <f t="shared" si="252"/>
        <v>41387.171805555554</v>
      </c>
      <c r="T2048" s="12">
        <f t="shared" si="253"/>
        <v>41417.171805555554</v>
      </c>
      <c r="U2048" s="13">
        <f t="shared" si="254"/>
        <v>41387.171805555554</v>
      </c>
      <c r="V2048" t="str">
        <f t="shared" si="255"/>
        <v>Apr</v>
      </c>
    </row>
    <row r="2049" spans="1:22"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48"/>
        <v>102.99897959183673</v>
      </c>
      <c r="P2049" s="7">
        <f t="shared" si="249"/>
        <v>227.85327313769753</v>
      </c>
      <c r="Q2049" t="str">
        <f t="shared" si="250"/>
        <v>technology</v>
      </c>
      <c r="R2049" s="8" t="str">
        <f t="shared" si="251"/>
        <v>hardware</v>
      </c>
      <c r="S2049" s="12">
        <f t="shared" si="252"/>
        <v>42081.903587962966</v>
      </c>
      <c r="T2049" s="12">
        <f t="shared" si="253"/>
        <v>42111</v>
      </c>
      <c r="U2049" s="13">
        <f t="shared" si="254"/>
        <v>42081.903587962966</v>
      </c>
      <c r="V2049" t="str">
        <f t="shared" si="255"/>
        <v>Mar</v>
      </c>
    </row>
    <row r="2050" spans="1:22"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48"/>
        <v>148.33229411764705</v>
      </c>
      <c r="P2050" s="7">
        <f t="shared" si="249"/>
        <v>91.82989803350327</v>
      </c>
      <c r="Q2050" t="str">
        <f t="shared" si="250"/>
        <v>technology</v>
      </c>
      <c r="R2050" s="8" t="str">
        <f t="shared" si="251"/>
        <v>hardware</v>
      </c>
      <c r="S2050" s="12">
        <f t="shared" si="252"/>
        <v>41387.651516203703</v>
      </c>
      <c r="T2050" s="12">
        <f t="shared" si="253"/>
        <v>41417.651516203703</v>
      </c>
      <c r="U2050" s="13">
        <f t="shared" si="254"/>
        <v>41387.651516203703</v>
      </c>
      <c r="V2050" t="str">
        <f t="shared" si="255"/>
        <v>Apr</v>
      </c>
    </row>
    <row r="2051" spans="1:22"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56">E2051/D2051*100</f>
        <v>120.19070000000001</v>
      </c>
      <c r="P2051" s="7">
        <f t="shared" ref="P2051:P2114" si="257">E2051/L2051</f>
        <v>80.991037735849048</v>
      </c>
      <c r="Q2051" t="str">
        <f t="shared" ref="Q2051:Q2114" si="258">LEFT(N2051, SEARCH("/",N2051,1)-1)</f>
        <v>technology</v>
      </c>
      <c r="R2051" s="8" t="str">
        <f t="shared" ref="R2051:R2114" si="259">RIGHT(N2051,LEN(N2051)-SEARCH("/",N2051))</f>
        <v>hardware</v>
      </c>
      <c r="S2051" s="12">
        <f t="shared" ref="S2051:S2114" si="260">(J2051/86400)+DATE(1970,1,1)</f>
        <v>41575.527349537035</v>
      </c>
      <c r="T2051" s="12">
        <f t="shared" ref="T2051:T2114" si="261">(I2051/86400)+DATE(1970,1,1)</f>
        <v>41610.957638888889</v>
      </c>
      <c r="U2051" s="13">
        <f t="shared" ref="U2051:U2114" si="262">S2051</f>
        <v>41575.527349537035</v>
      </c>
      <c r="V2051" t="str">
        <f t="shared" si="255"/>
        <v>Oct</v>
      </c>
    </row>
    <row r="2052" spans="1:22"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56"/>
        <v>473.27000000000004</v>
      </c>
      <c r="P2052" s="7">
        <f t="shared" si="257"/>
        <v>278.39411764705881</v>
      </c>
      <c r="Q2052" t="str">
        <f t="shared" si="258"/>
        <v>technology</v>
      </c>
      <c r="R2052" s="8" t="str">
        <f t="shared" si="259"/>
        <v>hardware</v>
      </c>
      <c r="S2052" s="12">
        <f t="shared" si="260"/>
        <v>42115.071504629625</v>
      </c>
      <c r="T2052" s="12">
        <f t="shared" si="261"/>
        <v>42155.071504629625</v>
      </c>
      <c r="U2052" s="13">
        <f t="shared" si="262"/>
        <v>42115.071504629625</v>
      </c>
      <c r="V2052" t="str">
        <f t="shared" ref="V2052:V2115" si="263">TEXT(S2052,"mmm")</f>
        <v>Apr</v>
      </c>
    </row>
    <row r="2053" spans="1:22"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56"/>
        <v>130.36250000000001</v>
      </c>
      <c r="P2053" s="7">
        <f t="shared" si="257"/>
        <v>43.095041322314053</v>
      </c>
      <c r="Q2053" t="str">
        <f t="shared" si="258"/>
        <v>technology</v>
      </c>
      <c r="R2053" s="8" t="str">
        <f t="shared" si="259"/>
        <v>hardware</v>
      </c>
      <c r="S2053" s="12">
        <f t="shared" si="260"/>
        <v>41604.022418981483</v>
      </c>
      <c r="T2053" s="12">
        <f t="shared" si="261"/>
        <v>41634.022418981483</v>
      </c>
      <c r="U2053" s="13">
        <f t="shared" si="262"/>
        <v>41604.022418981483</v>
      </c>
      <c r="V2053" t="str">
        <f t="shared" si="263"/>
        <v>Nov</v>
      </c>
    </row>
    <row r="2054" spans="1:22"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56"/>
        <v>353.048</v>
      </c>
      <c r="P2054" s="7">
        <f t="shared" si="257"/>
        <v>326.29205175600737</v>
      </c>
      <c r="Q2054" t="str">
        <f t="shared" si="258"/>
        <v>technology</v>
      </c>
      <c r="R2054" s="8" t="str">
        <f t="shared" si="259"/>
        <v>hardware</v>
      </c>
      <c r="S2054" s="12">
        <f t="shared" si="260"/>
        <v>42375.08394675926</v>
      </c>
      <c r="T2054" s="12">
        <f t="shared" si="261"/>
        <v>42420.08394675926</v>
      </c>
      <c r="U2054" s="13">
        <f t="shared" si="262"/>
        <v>42375.08394675926</v>
      </c>
      <c r="V2054" t="str">
        <f t="shared" si="263"/>
        <v>Jan</v>
      </c>
    </row>
    <row r="2055" spans="1:22"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56"/>
        <v>101.02</v>
      </c>
      <c r="P2055" s="7">
        <f t="shared" si="257"/>
        <v>41.743801652892564</v>
      </c>
      <c r="Q2055" t="str">
        <f t="shared" si="258"/>
        <v>technology</v>
      </c>
      <c r="R2055" s="8" t="str">
        <f t="shared" si="259"/>
        <v>hardware</v>
      </c>
      <c r="S2055" s="12">
        <f t="shared" si="260"/>
        <v>42303.617488425924</v>
      </c>
      <c r="T2055" s="12">
        <f t="shared" si="261"/>
        <v>42333.659155092595</v>
      </c>
      <c r="U2055" s="13">
        <f t="shared" si="262"/>
        <v>42303.617488425924</v>
      </c>
      <c r="V2055" t="str">
        <f t="shared" si="263"/>
        <v>Oct</v>
      </c>
    </row>
    <row r="2056" spans="1:22"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56"/>
        <v>113.59142857142857</v>
      </c>
      <c r="P2056" s="7">
        <f t="shared" si="257"/>
        <v>64.020933977455712</v>
      </c>
      <c r="Q2056" t="str">
        <f t="shared" si="258"/>
        <v>technology</v>
      </c>
      <c r="R2056" s="8" t="str">
        <f t="shared" si="259"/>
        <v>hardware</v>
      </c>
      <c r="S2056" s="12">
        <f t="shared" si="260"/>
        <v>41731.520949074074</v>
      </c>
      <c r="T2056" s="12">
        <f t="shared" si="261"/>
        <v>41761.520949074074</v>
      </c>
      <c r="U2056" s="13">
        <f t="shared" si="262"/>
        <v>41731.520949074074</v>
      </c>
      <c r="V2056" t="str">
        <f t="shared" si="263"/>
        <v>Apr</v>
      </c>
    </row>
    <row r="2057" spans="1:22"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56"/>
        <v>167.41666666666666</v>
      </c>
      <c r="P2057" s="7">
        <f t="shared" si="257"/>
        <v>99.455445544554451</v>
      </c>
      <c r="Q2057" t="str">
        <f t="shared" si="258"/>
        <v>technology</v>
      </c>
      <c r="R2057" s="8" t="str">
        <f t="shared" si="259"/>
        <v>hardware</v>
      </c>
      <c r="S2057" s="12">
        <f t="shared" si="260"/>
        <v>41946.674108796295</v>
      </c>
      <c r="T2057" s="12">
        <f t="shared" si="261"/>
        <v>41976.166666666672</v>
      </c>
      <c r="U2057" s="13">
        <f t="shared" si="262"/>
        <v>41946.674108796295</v>
      </c>
      <c r="V2057" t="str">
        <f t="shared" si="263"/>
        <v>Nov</v>
      </c>
    </row>
    <row r="2058" spans="1:22"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56"/>
        <v>153.452</v>
      </c>
      <c r="P2058" s="7">
        <f t="shared" si="257"/>
        <v>138.49458483754512</v>
      </c>
      <c r="Q2058" t="str">
        <f t="shared" si="258"/>
        <v>technology</v>
      </c>
      <c r="R2058" s="8" t="str">
        <f t="shared" si="259"/>
        <v>hardware</v>
      </c>
      <c r="S2058" s="12">
        <f t="shared" si="260"/>
        <v>41351.76090277778</v>
      </c>
      <c r="T2058" s="12">
        <f t="shared" si="261"/>
        <v>41381.76090277778</v>
      </c>
      <c r="U2058" s="13">
        <f t="shared" si="262"/>
        <v>41351.76090277778</v>
      </c>
      <c r="V2058" t="str">
        <f t="shared" si="263"/>
        <v>Mar</v>
      </c>
    </row>
    <row r="2059" spans="1:22"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56"/>
        <v>202.23220000000001</v>
      </c>
      <c r="P2059" s="7">
        <f t="shared" si="257"/>
        <v>45.547792792792798</v>
      </c>
      <c r="Q2059" t="str">
        <f t="shared" si="258"/>
        <v>technology</v>
      </c>
      <c r="R2059" s="8" t="str">
        <f t="shared" si="259"/>
        <v>hardware</v>
      </c>
      <c r="S2059" s="12">
        <f t="shared" si="260"/>
        <v>42396.494583333333</v>
      </c>
      <c r="T2059" s="12">
        <f t="shared" si="261"/>
        <v>42426.494583333333</v>
      </c>
      <c r="U2059" s="13">
        <f t="shared" si="262"/>
        <v>42396.494583333333</v>
      </c>
      <c r="V2059" t="str">
        <f t="shared" si="263"/>
        <v>Jan</v>
      </c>
    </row>
    <row r="2060" spans="1:22"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56"/>
        <v>168.28125</v>
      </c>
      <c r="P2060" s="7">
        <f t="shared" si="257"/>
        <v>10.507317073170732</v>
      </c>
      <c r="Q2060" t="str">
        <f t="shared" si="258"/>
        <v>technology</v>
      </c>
      <c r="R2060" s="8" t="str">
        <f t="shared" si="259"/>
        <v>hardware</v>
      </c>
      <c r="S2060" s="12">
        <f t="shared" si="260"/>
        <v>42026.370717592596</v>
      </c>
      <c r="T2060" s="12">
        <f t="shared" si="261"/>
        <v>42065.833333333328</v>
      </c>
      <c r="U2060" s="13">
        <f t="shared" si="262"/>
        <v>42026.370717592596</v>
      </c>
      <c r="V2060" t="str">
        <f t="shared" si="263"/>
        <v>Jan</v>
      </c>
    </row>
    <row r="2061" spans="1:22"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56"/>
        <v>143.45666666666668</v>
      </c>
      <c r="P2061" s="7">
        <f t="shared" si="257"/>
        <v>114.76533333333333</v>
      </c>
      <c r="Q2061" t="str">
        <f t="shared" si="258"/>
        <v>technology</v>
      </c>
      <c r="R2061" s="8" t="str">
        <f t="shared" si="259"/>
        <v>hardware</v>
      </c>
      <c r="S2061" s="12">
        <f t="shared" si="260"/>
        <v>42361.602476851855</v>
      </c>
      <c r="T2061" s="12">
        <f t="shared" si="261"/>
        <v>42400.915972222225</v>
      </c>
      <c r="U2061" s="13">
        <f t="shared" si="262"/>
        <v>42361.602476851855</v>
      </c>
      <c r="V2061" t="str">
        <f t="shared" si="263"/>
        <v>Dec</v>
      </c>
    </row>
    <row r="2062" spans="1:22"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56"/>
        <v>196.4</v>
      </c>
      <c r="P2062" s="7">
        <f t="shared" si="257"/>
        <v>35.997067448680355</v>
      </c>
      <c r="Q2062" t="str">
        <f t="shared" si="258"/>
        <v>technology</v>
      </c>
      <c r="R2062" s="8" t="str">
        <f t="shared" si="259"/>
        <v>hardware</v>
      </c>
      <c r="S2062" s="12">
        <f t="shared" si="260"/>
        <v>41783.642939814818</v>
      </c>
      <c r="T2062" s="12">
        <f t="shared" si="261"/>
        <v>41843.642939814818</v>
      </c>
      <c r="U2062" s="13">
        <f t="shared" si="262"/>
        <v>41783.642939814818</v>
      </c>
      <c r="V2062" t="str">
        <f t="shared" si="263"/>
        <v>May</v>
      </c>
    </row>
    <row r="2063" spans="1:22"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56"/>
        <v>107.91999999999999</v>
      </c>
      <c r="P2063" s="7">
        <f t="shared" si="257"/>
        <v>154.17142857142858</v>
      </c>
      <c r="Q2063" t="str">
        <f t="shared" si="258"/>
        <v>technology</v>
      </c>
      <c r="R2063" s="8" t="str">
        <f t="shared" si="259"/>
        <v>hardware</v>
      </c>
      <c r="S2063" s="12">
        <f t="shared" si="260"/>
        <v>42705.764513888891</v>
      </c>
      <c r="T2063" s="12">
        <f t="shared" si="261"/>
        <v>42735.764513888891</v>
      </c>
      <c r="U2063" s="13">
        <f t="shared" si="262"/>
        <v>42705.764513888891</v>
      </c>
      <c r="V2063" t="str">
        <f t="shared" si="263"/>
        <v>Dec</v>
      </c>
    </row>
    <row r="2064" spans="1:22"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56"/>
        <v>114.97699999999999</v>
      </c>
      <c r="P2064" s="7">
        <f t="shared" si="257"/>
        <v>566.38916256157631</v>
      </c>
      <c r="Q2064" t="str">
        <f t="shared" si="258"/>
        <v>technology</v>
      </c>
      <c r="R2064" s="8" t="str">
        <f t="shared" si="259"/>
        <v>hardware</v>
      </c>
      <c r="S2064" s="12">
        <f t="shared" si="260"/>
        <v>42423.3830787037</v>
      </c>
      <c r="T2064" s="12">
        <f t="shared" si="261"/>
        <v>42453.341412037036</v>
      </c>
      <c r="U2064" s="13">
        <f t="shared" si="262"/>
        <v>42423.3830787037</v>
      </c>
      <c r="V2064" t="str">
        <f t="shared" si="263"/>
        <v>Feb</v>
      </c>
    </row>
    <row r="2065" spans="1:22"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56"/>
        <v>148.04999999999998</v>
      </c>
      <c r="P2065" s="7">
        <f t="shared" si="257"/>
        <v>120.85714285714286</v>
      </c>
      <c r="Q2065" t="str">
        <f t="shared" si="258"/>
        <v>technology</v>
      </c>
      <c r="R2065" s="8" t="str">
        <f t="shared" si="259"/>
        <v>hardware</v>
      </c>
      <c r="S2065" s="12">
        <f t="shared" si="260"/>
        <v>42472.73265046296</v>
      </c>
      <c r="T2065" s="12">
        <f t="shared" si="261"/>
        <v>42505.73265046296</v>
      </c>
      <c r="U2065" s="13">
        <f t="shared" si="262"/>
        <v>42472.73265046296</v>
      </c>
      <c r="V2065" t="str">
        <f t="shared" si="263"/>
        <v>Apr</v>
      </c>
    </row>
    <row r="2066" spans="1:22"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56"/>
        <v>191.16676082790633</v>
      </c>
      <c r="P2066" s="7">
        <f t="shared" si="257"/>
        <v>86.163845492085343</v>
      </c>
      <c r="Q2066" t="str">
        <f t="shared" si="258"/>
        <v>technology</v>
      </c>
      <c r="R2066" s="8" t="str">
        <f t="shared" si="259"/>
        <v>hardware</v>
      </c>
      <c r="S2066" s="12">
        <f t="shared" si="260"/>
        <v>41389.364849537036</v>
      </c>
      <c r="T2066" s="12">
        <f t="shared" si="261"/>
        <v>41425.5</v>
      </c>
      <c r="U2066" s="13">
        <f t="shared" si="262"/>
        <v>41389.364849537036</v>
      </c>
      <c r="V2066" t="str">
        <f t="shared" si="263"/>
        <v>Apr</v>
      </c>
    </row>
    <row r="2067" spans="1:22"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56"/>
        <v>199.215125</v>
      </c>
      <c r="P2067" s="7">
        <f t="shared" si="257"/>
        <v>51.212114395886893</v>
      </c>
      <c r="Q2067" t="str">
        <f t="shared" si="258"/>
        <v>technology</v>
      </c>
      <c r="R2067" s="8" t="str">
        <f t="shared" si="259"/>
        <v>hardware</v>
      </c>
      <c r="S2067" s="12">
        <f t="shared" si="260"/>
        <v>41603.333668981482</v>
      </c>
      <c r="T2067" s="12">
        <f t="shared" si="261"/>
        <v>41633.333668981482</v>
      </c>
      <c r="U2067" s="13">
        <f t="shared" si="262"/>
        <v>41603.333668981482</v>
      </c>
      <c r="V2067" t="str">
        <f t="shared" si="263"/>
        <v>Nov</v>
      </c>
    </row>
    <row r="2068" spans="1:22"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56"/>
        <v>218.6</v>
      </c>
      <c r="P2068" s="7">
        <f t="shared" si="257"/>
        <v>67.261538461538464</v>
      </c>
      <c r="Q2068" t="str">
        <f t="shared" si="258"/>
        <v>technology</v>
      </c>
      <c r="R2068" s="8" t="str">
        <f t="shared" si="259"/>
        <v>hardware</v>
      </c>
      <c r="S2068" s="12">
        <f t="shared" si="260"/>
        <v>41844.771793981483</v>
      </c>
      <c r="T2068" s="12">
        <f t="shared" si="261"/>
        <v>41874.771793981483</v>
      </c>
      <c r="U2068" s="13">
        <f t="shared" si="262"/>
        <v>41844.771793981483</v>
      </c>
      <c r="V2068" t="str">
        <f t="shared" si="263"/>
        <v>Jul</v>
      </c>
    </row>
    <row r="2069" spans="1:22"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56"/>
        <v>126.86868686868686</v>
      </c>
      <c r="P2069" s="7">
        <f t="shared" si="257"/>
        <v>62.8</v>
      </c>
      <c r="Q2069" t="str">
        <f t="shared" si="258"/>
        <v>technology</v>
      </c>
      <c r="R2069" s="8" t="str">
        <f t="shared" si="259"/>
        <v>hardware</v>
      </c>
      <c r="S2069" s="12">
        <f t="shared" si="260"/>
        <v>42115.853888888887</v>
      </c>
      <c r="T2069" s="12">
        <f t="shared" si="261"/>
        <v>42148.853888888887</v>
      </c>
      <c r="U2069" s="13">
        <f t="shared" si="262"/>
        <v>42115.853888888887</v>
      </c>
      <c r="V2069" t="str">
        <f t="shared" si="263"/>
        <v>Apr</v>
      </c>
    </row>
    <row r="2070" spans="1:22"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56"/>
        <v>105.22388000000001</v>
      </c>
      <c r="P2070" s="7">
        <f t="shared" si="257"/>
        <v>346.13118421052633</v>
      </c>
      <c r="Q2070" t="str">
        <f t="shared" si="258"/>
        <v>technology</v>
      </c>
      <c r="R2070" s="8" t="str">
        <f t="shared" si="259"/>
        <v>hardware</v>
      </c>
      <c r="S2070" s="12">
        <f t="shared" si="260"/>
        <v>42633.841608796298</v>
      </c>
      <c r="T2070" s="12">
        <f t="shared" si="261"/>
        <v>42663.841608796298</v>
      </c>
      <c r="U2070" s="13">
        <f t="shared" si="262"/>
        <v>42633.841608796298</v>
      </c>
      <c r="V2070" t="str">
        <f t="shared" si="263"/>
        <v>Sep</v>
      </c>
    </row>
    <row r="2071" spans="1:22"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56"/>
        <v>128.40666000000002</v>
      </c>
      <c r="P2071" s="7">
        <f t="shared" si="257"/>
        <v>244.11912547528519</v>
      </c>
      <c r="Q2071" t="str">
        <f t="shared" si="258"/>
        <v>technology</v>
      </c>
      <c r="R2071" s="8" t="str">
        <f t="shared" si="259"/>
        <v>hardware</v>
      </c>
      <c r="S2071" s="12">
        <f t="shared" si="260"/>
        <v>42340.972118055557</v>
      </c>
      <c r="T2071" s="12">
        <f t="shared" si="261"/>
        <v>42371.972118055557</v>
      </c>
      <c r="U2071" s="13">
        <f t="shared" si="262"/>
        <v>42340.972118055557</v>
      </c>
      <c r="V2071" t="str">
        <f t="shared" si="263"/>
        <v>Dec</v>
      </c>
    </row>
    <row r="2072" spans="1:22"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56"/>
        <v>317.3272</v>
      </c>
      <c r="P2072" s="7">
        <f t="shared" si="257"/>
        <v>259.25424836601309</v>
      </c>
      <c r="Q2072" t="str">
        <f t="shared" si="258"/>
        <v>technology</v>
      </c>
      <c r="R2072" s="8" t="str">
        <f t="shared" si="259"/>
        <v>hardware</v>
      </c>
      <c r="S2072" s="12">
        <f t="shared" si="260"/>
        <v>42519.6565162037</v>
      </c>
      <c r="T2072" s="12">
        <f t="shared" si="261"/>
        <v>42549.6565162037</v>
      </c>
      <c r="U2072" s="13">
        <f t="shared" si="262"/>
        <v>42519.6565162037</v>
      </c>
      <c r="V2072" t="str">
        <f t="shared" si="263"/>
        <v>May</v>
      </c>
    </row>
    <row r="2073" spans="1:22"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56"/>
        <v>280.73</v>
      </c>
      <c r="P2073" s="7">
        <f t="shared" si="257"/>
        <v>201.96402877697841</v>
      </c>
      <c r="Q2073" t="str">
        <f t="shared" si="258"/>
        <v>technology</v>
      </c>
      <c r="R2073" s="8" t="str">
        <f t="shared" si="259"/>
        <v>hardware</v>
      </c>
      <c r="S2073" s="12">
        <f t="shared" si="260"/>
        <v>42600.278749999998</v>
      </c>
      <c r="T2073" s="12">
        <f t="shared" si="261"/>
        <v>42645.278749999998</v>
      </c>
      <c r="U2073" s="13">
        <f t="shared" si="262"/>
        <v>42600.278749999998</v>
      </c>
      <c r="V2073" t="str">
        <f t="shared" si="263"/>
        <v>Aug</v>
      </c>
    </row>
    <row r="2074" spans="1:22"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56"/>
        <v>110.73146853146854</v>
      </c>
      <c r="P2074" s="7">
        <f t="shared" si="257"/>
        <v>226.20857142857142</v>
      </c>
      <c r="Q2074" t="str">
        <f t="shared" si="258"/>
        <v>technology</v>
      </c>
      <c r="R2074" s="8" t="str">
        <f t="shared" si="259"/>
        <v>hardware</v>
      </c>
      <c r="S2074" s="12">
        <f t="shared" si="260"/>
        <v>42467.581388888888</v>
      </c>
      <c r="T2074" s="12">
        <f t="shared" si="261"/>
        <v>42497.581388888888</v>
      </c>
      <c r="U2074" s="13">
        <f t="shared" si="262"/>
        <v>42467.581388888888</v>
      </c>
      <c r="V2074" t="str">
        <f t="shared" si="263"/>
        <v>Apr</v>
      </c>
    </row>
    <row r="2075" spans="1:22"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56"/>
        <v>152.60429999999999</v>
      </c>
      <c r="P2075" s="7">
        <f t="shared" si="257"/>
        <v>324.69</v>
      </c>
      <c r="Q2075" t="str">
        <f t="shared" si="258"/>
        <v>technology</v>
      </c>
      <c r="R2075" s="8" t="str">
        <f t="shared" si="259"/>
        <v>hardware</v>
      </c>
      <c r="S2075" s="12">
        <f t="shared" si="260"/>
        <v>42087.668032407411</v>
      </c>
      <c r="T2075" s="12">
        <f t="shared" si="261"/>
        <v>42132.668032407411</v>
      </c>
      <c r="U2075" s="13">
        <f t="shared" si="262"/>
        <v>42087.668032407411</v>
      </c>
      <c r="V2075" t="str">
        <f t="shared" si="263"/>
        <v>Mar</v>
      </c>
    </row>
    <row r="2076" spans="1:22"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56"/>
        <v>102.49999999999999</v>
      </c>
      <c r="P2076" s="7">
        <f t="shared" si="257"/>
        <v>205</v>
      </c>
      <c r="Q2076" t="str">
        <f t="shared" si="258"/>
        <v>technology</v>
      </c>
      <c r="R2076" s="8" t="str">
        <f t="shared" si="259"/>
        <v>hardware</v>
      </c>
      <c r="S2076" s="12">
        <f t="shared" si="260"/>
        <v>42466.826180555552</v>
      </c>
      <c r="T2076" s="12">
        <f t="shared" si="261"/>
        <v>42496.826180555552</v>
      </c>
      <c r="U2076" s="13">
        <f t="shared" si="262"/>
        <v>42466.826180555552</v>
      </c>
      <c r="V2076" t="str">
        <f t="shared" si="263"/>
        <v>Apr</v>
      </c>
    </row>
    <row r="2077" spans="1:22"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56"/>
        <v>1678.3738373837384</v>
      </c>
      <c r="P2077" s="7">
        <f t="shared" si="257"/>
        <v>20.465926829268295</v>
      </c>
      <c r="Q2077" t="str">
        <f t="shared" si="258"/>
        <v>technology</v>
      </c>
      <c r="R2077" s="8" t="str">
        <f t="shared" si="259"/>
        <v>hardware</v>
      </c>
      <c r="S2077" s="12">
        <f t="shared" si="260"/>
        <v>41450.681574074071</v>
      </c>
      <c r="T2077" s="12">
        <f t="shared" si="261"/>
        <v>41480.681574074071</v>
      </c>
      <c r="U2077" s="13">
        <f t="shared" si="262"/>
        <v>41450.681574074071</v>
      </c>
      <c r="V2077" t="str">
        <f t="shared" si="263"/>
        <v>Jun</v>
      </c>
    </row>
    <row r="2078" spans="1:22"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56"/>
        <v>543.349156424581</v>
      </c>
      <c r="P2078" s="7">
        <f t="shared" si="257"/>
        <v>116.35303146309367</v>
      </c>
      <c r="Q2078" t="str">
        <f t="shared" si="258"/>
        <v>technology</v>
      </c>
      <c r="R2078" s="8" t="str">
        <f t="shared" si="259"/>
        <v>hardware</v>
      </c>
      <c r="S2078" s="12">
        <f t="shared" si="260"/>
        <v>41803.880659722221</v>
      </c>
      <c r="T2078" s="12">
        <f t="shared" si="261"/>
        <v>41843.880659722221</v>
      </c>
      <c r="U2078" s="13">
        <f t="shared" si="262"/>
        <v>41803.880659722221</v>
      </c>
      <c r="V2078" t="str">
        <f t="shared" si="263"/>
        <v>Jun</v>
      </c>
    </row>
    <row r="2079" spans="1:22"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56"/>
        <v>115.50800000000001</v>
      </c>
      <c r="P2079" s="7">
        <f t="shared" si="257"/>
        <v>307.20212765957444</v>
      </c>
      <c r="Q2079" t="str">
        <f t="shared" si="258"/>
        <v>technology</v>
      </c>
      <c r="R2079" s="8" t="str">
        <f t="shared" si="259"/>
        <v>hardware</v>
      </c>
      <c r="S2079" s="12">
        <f t="shared" si="260"/>
        <v>42103.042546296296</v>
      </c>
      <c r="T2079" s="12">
        <f t="shared" si="261"/>
        <v>42160.875</v>
      </c>
      <c r="U2079" s="13">
        <f t="shared" si="262"/>
        <v>42103.042546296296</v>
      </c>
      <c r="V2079" t="str">
        <f t="shared" si="263"/>
        <v>Apr</v>
      </c>
    </row>
    <row r="2080" spans="1:22"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56"/>
        <v>131.20499999999998</v>
      </c>
      <c r="P2080" s="7">
        <f t="shared" si="257"/>
        <v>546.6875</v>
      </c>
      <c r="Q2080" t="str">
        <f t="shared" si="258"/>
        <v>technology</v>
      </c>
      <c r="R2080" s="8" t="str">
        <f t="shared" si="259"/>
        <v>hardware</v>
      </c>
      <c r="S2080" s="12">
        <f t="shared" si="260"/>
        <v>42692.771493055552</v>
      </c>
      <c r="T2080" s="12">
        <f t="shared" si="261"/>
        <v>42722.771493055552</v>
      </c>
      <c r="U2080" s="13">
        <f t="shared" si="262"/>
        <v>42692.771493055552</v>
      </c>
      <c r="V2080" t="str">
        <f t="shared" si="263"/>
        <v>Nov</v>
      </c>
    </row>
    <row r="2081" spans="1:22"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56"/>
        <v>288.17</v>
      </c>
      <c r="P2081" s="7">
        <f t="shared" si="257"/>
        <v>47.474464579901152</v>
      </c>
      <c r="Q2081" t="str">
        <f t="shared" si="258"/>
        <v>technology</v>
      </c>
      <c r="R2081" s="8" t="str">
        <f t="shared" si="259"/>
        <v>hardware</v>
      </c>
      <c r="S2081" s="12">
        <f t="shared" si="260"/>
        <v>42150.71056712963</v>
      </c>
      <c r="T2081" s="12">
        <f t="shared" si="261"/>
        <v>42180.791666666672</v>
      </c>
      <c r="U2081" s="13">
        <f t="shared" si="262"/>
        <v>42150.71056712963</v>
      </c>
      <c r="V2081" t="str">
        <f t="shared" si="263"/>
        <v>May</v>
      </c>
    </row>
    <row r="2082" spans="1:22"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56"/>
        <v>507.8</v>
      </c>
      <c r="P2082" s="7">
        <f t="shared" si="257"/>
        <v>101.56</v>
      </c>
      <c r="Q2082" t="str">
        <f t="shared" si="258"/>
        <v>technology</v>
      </c>
      <c r="R2082" s="8" t="str">
        <f t="shared" si="259"/>
        <v>hardware</v>
      </c>
      <c r="S2082" s="12">
        <f t="shared" si="260"/>
        <v>42289.957175925927</v>
      </c>
      <c r="T2082" s="12">
        <f t="shared" si="261"/>
        <v>42319.998842592591</v>
      </c>
      <c r="U2082" s="13">
        <f t="shared" si="262"/>
        <v>42289.957175925927</v>
      </c>
      <c r="V2082" t="str">
        <f t="shared" si="263"/>
        <v>Oct</v>
      </c>
    </row>
    <row r="2083" spans="1:22"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56"/>
        <v>114.57142857142857</v>
      </c>
      <c r="P2083" s="7">
        <f t="shared" si="257"/>
        <v>72.909090909090907</v>
      </c>
      <c r="Q2083" t="str">
        <f t="shared" si="258"/>
        <v>music</v>
      </c>
      <c r="R2083" s="8" t="str">
        <f t="shared" si="259"/>
        <v>indie rock</v>
      </c>
      <c r="S2083" s="12">
        <f t="shared" si="260"/>
        <v>41004.15688657407</v>
      </c>
      <c r="T2083" s="12">
        <f t="shared" si="261"/>
        <v>41045.207638888889</v>
      </c>
      <c r="U2083" s="13">
        <f t="shared" si="262"/>
        <v>41004.15688657407</v>
      </c>
      <c r="V2083" t="str">
        <f t="shared" si="263"/>
        <v>Apr</v>
      </c>
    </row>
    <row r="2084" spans="1:22"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56"/>
        <v>110.73333333333333</v>
      </c>
      <c r="P2084" s="7">
        <f t="shared" si="257"/>
        <v>43.710526315789473</v>
      </c>
      <c r="Q2084" t="str">
        <f t="shared" si="258"/>
        <v>music</v>
      </c>
      <c r="R2084" s="8" t="str">
        <f t="shared" si="259"/>
        <v>indie rock</v>
      </c>
      <c r="S2084" s="12">
        <f t="shared" si="260"/>
        <v>40811.120324074072</v>
      </c>
      <c r="T2084" s="12">
        <f t="shared" si="261"/>
        <v>40871.161990740744</v>
      </c>
      <c r="U2084" s="13">
        <f t="shared" si="262"/>
        <v>40811.120324074072</v>
      </c>
      <c r="V2084" t="str">
        <f t="shared" si="263"/>
        <v>Sep</v>
      </c>
    </row>
    <row r="2085" spans="1:22"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56"/>
        <v>113.33333333333333</v>
      </c>
      <c r="P2085" s="7">
        <f t="shared" si="257"/>
        <v>34</v>
      </c>
      <c r="Q2085" t="str">
        <f t="shared" si="258"/>
        <v>music</v>
      </c>
      <c r="R2085" s="8" t="str">
        <f t="shared" si="259"/>
        <v>indie rock</v>
      </c>
      <c r="S2085" s="12">
        <f t="shared" si="260"/>
        <v>41034.72216435185</v>
      </c>
      <c r="T2085" s="12">
        <f t="shared" si="261"/>
        <v>41064.72216435185</v>
      </c>
      <c r="U2085" s="13">
        <f t="shared" si="262"/>
        <v>41034.72216435185</v>
      </c>
      <c r="V2085" t="str">
        <f t="shared" si="263"/>
        <v>May</v>
      </c>
    </row>
    <row r="2086" spans="1:22"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56"/>
        <v>108.33333333333333</v>
      </c>
      <c r="P2086" s="7">
        <f t="shared" si="257"/>
        <v>70.652173913043484</v>
      </c>
      <c r="Q2086" t="str">
        <f t="shared" si="258"/>
        <v>music</v>
      </c>
      <c r="R2086" s="8" t="str">
        <f t="shared" si="259"/>
        <v>indie rock</v>
      </c>
      <c r="S2086" s="12">
        <f t="shared" si="260"/>
        <v>41731.833124999997</v>
      </c>
      <c r="T2086" s="12">
        <f t="shared" si="261"/>
        <v>41763.290972222225</v>
      </c>
      <c r="U2086" s="13">
        <f t="shared" si="262"/>
        <v>41731.833124999997</v>
      </c>
      <c r="V2086" t="str">
        <f t="shared" si="263"/>
        <v>Apr</v>
      </c>
    </row>
    <row r="2087" spans="1:22"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56"/>
        <v>123.53333333333335</v>
      </c>
      <c r="P2087" s="7">
        <f t="shared" si="257"/>
        <v>89.301204819277103</v>
      </c>
      <c r="Q2087" t="str">
        <f t="shared" si="258"/>
        <v>music</v>
      </c>
      <c r="R2087" s="8" t="str">
        <f t="shared" si="259"/>
        <v>indie rock</v>
      </c>
      <c r="S2087" s="12">
        <f t="shared" si="260"/>
        <v>41075.835497685184</v>
      </c>
      <c r="T2087" s="12">
        <f t="shared" si="261"/>
        <v>41105.835497685184</v>
      </c>
      <c r="U2087" s="13">
        <f t="shared" si="262"/>
        <v>41075.835497685184</v>
      </c>
      <c r="V2087" t="str">
        <f t="shared" si="263"/>
        <v>Jun</v>
      </c>
    </row>
    <row r="2088" spans="1:22"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56"/>
        <v>100.69999999999999</v>
      </c>
      <c r="P2088" s="7">
        <f t="shared" si="257"/>
        <v>115.08571428571429</v>
      </c>
      <c r="Q2088" t="str">
        <f t="shared" si="258"/>
        <v>music</v>
      </c>
      <c r="R2088" s="8" t="str">
        <f t="shared" si="259"/>
        <v>indie rock</v>
      </c>
      <c r="S2088" s="12">
        <f t="shared" si="260"/>
        <v>40860.67050925926</v>
      </c>
      <c r="T2088" s="12">
        <f t="shared" si="261"/>
        <v>40891.207638888889</v>
      </c>
      <c r="U2088" s="13">
        <f t="shared" si="262"/>
        <v>40860.67050925926</v>
      </c>
      <c r="V2088" t="str">
        <f t="shared" si="263"/>
        <v>Nov</v>
      </c>
    </row>
    <row r="2089" spans="1:22"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56"/>
        <v>103.53333333333335</v>
      </c>
      <c r="P2089" s="7">
        <f t="shared" si="257"/>
        <v>62.12</v>
      </c>
      <c r="Q2089" t="str">
        <f t="shared" si="258"/>
        <v>music</v>
      </c>
      <c r="R2089" s="8" t="str">
        <f t="shared" si="259"/>
        <v>indie rock</v>
      </c>
      <c r="S2089" s="12">
        <f t="shared" si="260"/>
        <v>40764.204375000001</v>
      </c>
      <c r="T2089" s="12">
        <f t="shared" si="261"/>
        <v>40794.204375000001</v>
      </c>
      <c r="U2089" s="13">
        <f t="shared" si="262"/>
        <v>40764.204375000001</v>
      </c>
      <c r="V2089" t="str">
        <f t="shared" si="263"/>
        <v>Aug</v>
      </c>
    </row>
    <row r="2090" spans="1:22"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56"/>
        <v>115.51066666666668</v>
      </c>
      <c r="P2090" s="7">
        <f t="shared" si="257"/>
        <v>46.204266666666669</v>
      </c>
      <c r="Q2090" t="str">
        <f t="shared" si="258"/>
        <v>music</v>
      </c>
      <c r="R2090" s="8" t="str">
        <f t="shared" si="259"/>
        <v>indie rock</v>
      </c>
      <c r="S2090" s="12">
        <f t="shared" si="260"/>
        <v>40395.714722222227</v>
      </c>
      <c r="T2090" s="12">
        <f t="shared" si="261"/>
        <v>40432.165972222225</v>
      </c>
      <c r="U2090" s="13">
        <f t="shared" si="262"/>
        <v>40395.714722222227</v>
      </c>
      <c r="V2090" t="str">
        <f t="shared" si="263"/>
        <v>Aug</v>
      </c>
    </row>
    <row r="2091" spans="1:22"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56"/>
        <v>120.4004</v>
      </c>
      <c r="P2091" s="7">
        <f t="shared" si="257"/>
        <v>48.54854838709678</v>
      </c>
      <c r="Q2091" t="str">
        <f t="shared" si="258"/>
        <v>music</v>
      </c>
      <c r="R2091" s="8" t="str">
        <f t="shared" si="259"/>
        <v>indie rock</v>
      </c>
      <c r="S2091" s="12">
        <f t="shared" si="260"/>
        <v>41453.076319444444</v>
      </c>
      <c r="T2091" s="12">
        <f t="shared" si="261"/>
        <v>41488.076319444444</v>
      </c>
      <c r="U2091" s="13">
        <f t="shared" si="262"/>
        <v>41453.076319444444</v>
      </c>
      <c r="V2091" t="str">
        <f t="shared" si="263"/>
        <v>Jun</v>
      </c>
    </row>
    <row r="2092" spans="1:22"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56"/>
        <v>115.040375</v>
      </c>
      <c r="P2092" s="7">
        <f t="shared" si="257"/>
        <v>57.520187499999999</v>
      </c>
      <c r="Q2092" t="str">
        <f t="shared" si="258"/>
        <v>music</v>
      </c>
      <c r="R2092" s="8" t="str">
        <f t="shared" si="259"/>
        <v>indie rock</v>
      </c>
      <c r="S2092" s="12">
        <f t="shared" si="260"/>
        <v>41299.381423611107</v>
      </c>
      <c r="T2092" s="12">
        <f t="shared" si="261"/>
        <v>41329.381423611107</v>
      </c>
      <c r="U2092" s="13">
        <f t="shared" si="262"/>
        <v>41299.381423611107</v>
      </c>
      <c r="V2092" t="str">
        <f t="shared" si="263"/>
        <v>Jan</v>
      </c>
    </row>
    <row r="2093" spans="1:22"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56"/>
        <v>120.46777777777777</v>
      </c>
      <c r="P2093" s="7">
        <f t="shared" si="257"/>
        <v>88.147154471544724</v>
      </c>
      <c r="Q2093" t="str">
        <f t="shared" si="258"/>
        <v>music</v>
      </c>
      <c r="R2093" s="8" t="str">
        <f t="shared" si="259"/>
        <v>indie rock</v>
      </c>
      <c r="S2093" s="12">
        <f t="shared" si="260"/>
        <v>40555.322662037041</v>
      </c>
      <c r="T2093" s="12">
        <f t="shared" si="261"/>
        <v>40603.833333333336</v>
      </c>
      <c r="U2093" s="13">
        <f t="shared" si="262"/>
        <v>40555.322662037041</v>
      </c>
      <c r="V2093" t="str">
        <f t="shared" si="263"/>
        <v>Jan</v>
      </c>
    </row>
    <row r="2094" spans="1:22"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56"/>
        <v>101.28333333333333</v>
      </c>
      <c r="P2094" s="7">
        <f t="shared" si="257"/>
        <v>110.49090909090908</v>
      </c>
      <c r="Q2094" t="str">
        <f t="shared" si="258"/>
        <v>music</v>
      </c>
      <c r="R2094" s="8" t="str">
        <f t="shared" si="259"/>
        <v>indie rock</v>
      </c>
      <c r="S2094" s="12">
        <f t="shared" si="260"/>
        <v>40763.707546296297</v>
      </c>
      <c r="T2094" s="12">
        <f t="shared" si="261"/>
        <v>40823.707546296297</v>
      </c>
      <c r="U2094" s="13">
        <f t="shared" si="262"/>
        <v>40763.707546296297</v>
      </c>
      <c r="V2094" t="str">
        <f t="shared" si="263"/>
        <v>Aug</v>
      </c>
    </row>
    <row r="2095" spans="1:22"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56"/>
        <v>102.46666666666667</v>
      </c>
      <c r="P2095" s="7">
        <f t="shared" si="257"/>
        <v>66.826086956521735</v>
      </c>
      <c r="Q2095" t="str">
        <f t="shared" si="258"/>
        <v>music</v>
      </c>
      <c r="R2095" s="8" t="str">
        <f t="shared" si="259"/>
        <v>indie rock</v>
      </c>
      <c r="S2095" s="12">
        <f t="shared" si="260"/>
        <v>41205.854537037041</v>
      </c>
      <c r="T2095" s="12">
        <f t="shared" si="261"/>
        <v>41265.896203703705</v>
      </c>
      <c r="U2095" s="13">
        <f t="shared" si="262"/>
        <v>41205.854537037041</v>
      </c>
      <c r="V2095" t="str">
        <f t="shared" si="263"/>
        <v>Oct</v>
      </c>
    </row>
    <row r="2096" spans="1:22"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56"/>
        <v>120.54285714285714</v>
      </c>
      <c r="P2096" s="7">
        <f t="shared" si="257"/>
        <v>58.597222222222221</v>
      </c>
      <c r="Q2096" t="str">
        <f t="shared" si="258"/>
        <v>music</v>
      </c>
      <c r="R2096" s="8" t="str">
        <f t="shared" si="259"/>
        <v>indie rock</v>
      </c>
      <c r="S2096" s="12">
        <f t="shared" si="260"/>
        <v>40939.02002314815</v>
      </c>
      <c r="T2096" s="12">
        <f t="shared" si="261"/>
        <v>40973.125</v>
      </c>
      <c r="U2096" s="13">
        <f t="shared" si="262"/>
        <v>40939.02002314815</v>
      </c>
      <c r="V2096" t="str">
        <f t="shared" si="263"/>
        <v>Jan</v>
      </c>
    </row>
    <row r="2097" spans="1:22"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56"/>
        <v>100</v>
      </c>
      <c r="P2097" s="7">
        <f t="shared" si="257"/>
        <v>113.63636363636364</v>
      </c>
      <c r="Q2097" t="str">
        <f t="shared" si="258"/>
        <v>music</v>
      </c>
      <c r="R2097" s="8" t="str">
        <f t="shared" si="259"/>
        <v>indie rock</v>
      </c>
      <c r="S2097" s="12">
        <f t="shared" si="260"/>
        <v>40758.733483796299</v>
      </c>
      <c r="T2097" s="12">
        <f t="shared" si="261"/>
        <v>40818.733483796299</v>
      </c>
      <c r="U2097" s="13">
        <f t="shared" si="262"/>
        <v>40758.733483796299</v>
      </c>
      <c r="V2097" t="str">
        <f t="shared" si="263"/>
        <v>Aug</v>
      </c>
    </row>
    <row r="2098" spans="1:22"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56"/>
        <v>101.66666666666666</v>
      </c>
      <c r="P2098" s="7">
        <f t="shared" si="257"/>
        <v>43.571428571428569</v>
      </c>
      <c r="Q2098" t="str">
        <f t="shared" si="258"/>
        <v>music</v>
      </c>
      <c r="R2098" s="8" t="str">
        <f t="shared" si="259"/>
        <v>indie rock</v>
      </c>
      <c r="S2098" s="12">
        <f t="shared" si="260"/>
        <v>41192.758506944447</v>
      </c>
      <c r="T2098" s="12">
        <f t="shared" si="261"/>
        <v>41208.165972222225</v>
      </c>
      <c r="U2098" s="13">
        <f t="shared" si="262"/>
        <v>41192.758506944447</v>
      </c>
      <c r="V2098" t="str">
        <f t="shared" si="263"/>
        <v>Oct</v>
      </c>
    </row>
    <row r="2099" spans="1:22"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56"/>
        <v>100</v>
      </c>
      <c r="P2099" s="7">
        <f t="shared" si="257"/>
        <v>78.94736842105263</v>
      </c>
      <c r="Q2099" t="str">
        <f t="shared" si="258"/>
        <v>music</v>
      </c>
      <c r="R2099" s="8" t="str">
        <f t="shared" si="259"/>
        <v>indie rock</v>
      </c>
      <c r="S2099" s="12">
        <f t="shared" si="260"/>
        <v>40818.584895833337</v>
      </c>
      <c r="T2099" s="12">
        <f t="shared" si="261"/>
        <v>40878.626562500001</v>
      </c>
      <c r="U2099" s="13">
        <f t="shared" si="262"/>
        <v>40818.584895833337</v>
      </c>
      <c r="V2099" t="str">
        <f t="shared" si="263"/>
        <v>Oct</v>
      </c>
    </row>
    <row r="2100" spans="1:22"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56"/>
        <v>100.33333333333334</v>
      </c>
      <c r="P2100" s="7">
        <f t="shared" si="257"/>
        <v>188.125</v>
      </c>
      <c r="Q2100" t="str">
        <f t="shared" si="258"/>
        <v>music</v>
      </c>
      <c r="R2100" s="8" t="str">
        <f t="shared" si="259"/>
        <v>indie rock</v>
      </c>
      <c r="S2100" s="12">
        <f t="shared" si="260"/>
        <v>40946.11383101852</v>
      </c>
      <c r="T2100" s="12">
        <f t="shared" si="261"/>
        <v>40976.11383101852</v>
      </c>
      <c r="U2100" s="13">
        <f t="shared" si="262"/>
        <v>40946.11383101852</v>
      </c>
      <c r="V2100" t="str">
        <f t="shared" si="263"/>
        <v>Feb</v>
      </c>
    </row>
    <row r="2101" spans="1:22"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56"/>
        <v>132.36666666666667</v>
      </c>
      <c r="P2101" s="7">
        <f t="shared" si="257"/>
        <v>63.031746031746032</v>
      </c>
      <c r="Q2101" t="str">
        <f t="shared" si="258"/>
        <v>music</v>
      </c>
      <c r="R2101" s="8" t="str">
        <f t="shared" si="259"/>
        <v>indie rock</v>
      </c>
      <c r="S2101" s="12">
        <f t="shared" si="260"/>
        <v>42173.746342592596</v>
      </c>
      <c r="T2101" s="12">
        <f t="shared" si="261"/>
        <v>42187.152777777781</v>
      </c>
      <c r="U2101" s="13">
        <f t="shared" si="262"/>
        <v>42173.746342592596</v>
      </c>
      <c r="V2101" t="str">
        <f t="shared" si="263"/>
        <v>Jun</v>
      </c>
    </row>
    <row r="2102" spans="1:22"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56"/>
        <v>136.66666666666666</v>
      </c>
      <c r="P2102" s="7">
        <f t="shared" si="257"/>
        <v>30.37037037037037</v>
      </c>
      <c r="Q2102" t="str">
        <f t="shared" si="258"/>
        <v>music</v>
      </c>
      <c r="R2102" s="8" t="str">
        <f t="shared" si="259"/>
        <v>indie rock</v>
      </c>
      <c r="S2102" s="12">
        <f t="shared" si="260"/>
        <v>41074.834965277776</v>
      </c>
      <c r="T2102" s="12">
        <f t="shared" si="261"/>
        <v>41090.165972222225</v>
      </c>
      <c r="U2102" s="13">
        <f t="shared" si="262"/>
        <v>41074.834965277776</v>
      </c>
      <c r="V2102" t="str">
        <f t="shared" si="263"/>
        <v>Jun</v>
      </c>
    </row>
    <row r="2103" spans="1:22"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56"/>
        <v>113.25</v>
      </c>
      <c r="P2103" s="7">
        <f t="shared" si="257"/>
        <v>51.477272727272727</v>
      </c>
      <c r="Q2103" t="str">
        <f t="shared" si="258"/>
        <v>music</v>
      </c>
      <c r="R2103" s="8" t="str">
        <f t="shared" si="259"/>
        <v>indie rock</v>
      </c>
      <c r="S2103" s="12">
        <f t="shared" si="260"/>
        <v>40892.149467592593</v>
      </c>
      <c r="T2103" s="12">
        <f t="shared" si="261"/>
        <v>40952.149467592593</v>
      </c>
      <c r="U2103" s="13">
        <f t="shared" si="262"/>
        <v>40892.149467592593</v>
      </c>
      <c r="V2103" t="str">
        <f t="shared" si="263"/>
        <v>Dec</v>
      </c>
    </row>
    <row r="2104" spans="1:22"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56"/>
        <v>136</v>
      </c>
      <c r="P2104" s="7">
        <f t="shared" si="257"/>
        <v>35.789473684210527</v>
      </c>
      <c r="Q2104" t="str">
        <f t="shared" si="258"/>
        <v>music</v>
      </c>
      <c r="R2104" s="8" t="str">
        <f t="shared" si="259"/>
        <v>indie rock</v>
      </c>
      <c r="S2104" s="12">
        <f t="shared" si="260"/>
        <v>40638.868611111109</v>
      </c>
      <c r="T2104" s="12">
        <f t="shared" si="261"/>
        <v>40668.868611111109</v>
      </c>
      <c r="U2104" s="13">
        <f t="shared" si="262"/>
        <v>40638.868611111109</v>
      </c>
      <c r="V2104" t="str">
        <f t="shared" si="263"/>
        <v>Apr</v>
      </c>
    </row>
    <row r="2105" spans="1:22"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56"/>
        <v>146.12318374694613</v>
      </c>
      <c r="P2105" s="7">
        <f t="shared" si="257"/>
        <v>98.817391304347822</v>
      </c>
      <c r="Q2105" t="str">
        <f t="shared" si="258"/>
        <v>music</v>
      </c>
      <c r="R2105" s="8" t="str">
        <f t="shared" si="259"/>
        <v>indie rock</v>
      </c>
      <c r="S2105" s="12">
        <f t="shared" si="260"/>
        <v>41192.754942129628</v>
      </c>
      <c r="T2105" s="12">
        <f t="shared" si="261"/>
        <v>41222.7966087963</v>
      </c>
      <c r="U2105" s="13">
        <f t="shared" si="262"/>
        <v>41192.754942129628</v>
      </c>
      <c r="V2105" t="str">
        <f t="shared" si="263"/>
        <v>Oct</v>
      </c>
    </row>
    <row r="2106" spans="1:22"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56"/>
        <v>129.5</v>
      </c>
      <c r="P2106" s="7">
        <f t="shared" si="257"/>
        <v>28</v>
      </c>
      <c r="Q2106" t="str">
        <f t="shared" si="258"/>
        <v>music</v>
      </c>
      <c r="R2106" s="8" t="str">
        <f t="shared" si="259"/>
        <v>indie rock</v>
      </c>
      <c r="S2106" s="12">
        <f t="shared" si="260"/>
        <v>41394.074467592596</v>
      </c>
      <c r="T2106" s="12">
        <f t="shared" si="261"/>
        <v>41425</v>
      </c>
      <c r="U2106" s="13">
        <f t="shared" si="262"/>
        <v>41394.074467592596</v>
      </c>
      <c r="V2106" t="str">
        <f t="shared" si="263"/>
        <v>Apr</v>
      </c>
    </row>
    <row r="2107" spans="1:22"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56"/>
        <v>254</v>
      </c>
      <c r="P2107" s="7">
        <f t="shared" si="257"/>
        <v>51.313131313131315</v>
      </c>
      <c r="Q2107" t="str">
        <f t="shared" si="258"/>
        <v>music</v>
      </c>
      <c r="R2107" s="8" t="str">
        <f t="shared" si="259"/>
        <v>indie rock</v>
      </c>
      <c r="S2107" s="12">
        <f t="shared" si="260"/>
        <v>41951.788807870369</v>
      </c>
      <c r="T2107" s="12">
        <f t="shared" si="261"/>
        <v>41964.166666666672</v>
      </c>
      <c r="U2107" s="13">
        <f t="shared" si="262"/>
        <v>41951.788807870369</v>
      </c>
      <c r="V2107" t="str">
        <f t="shared" si="263"/>
        <v>Nov</v>
      </c>
    </row>
    <row r="2108" spans="1:22"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56"/>
        <v>107.04545454545456</v>
      </c>
      <c r="P2108" s="7">
        <f t="shared" si="257"/>
        <v>53.522727272727273</v>
      </c>
      <c r="Q2108" t="str">
        <f t="shared" si="258"/>
        <v>music</v>
      </c>
      <c r="R2108" s="8" t="str">
        <f t="shared" si="259"/>
        <v>indie rock</v>
      </c>
      <c r="S2108" s="12">
        <f t="shared" si="260"/>
        <v>41270.21497685185</v>
      </c>
      <c r="T2108" s="12">
        <f t="shared" si="261"/>
        <v>41300.21497685185</v>
      </c>
      <c r="U2108" s="13">
        <f t="shared" si="262"/>
        <v>41270.21497685185</v>
      </c>
      <c r="V2108" t="str">
        <f t="shared" si="263"/>
        <v>Dec</v>
      </c>
    </row>
    <row r="2109" spans="1:22"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56"/>
        <v>107.73299999999999</v>
      </c>
      <c r="P2109" s="7">
        <f t="shared" si="257"/>
        <v>37.149310344827583</v>
      </c>
      <c r="Q2109" t="str">
        <f t="shared" si="258"/>
        <v>music</v>
      </c>
      <c r="R2109" s="8" t="str">
        <f t="shared" si="259"/>
        <v>indie rock</v>
      </c>
      <c r="S2109" s="12">
        <f t="shared" si="260"/>
        <v>41934.71056712963</v>
      </c>
      <c r="T2109" s="12">
        <f t="shared" si="261"/>
        <v>41955.752233796295</v>
      </c>
      <c r="U2109" s="13">
        <f t="shared" si="262"/>
        <v>41934.71056712963</v>
      </c>
      <c r="V2109" t="str">
        <f t="shared" si="263"/>
        <v>Oct</v>
      </c>
    </row>
    <row r="2110" spans="1:22"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56"/>
        <v>107.31250000000001</v>
      </c>
      <c r="P2110" s="7">
        <f t="shared" si="257"/>
        <v>89.895287958115176</v>
      </c>
      <c r="Q2110" t="str">
        <f t="shared" si="258"/>
        <v>music</v>
      </c>
      <c r="R2110" s="8" t="str">
        <f t="shared" si="259"/>
        <v>indie rock</v>
      </c>
      <c r="S2110" s="12">
        <f t="shared" si="260"/>
        <v>41135.175694444442</v>
      </c>
      <c r="T2110" s="12">
        <f t="shared" si="261"/>
        <v>41162.163194444445</v>
      </c>
      <c r="U2110" s="13">
        <f t="shared" si="262"/>
        <v>41135.175694444442</v>
      </c>
      <c r="V2110" t="str">
        <f t="shared" si="263"/>
        <v>Aug</v>
      </c>
    </row>
    <row r="2111" spans="1:22"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56"/>
        <v>106.52500000000001</v>
      </c>
      <c r="P2111" s="7">
        <f t="shared" si="257"/>
        <v>106.52500000000001</v>
      </c>
      <c r="Q2111" t="str">
        <f t="shared" si="258"/>
        <v>music</v>
      </c>
      <c r="R2111" s="8" t="str">
        <f t="shared" si="259"/>
        <v>indie rock</v>
      </c>
      <c r="S2111" s="12">
        <f t="shared" si="260"/>
        <v>42160.708530092597</v>
      </c>
      <c r="T2111" s="12">
        <f t="shared" si="261"/>
        <v>42190.708530092597</v>
      </c>
      <c r="U2111" s="13">
        <f t="shared" si="262"/>
        <v>42160.708530092597</v>
      </c>
      <c r="V2111" t="str">
        <f t="shared" si="263"/>
        <v>Jun</v>
      </c>
    </row>
    <row r="2112" spans="1:22"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56"/>
        <v>100.35000000000001</v>
      </c>
      <c r="P2112" s="7">
        <f t="shared" si="257"/>
        <v>52.815789473684212</v>
      </c>
      <c r="Q2112" t="str">
        <f t="shared" si="258"/>
        <v>music</v>
      </c>
      <c r="R2112" s="8" t="str">
        <f t="shared" si="259"/>
        <v>indie rock</v>
      </c>
      <c r="S2112" s="12">
        <f t="shared" si="260"/>
        <v>41759.670937499999</v>
      </c>
      <c r="T2112" s="12">
        <f t="shared" si="261"/>
        <v>41787.207638888889</v>
      </c>
      <c r="U2112" s="13">
        <f t="shared" si="262"/>
        <v>41759.670937499999</v>
      </c>
      <c r="V2112" t="str">
        <f t="shared" si="263"/>
        <v>Apr</v>
      </c>
    </row>
    <row r="2113" spans="1:22"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56"/>
        <v>106.5</v>
      </c>
      <c r="P2113" s="7">
        <f t="shared" si="257"/>
        <v>54.615384615384613</v>
      </c>
      <c r="Q2113" t="str">
        <f t="shared" si="258"/>
        <v>music</v>
      </c>
      <c r="R2113" s="8" t="str">
        <f t="shared" si="259"/>
        <v>indie rock</v>
      </c>
      <c r="S2113" s="12">
        <f t="shared" si="260"/>
        <v>40703.197048611109</v>
      </c>
      <c r="T2113" s="12">
        <f t="shared" si="261"/>
        <v>40770.041666666664</v>
      </c>
      <c r="U2113" s="13">
        <f t="shared" si="262"/>
        <v>40703.197048611109</v>
      </c>
      <c r="V2113" t="str">
        <f t="shared" si="263"/>
        <v>Jun</v>
      </c>
    </row>
    <row r="2114" spans="1:22"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56"/>
        <v>100</v>
      </c>
      <c r="P2114" s="7">
        <f t="shared" si="257"/>
        <v>27.272727272727273</v>
      </c>
      <c r="Q2114" t="str">
        <f t="shared" si="258"/>
        <v>music</v>
      </c>
      <c r="R2114" s="8" t="str">
        <f t="shared" si="259"/>
        <v>indie rock</v>
      </c>
      <c r="S2114" s="12">
        <f t="shared" si="260"/>
        <v>41365.928159722222</v>
      </c>
      <c r="T2114" s="12">
        <f t="shared" si="261"/>
        <v>41379.928159722222</v>
      </c>
      <c r="U2114" s="13">
        <f t="shared" si="262"/>
        <v>41365.928159722222</v>
      </c>
      <c r="V2114" t="str">
        <f t="shared" si="263"/>
        <v>Apr</v>
      </c>
    </row>
    <row r="2115" spans="1:22"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64">E2115/D2115*100</f>
        <v>104.85714285714285</v>
      </c>
      <c r="P2115" s="7">
        <f t="shared" ref="P2115:P2178" si="265">E2115/L2115</f>
        <v>68.598130841121488</v>
      </c>
      <c r="Q2115" t="str">
        <f t="shared" ref="Q2115:Q2178" si="266">LEFT(N2115, SEARCH("/",N2115,1)-1)</f>
        <v>music</v>
      </c>
      <c r="R2115" s="8" t="str">
        <f t="shared" ref="R2115:R2178" si="267">RIGHT(N2115,LEN(N2115)-SEARCH("/",N2115))</f>
        <v>indie rock</v>
      </c>
      <c r="S2115" s="12">
        <f t="shared" ref="S2115:S2178" si="268">(J2115/86400)+DATE(1970,1,1)</f>
        <v>41870.86546296296</v>
      </c>
      <c r="T2115" s="12">
        <f t="shared" ref="T2115:T2178" si="269">(I2115/86400)+DATE(1970,1,1)</f>
        <v>41905.86546296296</v>
      </c>
      <c r="U2115" s="13">
        <f t="shared" ref="U2115:U2178" si="270">S2115</f>
        <v>41870.86546296296</v>
      </c>
      <c r="V2115" t="str">
        <f t="shared" si="263"/>
        <v>Aug</v>
      </c>
    </row>
    <row r="2116" spans="1:22"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64"/>
        <v>104.69999999999999</v>
      </c>
      <c r="P2116" s="7">
        <f t="shared" si="265"/>
        <v>35.612244897959187</v>
      </c>
      <c r="Q2116" t="str">
        <f t="shared" si="266"/>
        <v>music</v>
      </c>
      <c r="R2116" s="8" t="str">
        <f t="shared" si="267"/>
        <v>indie rock</v>
      </c>
      <c r="S2116" s="12">
        <f t="shared" si="268"/>
        <v>40458.815625000003</v>
      </c>
      <c r="T2116" s="12">
        <f t="shared" si="269"/>
        <v>40521.207638888889</v>
      </c>
      <c r="U2116" s="13">
        <f t="shared" si="270"/>
        <v>40458.815625000003</v>
      </c>
      <c r="V2116" t="str">
        <f t="shared" ref="V2116:V2179" si="271">TEXT(S2116,"mmm")</f>
        <v>Oct</v>
      </c>
    </row>
    <row r="2117" spans="1:22"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64"/>
        <v>225.66666666666669</v>
      </c>
      <c r="P2117" s="7">
        <f t="shared" si="265"/>
        <v>94.027777777777771</v>
      </c>
      <c r="Q2117" t="str">
        <f t="shared" si="266"/>
        <v>music</v>
      </c>
      <c r="R2117" s="8" t="str">
        <f t="shared" si="267"/>
        <v>indie rock</v>
      </c>
      <c r="S2117" s="12">
        <f t="shared" si="268"/>
        <v>40564.081030092595</v>
      </c>
      <c r="T2117" s="12">
        <f t="shared" si="269"/>
        <v>40594.081030092595</v>
      </c>
      <c r="U2117" s="13">
        <f t="shared" si="270"/>
        <v>40564.081030092595</v>
      </c>
      <c r="V2117" t="str">
        <f t="shared" si="271"/>
        <v>Jan</v>
      </c>
    </row>
    <row r="2118" spans="1:22"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64"/>
        <v>100.90416666666667</v>
      </c>
      <c r="P2118" s="7">
        <f t="shared" si="265"/>
        <v>526.45652173913038</v>
      </c>
      <c r="Q2118" t="str">
        <f t="shared" si="266"/>
        <v>music</v>
      </c>
      <c r="R2118" s="8" t="str">
        <f t="shared" si="267"/>
        <v>indie rock</v>
      </c>
      <c r="S2118" s="12">
        <f t="shared" si="268"/>
        <v>41136.777812500004</v>
      </c>
      <c r="T2118" s="12">
        <f t="shared" si="269"/>
        <v>41184.777812500004</v>
      </c>
      <c r="U2118" s="13">
        <f t="shared" si="270"/>
        <v>41136.777812500004</v>
      </c>
      <c r="V2118" t="str">
        <f t="shared" si="271"/>
        <v>Aug</v>
      </c>
    </row>
    <row r="2119" spans="1:22"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64"/>
        <v>147.75</v>
      </c>
      <c r="P2119" s="7">
        <f t="shared" si="265"/>
        <v>50.657142857142858</v>
      </c>
      <c r="Q2119" t="str">
        <f t="shared" si="266"/>
        <v>music</v>
      </c>
      <c r="R2119" s="8" t="str">
        <f t="shared" si="267"/>
        <v>indie rock</v>
      </c>
      <c r="S2119" s="12">
        <f t="shared" si="268"/>
        <v>42290.059594907405</v>
      </c>
      <c r="T2119" s="12">
        <f t="shared" si="269"/>
        <v>42304.207638888889</v>
      </c>
      <c r="U2119" s="13">
        <f t="shared" si="270"/>
        <v>42290.059594907405</v>
      </c>
      <c r="V2119" t="str">
        <f t="shared" si="271"/>
        <v>Oct</v>
      </c>
    </row>
    <row r="2120" spans="1:22"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64"/>
        <v>134.61099999999999</v>
      </c>
      <c r="P2120" s="7">
        <f t="shared" si="265"/>
        <v>79.182941176470578</v>
      </c>
      <c r="Q2120" t="str">
        <f t="shared" si="266"/>
        <v>music</v>
      </c>
      <c r="R2120" s="8" t="str">
        <f t="shared" si="267"/>
        <v>indie rock</v>
      </c>
      <c r="S2120" s="12">
        <f t="shared" si="268"/>
        <v>40718.839537037034</v>
      </c>
      <c r="T2120" s="12">
        <f t="shared" si="269"/>
        <v>40748.839537037034</v>
      </c>
      <c r="U2120" s="13">
        <f t="shared" si="270"/>
        <v>40718.839537037034</v>
      </c>
      <c r="V2120" t="str">
        <f t="shared" si="271"/>
        <v>Jun</v>
      </c>
    </row>
    <row r="2121" spans="1:22"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64"/>
        <v>100.75</v>
      </c>
      <c r="P2121" s="7">
        <f t="shared" si="265"/>
        <v>91.590909090909093</v>
      </c>
      <c r="Q2121" t="str">
        <f t="shared" si="266"/>
        <v>music</v>
      </c>
      <c r="R2121" s="8" t="str">
        <f t="shared" si="267"/>
        <v>indie rock</v>
      </c>
      <c r="S2121" s="12">
        <f t="shared" si="268"/>
        <v>41107.130150462966</v>
      </c>
      <c r="T2121" s="12">
        <f t="shared" si="269"/>
        <v>41137.130150462966</v>
      </c>
      <c r="U2121" s="13">
        <f t="shared" si="270"/>
        <v>41107.130150462966</v>
      </c>
      <c r="V2121" t="str">
        <f t="shared" si="271"/>
        <v>Jul</v>
      </c>
    </row>
    <row r="2122" spans="1:22"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64"/>
        <v>100.880375</v>
      </c>
      <c r="P2122" s="7">
        <f t="shared" si="265"/>
        <v>116.96275362318841</v>
      </c>
      <c r="Q2122" t="str">
        <f t="shared" si="266"/>
        <v>music</v>
      </c>
      <c r="R2122" s="8" t="str">
        <f t="shared" si="267"/>
        <v>indie rock</v>
      </c>
      <c r="S2122" s="12">
        <f t="shared" si="268"/>
        <v>41591.964537037034</v>
      </c>
      <c r="T2122" s="12">
        <f t="shared" si="269"/>
        <v>41640.964537037034</v>
      </c>
      <c r="U2122" s="13">
        <f t="shared" si="270"/>
        <v>41591.964537037034</v>
      </c>
      <c r="V2122" t="str">
        <f t="shared" si="271"/>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64"/>
        <v>0.56800000000000006</v>
      </c>
      <c r="P2123" s="7">
        <f t="shared" si="265"/>
        <v>28.4</v>
      </c>
      <c r="Q2123" t="str">
        <f t="shared" si="266"/>
        <v>games</v>
      </c>
      <c r="R2123" s="8" t="str">
        <f t="shared" si="267"/>
        <v>video games</v>
      </c>
      <c r="S2123" s="12">
        <f t="shared" si="268"/>
        <v>42716.7424537037</v>
      </c>
      <c r="T2123" s="12">
        <f t="shared" si="269"/>
        <v>42746.7424537037</v>
      </c>
      <c r="U2123" s="13">
        <f t="shared" si="270"/>
        <v>42716.7424537037</v>
      </c>
      <c r="V2123" t="str">
        <f t="shared" si="271"/>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64"/>
        <v>0.38750000000000001</v>
      </c>
      <c r="P2124" s="7">
        <f t="shared" si="265"/>
        <v>103.33333333333333</v>
      </c>
      <c r="Q2124" t="str">
        <f t="shared" si="266"/>
        <v>games</v>
      </c>
      <c r="R2124" s="8" t="str">
        <f t="shared" si="267"/>
        <v>video games</v>
      </c>
      <c r="S2124" s="12">
        <f t="shared" si="268"/>
        <v>42712.300567129627</v>
      </c>
      <c r="T2124" s="12">
        <f t="shared" si="269"/>
        <v>42742.300567129627</v>
      </c>
      <c r="U2124" s="13">
        <f t="shared" si="270"/>
        <v>42712.300567129627</v>
      </c>
      <c r="V2124" t="str">
        <f t="shared" si="271"/>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64"/>
        <v>10</v>
      </c>
      <c r="P2125" s="7">
        <f t="shared" si="265"/>
        <v>10</v>
      </c>
      <c r="Q2125" t="str">
        <f t="shared" si="266"/>
        <v>games</v>
      </c>
      <c r="R2125" s="8" t="str">
        <f t="shared" si="267"/>
        <v>video games</v>
      </c>
      <c r="S2125" s="12">
        <f t="shared" si="268"/>
        <v>40198.424849537041</v>
      </c>
      <c r="T2125" s="12">
        <f t="shared" si="269"/>
        <v>40252.290972222225</v>
      </c>
      <c r="U2125" s="13">
        <f t="shared" si="270"/>
        <v>40198.424849537041</v>
      </c>
      <c r="V2125" t="str">
        <f t="shared" si="271"/>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64"/>
        <v>10.454545454545453</v>
      </c>
      <c r="P2126" s="7">
        <f t="shared" si="265"/>
        <v>23</v>
      </c>
      <c r="Q2126" t="str">
        <f t="shared" si="266"/>
        <v>games</v>
      </c>
      <c r="R2126" s="8" t="str">
        <f t="shared" si="267"/>
        <v>video games</v>
      </c>
      <c r="S2126" s="12">
        <f t="shared" si="268"/>
        <v>40464.028182870374</v>
      </c>
      <c r="T2126" s="12">
        <f t="shared" si="269"/>
        <v>40512.208333333336</v>
      </c>
      <c r="U2126" s="13">
        <f t="shared" si="270"/>
        <v>40464.028182870374</v>
      </c>
      <c r="V2126" t="str">
        <f t="shared" si="271"/>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64"/>
        <v>1.4200000000000002</v>
      </c>
      <c r="P2127" s="7">
        <f t="shared" si="265"/>
        <v>31.555555555555557</v>
      </c>
      <c r="Q2127" t="str">
        <f t="shared" si="266"/>
        <v>games</v>
      </c>
      <c r="R2127" s="8" t="str">
        <f t="shared" si="267"/>
        <v>video games</v>
      </c>
      <c r="S2127" s="12">
        <f t="shared" si="268"/>
        <v>42191.023530092592</v>
      </c>
      <c r="T2127" s="12">
        <f t="shared" si="269"/>
        <v>42221.023530092592</v>
      </c>
      <c r="U2127" s="13">
        <f t="shared" si="270"/>
        <v>42191.023530092592</v>
      </c>
      <c r="V2127" t="str">
        <f t="shared" si="271"/>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64"/>
        <v>0.05</v>
      </c>
      <c r="P2128" s="7">
        <f t="shared" si="265"/>
        <v>5</v>
      </c>
      <c r="Q2128" t="str">
        <f t="shared" si="266"/>
        <v>games</v>
      </c>
      <c r="R2128" s="8" t="str">
        <f t="shared" si="267"/>
        <v>video games</v>
      </c>
      <c r="S2128" s="12">
        <f t="shared" si="268"/>
        <v>41951.973229166666</v>
      </c>
      <c r="T2128" s="12">
        <f t="shared" si="269"/>
        <v>41981.973229166666</v>
      </c>
      <c r="U2128" s="13">
        <f t="shared" si="270"/>
        <v>41951.973229166666</v>
      </c>
      <c r="V2128" t="str">
        <f t="shared" si="271"/>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64"/>
        <v>28.842857142857142</v>
      </c>
      <c r="P2129" s="7">
        <f t="shared" si="265"/>
        <v>34.220338983050844</v>
      </c>
      <c r="Q2129" t="str">
        <f t="shared" si="266"/>
        <v>games</v>
      </c>
      <c r="R2129" s="8" t="str">
        <f t="shared" si="267"/>
        <v>video games</v>
      </c>
      <c r="S2129" s="12">
        <f t="shared" si="268"/>
        <v>42045.505358796298</v>
      </c>
      <c r="T2129" s="12">
        <f t="shared" si="269"/>
        <v>42075.463692129633</v>
      </c>
      <c r="U2129" s="13">
        <f t="shared" si="270"/>
        <v>42045.505358796298</v>
      </c>
      <c r="V2129" t="str">
        <f t="shared" si="271"/>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64"/>
        <v>0.16666666666666669</v>
      </c>
      <c r="P2130" s="7">
        <f t="shared" si="265"/>
        <v>25</v>
      </c>
      <c r="Q2130" t="str">
        <f t="shared" si="266"/>
        <v>games</v>
      </c>
      <c r="R2130" s="8" t="str">
        <f t="shared" si="267"/>
        <v>video games</v>
      </c>
      <c r="S2130" s="12">
        <f t="shared" si="268"/>
        <v>41843.772789351853</v>
      </c>
      <c r="T2130" s="12">
        <f t="shared" si="269"/>
        <v>41903.772789351853</v>
      </c>
      <c r="U2130" s="13">
        <f t="shared" si="270"/>
        <v>41843.772789351853</v>
      </c>
      <c r="V2130" t="str">
        <f t="shared" si="271"/>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64"/>
        <v>11.799999999999999</v>
      </c>
      <c r="P2131" s="7">
        <f t="shared" si="265"/>
        <v>19.666666666666668</v>
      </c>
      <c r="Q2131" t="str">
        <f t="shared" si="266"/>
        <v>games</v>
      </c>
      <c r="R2131" s="8" t="str">
        <f t="shared" si="267"/>
        <v>video games</v>
      </c>
      <c r="S2131" s="12">
        <f t="shared" si="268"/>
        <v>42409.024305555555</v>
      </c>
      <c r="T2131" s="12">
        <f t="shared" si="269"/>
        <v>42439.024305555555</v>
      </c>
      <c r="U2131" s="13">
        <f t="shared" si="270"/>
        <v>42409.024305555555</v>
      </c>
      <c r="V2131" t="str">
        <f t="shared" si="271"/>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64"/>
        <v>0.20238095238095236</v>
      </c>
      <c r="P2132" s="7">
        <f t="shared" si="265"/>
        <v>21.25</v>
      </c>
      <c r="Q2132" t="str">
        <f t="shared" si="266"/>
        <v>games</v>
      </c>
      <c r="R2132" s="8" t="str">
        <f t="shared" si="267"/>
        <v>video games</v>
      </c>
      <c r="S2132" s="12">
        <f t="shared" si="268"/>
        <v>41832.086377314816</v>
      </c>
      <c r="T2132" s="12">
        <f t="shared" si="269"/>
        <v>41867.086377314816</v>
      </c>
      <c r="U2132" s="13">
        <f t="shared" si="270"/>
        <v>41832.086377314816</v>
      </c>
      <c r="V2132" t="str">
        <f t="shared" si="271"/>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64"/>
        <v>5</v>
      </c>
      <c r="P2133" s="7">
        <f t="shared" si="265"/>
        <v>8.3333333333333339</v>
      </c>
      <c r="Q2133" t="str">
        <f t="shared" si="266"/>
        <v>games</v>
      </c>
      <c r="R2133" s="8" t="str">
        <f t="shared" si="267"/>
        <v>video games</v>
      </c>
      <c r="S2133" s="12">
        <f t="shared" si="268"/>
        <v>42167.207071759258</v>
      </c>
      <c r="T2133" s="12">
        <f t="shared" si="269"/>
        <v>42197.207071759258</v>
      </c>
      <c r="U2133" s="13">
        <f t="shared" si="270"/>
        <v>42167.207071759258</v>
      </c>
      <c r="V2133" t="str">
        <f t="shared" si="271"/>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64"/>
        <v>2.1129899999999995</v>
      </c>
      <c r="P2134" s="7">
        <f t="shared" si="265"/>
        <v>21.34333333333333</v>
      </c>
      <c r="Q2134" t="str">
        <f t="shared" si="266"/>
        <v>games</v>
      </c>
      <c r="R2134" s="8" t="str">
        <f t="shared" si="267"/>
        <v>video games</v>
      </c>
      <c r="S2134" s="12">
        <f t="shared" si="268"/>
        <v>41643.487175925926</v>
      </c>
      <c r="T2134" s="12">
        <f t="shared" si="269"/>
        <v>41673.487175925926</v>
      </c>
      <c r="U2134" s="13">
        <f t="shared" si="270"/>
        <v>41643.487175925926</v>
      </c>
      <c r="V2134" t="str">
        <f t="shared" si="271"/>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64"/>
        <v>1.6</v>
      </c>
      <c r="P2135" s="7">
        <f t="shared" si="265"/>
        <v>5.333333333333333</v>
      </c>
      <c r="Q2135" t="str">
        <f t="shared" si="266"/>
        <v>games</v>
      </c>
      <c r="R2135" s="8" t="str">
        <f t="shared" si="267"/>
        <v>video games</v>
      </c>
      <c r="S2135" s="12">
        <f t="shared" si="268"/>
        <v>40619.097210648149</v>
      </c>
      <c r="T2135" s="12">
        <f t="shared" si="269"/>
        <v>40657.290972222225</v>
      </c>
      <c r="U2135" s="13">
        <f t="shared" si="270"/>
        <v>40619.097210648149</v>
      </c>
      <c r="V2135" t="str">
        <f t="shared" si="271"/>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64"/>
        <v>1.7333333333333332</v>
      </c>
      <c r="P2136" s="7">
        <f t="shared" si="265"/>
        <v>34.666666666666664</v>
      </c>
      <c r="Q2136" t="str">
        <f t="shared" si="266"/>
        <v>games</v>
      </c>
      <c r="R2136" s="8" t="str">
        <f t="shared" si="267"/>
        <v>video games</v>
      </c>
      <c r="S2136" s="12">
        <f t="shared" si="268"/>
        <v>41361.886469907404</v>
      </c>
      <c r="T2136" s="12">
        <f t="shared" si="269"/>
        <v>41391.886469907404</v>
      </c>
      <c r="U2136" s="13">
        <f t="shared" si="270"/>
        <v>41361.886469907404</v>
      </c>
      <c r="V2136" t="str">
        <f t="shared" si="271"/>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64"/>
        <v>9.56</v>
      </c>
      <c r="P2137" s="7">
        <f t="shared" si="265"/>
        <v>21.727272727272727</v>
      </c>
      <c r="Q2137" t="str">
        <f t="shared" si="266"/>
        <v>games</v>
      </c>
      <c r="R2137" s="8" t="str">
        <f t="shared" si="267"/>
        <v>video games</v>
      </c>
      <c r="S2137" s="12">
        <f t="shared" si="268"/>
        <v>41156.96334490741</v>
      </c>
      <c r="T2137" s="12">
        <f t="shared" si="269"/>
        <v>41186.96334490741</v>
      </c>
      <c r="U2137" s="13">
        <f t="shared" si="270"/>
        <v>41156.96334490741</v>
      </c>
      <c r="V2137" t="str">
        <f t="shared" si="271"/>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64"/>
        <v>5.9612499999999999E-2</v>
      </c>
      <c r="P2138" s="7">
        <f t="shared" si="265"/>
        <v>11.922499999999999</v>
      </c>
      <c r="Q2138" t="str">
        <f t="shared" si="266"/>
        <v>games</v>
      </c>
      <c r="R2138" s="8" t="str">
        <f t="shared" si="267"/>
        <v>video games</v>
      </c>
      <c r="S2138" s="12">
        <f t="shared" si="268"/>
        <v>41536.509097222224</v>
      </c>
      <c r="T2138" s="12">
        <f t="shared" si="269"/>
        <v>41566.509097222224</v>
      </c>
      <c r="U2138" s="13">
        <f t="shared" si="270"/>
        <v>41536.509097222224</v>
      </c>
      <c r="V2138" t="str">
        <f t="shared" si="271"/>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64"/>
        <v>28.405999999999999</v>
      </c>
      <c r="P2139" s="7">
        <f t="shared" si="265"/>
        <v>26.59737827715356</v>
      </c>
      <c r="Q2139" t="str">
        <f t="shared" si="266"/>
        <v>games</v>
      </c>
      <c r="R2139" s="8" t="str">
        <f t="shared" si="267"/>
        <v>video games</v>
      </c>
      <c r="S2139" s="12">
        <f t="shared" si="268"/>
        <v>41948.771168981482</v>
      </c>
      <c r="T2139" s="12">
        <f t="shared" si="269"/>
        <v>41978.771168981482</v>
      </c>
      <c r="U2139" s="13">
        <f t="shared" si="270"/>
        <v>41948.771168981482</v>
      </c>
      <c r="V2139" t="str">
        <f t="shared" si="271"/>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64"/>
        <v>12.8</v>
      </c>
      <c r="P2140" s="7">
        <f t="shared" si="265"/>
        <v>10.666666666666666</v>
      </c>
      <c r="Q2140" t="str">
        <f t="shared" si="266"/>
        <v>games</v>
      </c>
      <c r="R2140" s="8" t="str">
        <f t="shared" si="267"/>
        <v>video games</v>
      </c>
      <c r="S2140" s="12">
        <f t="shared" si="268"/>
        <v>41557.013182870374</v>
      </c>
      <c r="T2140" s="12">
        <f t="shared" si="269"/>
        <v>41587.054849537039</v>
      </c>
      <c r="U2140" s="13">
        <f t="shared" si="270"/>
        <v>41557.013182870374</v>
      </c>
      <c r="V2140" t="str">
        <f t="shared" si="271"/>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64"/>
        <v>5.42</v>
      </c>
      <c r="P2141" s="7">
        <f t="shared" si="265"/>
        <v>29.035714285714285</v>
      </c>
      <c r="Q2141" t="str">
        <f t="shared" si="266"/>
        <v>games</v>
      </c>
      <c r="R2141" s="8" t="str">
        <f t="shared" si="267"/>
        <v>video games</v>
      </c>
      <c r="S2141" s="12">
        <f t="shared" si="268"/>
        <v>42647.750092592592</v>
      </c>
      <c r="T2141" s="12">
        <f t="shared" si="269"/>
        <v>42677.750092592592</v>
      </c>
      <c r="U2141" s="13">
        <f t="shared" si="270"/>
        <v>42647.750092592592</v>
      </c>
      <c r="V2141" t="str">
        <f t="shared" si="271"/>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64"/>
        <v>0.11199999999999999</v>
      </c>
      <c r="P2142" s="7">
        <f t="shared" si="265"/>
        <v>50.909090909090907</v>
      </c>
      <c r="Q2142" t="str">
        <f t="shared" si="266"/>
        <v>games</v>
      </c>
      <c r="R2142" s="8" t="str">
        <f t="shared" si="267"/>
        <v>video games</v>
      </c>
      <c r="S2142" s="12">
        <f t="shared" si="268"/>
        <v>41255.833611111113</v>
      </c>
      <c r="T2142" s="12">
        <f t="shared" si="269"/>
        <v>41285.833611111113</v>
      </c>
      <c r="U2142" s="13">
        <f t="shared" si="270"/>
        <v>41255.833611111113</v>
      </c>
      <c r="V2142" t="str">
        <f t="shared" si="271"/>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64"/>
        <v>0</v>
      </c>
      <c r="P2143" s="7" t="e">
        <f t="shared" si="265"/>
        <v>#DIV/0!</v>
      </c>
      <c r="Q2143" t="str">
        <f t="shared" si="266"/>
        <v>games</v>
      </c>
      <c r="R2143" s="8" t="str">
        <f t="shared" si="267"/>
        <v>video games</v>
      </c>
      <c r="S2143" s="12">
        <f t="shared" si="268"/>
        <v>41927.235636574071</v>
      </c>
      <c r="T2143" s="12">
        <f t="shared" si="269"/>
        <v>41957.277303240742</v>
      </c>
      <c r="U2143" s="13">
        <f t="shared" si="270"/>
        <v>41927.235636574071</v>
      </c>
      <c r="V2143" t="str">
        <f t="shared" si="271"/>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64"/>
        <v>5.7238095238095239</v>
      </c>
      <c r="P2144" s="7">
        <f t="shared" si="265"/>
        <v>50.083333333333336</v>
      </c>
      <c r="Q2144" t="str">
        <f t="shared" si="266"/>
        <v>games</v>
      </c>
      <c r="R2144" s="8" t="str">
        <f t="shared" si="267"/>
        <v>video games</v>
      </c>
      <c r="S2144" s="12">
        <f t="shared" si="268"/>
        <v>42340.701504629629</v>
      </c>
      <c r="T2144" s="12">
        <f t="shared" si="269"/>
        <v>42368.701504629629</v>
      </c>
      <c r="U2144" s="13">
        <f t="shared" si="270"/>
        <v>42340.701504629629</v>
      </c>
      <c r="V2144" t="str">
        <f t="shared" si="271"/>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64"/>
        <v>11.25</v>
      </c>
      <c r="P2145" s="7">
        <f t="shared" si="265"/>
        <v>45</v>
      </c>
      <c r="Q2145" t="str">
        <f t="shared" si="266"/>
        <v>games</v>
      </c>
      <c r="R2145" s="8" t="str">
        <f t="shared" si="267"/>
        <v>video games</v>
      </c>
      <c r="S2145" s="12">
        <f t="shared" si="268"/>
        <v>40332.886712962965</v>
      </c>
      <c r="T2145" s="12">
        <f t="shared" si="269"/>
        <v>40380.791666666664</v>
      </c>
      <c r="U2145" s="13">
        <f t="shared" si="270"/>
        <v>40332.886712962965</v>
      </c>
      <c r="V2145" t="str">
        <f t="shared" si="271"/>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64"/>
        <v>1.7098591549295776</v>
      </c>
      <c r="P2146" s="7">
        <f t="shared" si="265"/>
        <v>25.291666666666668</v>
      </c>
      <c r="Q2146" t="str">
        <f t="shared" si="266"/>
        <v>games</v>
      </c>
      <c r="R2146" s="8" t="str">
        <f t="shared" si="267"/>
        <v>video games</v>
      </c>
      <c r="S2146" s="12">
        <f t="shared" si="268"/>
        <v>41499.546759259261</v>
      </c>
      <c r="T2146" s="12">
        <f t="shared" si="269"/>
        <v>41531.546759259261</v>
      </c>
      <c r="U2146" s="13">
        <f t="shared" si="270"/>
        <v>41499.546759259261</v>
      </c>
      <c r="V2146" t="str">
        <f t="shared" si="271"/>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64"/>
        <v>30.433333333333334</v>
      </c>
      <c r="P2147" s="7">
        <f t="shared" si="265"/>
        <v>51.292134831460672</v>
      </c>
      <c r="Q2147" t="str">
        <f t="shared" si="266"/>
        <v>games</v>
      </c>
      <c r="R2147" s="8" t="str">
        <f t="shared" si="267"/>
        <v>video games</v>
      </c>
      <c r="S2147" s="12">
        <f t="shared" si="268"/>
        <v>41575.237430555557</v>
      </c>
      <c r="T2147" s="12">
        <f t="shared" si="269"/>
        <v>41605.279097222221</v>
      </c>
      <c r="U2147" s="13">
        <f t="shared" si="270"/>
        <v>41575.237430555557</v>
      </c>
      <c r="V2147" t="str">
        <f t="shared" si="271"/>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64"/>
        <v>0.02</v>
      </c>
      <c r="P2148" s="7">
        <f t="shared" si="265"/>
        <v>1</v>
      </c>
      <c r="Q2148" t="str">
        <f t="shared" si="266"/>
        <v>games</v>
      </c>
      <c r="R2148" s="8" t="str">
        <f t="shared" si="267"/>
        <v>video games</v>
      </c>
      <c r="S2148" s="12">
        <f t="shared" si="268"/>
        <v>42397.679513888885</v>
      </c>
      <c r="T2148" s="12">
        <f t="shared" si="269"/>
        <v>42411.679513888885</v>
      </c>
      <c r="U2148" s="13">
        <f t="shared" si="270"/>
        <v>42397.679513888885</v>
      </c>
      <c r="V2148" t="str">
        <f t="shared" si="271"/>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64"/>
        <v>0.69641025641025645</v>
      </c>
      <c r="P2149" s="7">
        <f t="shared" si="265"/>
        <v>49.381818181818183</v>
      </c>
      <c r="Q2149" t="str">
        <f t="shared" si="266"/>
        <v>games</v>
      </c>
      <c r="R2149" s="8" t="str">
        <f t="shared" si="267"/>
        <v>video games</v>
      </c>
      <c r="S2149" s="12">
        <f t="shared" si="268"/>
        <v>41927.295694444445</v>
      </c>
      <c r="T2149" s="12">
        <f t="shared" si="269"/>
        <v>41959.337361111116</v>
      </c>
      <c r="U2149" s="13">
        <f t="shared" si="270"/>
        <v>41927.295694444445</v>
      </c>
      <c r="V2149" t="str">
        <f t="shared" si="271"/>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64"/>
        <v>2</v>
      </c>
      <c r="P2150" s="7">
        <f t="shared" si="265"/>
        <v>1</v>
      </c>
      <c r="Q2150" t="str">
        <f t="shared" si="266"/>
        <v>games</v>
      </c>
      <c r="R2150" s="8" t="str">
        <f t="shared" si="267"/>
        <v>video games</v>
      </c>
      <c r="S2150" s="12">
        <f t="shared" si="268"/>
        <v>42066.733587962968</v>
      </c>
      <c r="T2150" s="12">
        <f t="shared" si="269"/>
        <v>42096.691921296297</v>
      </c>
      <c r="U2150" s="13">
        <f t="shared" si="270"/>
        <v>42066.733587962968</v>
      </c>
      <c r="V2150" t="str">
        <f t="shared" si="271"/>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64"/>
        <v>0</v>
      </c>
      <c r="P2151" s="7" t="e">
        <f t="shared" si="265"/>
        <v>#DIV/0!</v>
      </c>
      <c r="Q2151" t="str">
        <f t="shared" si="266"/>
        <v>games</v>
      </c>
      <c r="R2151" s="8" t="str">
        <f t="shared" si="267"/>
        <v>video games</v>
      </c>
      <c r="S2151" s="12">
        <f t="shared" si="268"/>
        <v>40355.024953703702</v>
      </c>
      <c r="T2151" s="12">
        <f t="shared" si="269"/>
        <v>40390</v>
      </c>
      <c r="U2151" s="13">
        <f t="shared" si="270"/>
        <v>40355.024953703702</v>
      </c>
      <c r="V2151" t="str">
        <f t="shared" si="271"/>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64"/>
        <v>0.80999999999999994</v>
      </c>
      <c r="P2152" s="7">
        <f t="shared" si="265"/>
        <v>101.25</v>
      </c>
      <c r="Q2152" t="str">
        <f t="shared" si="266"/>
        <v>games</v>
      </c>
      <c r="R2152" s="8" t="str">
        <f t="shared" si="267"/>
        <v>video games</v>
      </c>
      <c r="S2152" s="12">
        <f t="shared" si="268"/>
        <v>42534.284710648149</v>
      </c>
      <c r="T2152" s="12">
        <f t="shared" si="269"/>
        <v>42564.284710648149</v>
      </c>
      <c r="U2152" s="13">
        <f t="shared" si="270"/>
        <v>42534.284710648149</v>
      </c>
      <c r="V2152" t="str">
        <f t="shared" si="271"/>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64"/>
        <v>0.26222222222222225</v>
      </c>
      <c r="P2153" s="7">
        <f t="shared" si="265"/>
        <v>19.666666666666668</v>
      </c>
      <c r="Q2153" t="str">
        <f t="shared" si="266"/>
        <v>games</v>
      </c>
      <c r="R2153" s="8" t="str">
        <f t="shared" si="267"/>
        <v>video games</v>
      </c>
      <c r="S2153" s="12">
        <f t="shared" si="268"/>
        <v>42520.847384259258</v>
      </c>
      <c r="T2153" s="12">
        <f t="shared" si="269"/>
        <v>42550.847384259258</v>
      </c>
      <c r="U2153" s="13">
        <f t="shared" si="270"/>
        <v>42520.847384259258</v>
      </c>
      <c r="V2153" t="str">
        <f t="shared" si="271"/>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64"/>
        <v>0.16666666666666669</v>
      </c>
      <c r="P2154" s="7">
        <f t="shared" si="265"/>
        <v>12.5</v>
      </c>
      <c r="Q2154" t="str">
        <f t="shared" si="266"/>
        <v>games</v>
      </c>
      <c r="R2154" s="8" t="str">
        <f t="shared" si="267"/>
        <v>video games</v>
      </c>
      <c r="S2154" s="12">
        <f t="shared" si="268"/>
        <v>41683.832280092596</v>
      </c>
      <c r="T2154" s="12">
        <f t="shared" si="269"/>
        <v>41713.790613425925</v>
      </c>
      <c r="U2154" s="13">
        <f t="shared" si="270"/>
        <v>41683.832280092596</v>
      </c>
      <c r="V2154" t="str">
        <f t="shared" si="271"/>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64"/>
        <v>9.124454880912446E-3</v>
      </c>
      <c r="P2155" s="7">
        <f t="shared" si="265"/>
        <v>8.5</v>
      </c>
      <c r="Q2155" t="str">
        <f t="shared" si="266"/>
        <v>games</v>
      </c>
      <c r="R2155" s="8" t="str">
        <f t="shared" si="267"/>
        <v>video games</v>
      </c>
      <c r="S2155" s="12">
        <f t="shared" si="268"/>
        <v>41974.911087962959</v>
      </c>
      <c r="T2155" s="12">
        <f t="shared" si="269"/>
        <v>42014.332638888889</v>
      </c>
      <c r="U2155" s="13">
        <f t="shared" si="270"/>
        <v>41974.911087962959</v>
      </c>
      <c r="V2155" t="str">
        <f t="shared" si="271"/>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64"/>
        <v>0.8</v>
      </c>
      <c r="P2156" s="7">
        <f t="shared" si="265"/>
        <v>1</v>
      </c>
      <c r="Q2156" t="str">
        <f t="shared" si="266"/>
        <v>games</v>
      </c>
      <c r="R2156" s="8" t="str">
        <f t="shared" si="267"/>
        <v>video games</v>
      </c>
      <c r="S2156" s="12">
        <f t="shared" si="268"/>
        <v>41647.632256944446</v>
      </c>
      <c r="T2156" s="12">
        <f t="shared" si="269"/>
        <v>41667.632256944446</v>
      </c>
      <c r="U2156" s="13">
        <f t="shared" si="270"/>
        <v>41647.632256944446</v>
      </c>
      <c r="V2156" t="str">
        <f t="shared" si="271"/>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64"/>
        <v>2.2999999999999998</v>
      </c>
      <c r="P2157" s="7">
        <f t="shared" si="265"/>
        <v>23</v>
      </c>
      <c r="Q2157" t="str">
        <f t="shared" si="266"/>
        <v>games</v>
      </c>
      <c r="R2157" s="8" t="str">
        <f t="shared" si="267"/>
        <v>video games</v>
      </c>
      <c r="S2157" s="12">
        <f t="shared" si="268"/>
        <v>42430.747511574074</v>
      </c>
      <c r="T2157" s="12">
        <f t="shared" si="269"/>
        <v>42460.70584490741</v>
      </c>
      <c r="U2157" s="13">
        <f t="shared" si="270"/>
        <v>42430.747511574074</v>
      </c>
      <c r="V2157" t="str">
        <f t="shared" si="271"/>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64"/>
        <v>2.6660714285714282</v>
      </c>
      <c r="P2158" s="7">
        <f t="shared" si="265"/>
        <v>17.987951807228917</v>
      </c>
      <c r="Q2158" t="str">
        <f t="shared" si="266"/>
        <v>games</v>
      </c>
      <c r="R2158" s="8" t="str">
        <f t="shared" si="267"/>
        <v>video games</v>
      </c>
      <c r="S2158" s="12">
        <f t="shared" si="268"/>
        <v>41488.85423611111</v>
      </c>
      <c r="T2158" s="12">
        <f t="shared" si="269"/>
        <v>41533.85423611111</v>
      </c>
      <c r="U2158" s="13">
        <f t="shared" si="270"/>
        <v>41488.85423611111</v>
      </c>
      <c r="V2158" t="str">
        <f t="shared" si="271"/>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64"/>
        <v>28.192</v>
      </c>
      <c r="P2159" s="7">
        <f t="shared" si="265"/>
        <v>370.94736842105266</v>
      </c>
      <c r="Q2159" t="str">
        <f t="shared" si="266"/>
        <v>games</v>
      </c>
      <c r="R2159" s="8" t="str">
        <f t="shared" si="267"/>
        <v>video games</v>
      </c>
      <c r="S2159" s="12">
        <f t="shared" si="268"/>
        <v>42694.98128472222</v>
      </c>
      <c r="T2159" s="12">
        <f t="shared" si="269"/>
        <v>42727.332638888889</v>
      </c>
      <c r="U2159" s="13">
        <f t="shared" si="270"/>
        <v>42694.98128472222</v>
      </c>
      <c r="V2159" t="str">
        <f t="shared" si="271"/>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64"/>
        <v>6.5900366666666672</v>
      </c>
      <c r="P2160" s="7">
        <f t="shared" si="265"/>
        <v>63.569485530546629</v>
      </c>
      <c r="Q2160" t="str">
        <f t="shared" si="266"/>
        <v>games</v>
      </c>
      <c r="R2160" s="8" t="str">
        <f t="shared" si="267"/>
        <v>video games</v>
      </c>
      <c r="S2160" s="12">
        <f t="shared" si="268"/>
        <v>41264.853865740741</v>
      </c>
      <c r="T2160" s="12">
        <f t="shared" si="269"/>
        <v>41309.853865740741</v>
      </c>
      <c r="U2160" s="13">
        <f t="shared" si="270"/>
        <v>41264.853865740741</v>
      </c>
      <c r="V2160" t="str">
        <f t="shared" si="271"/>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64"/>
        <v>0.72222222222222221</v>
      </c>
      <c r="P2161" s="7">
        <f t="shared" si="265"/>
        <v>13</v>
      </c>
      <c r="Q2161" t="str">
        <f t="shared" si="266"/>
        <v>games</v>
      </c>
      <c r="R2161" s="8" t="str">
        <f t="shared" si="267"/>
        <v>video games</v>
      </c>
      <c r="S2161" s="12">
        <f t="shared" si="268"/>
        <v>40710.731180555558</v>
      </c>
      <c r="T2161" s="12">
        <f t="shared" si="269"/>
        <v>40740.731180555558</v>
      </c>
      <c r="U2161" s="13">
        <f t="shared" si="270"/>
        <v>40710.731180555558</v>
      </c>
      <c r="V2161" t="str">
        <f t="shared" si="271"/>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64"/>
        <v>0.85000000000000009</v>
      </c>
      <c r="P2162" s="7">
        <f t="shared" si="265"/>
        <v>5.3125</v>
      </c>
      <c r="Q2162" t="str">
        <f t="shared" si="266"/>
        <v>games</v>
      </c>
      <c r="R2162" s="8" t="str">
        <f t="shared" si="267"/>
        <v>video games</v>
      </c>
      <c r="S2162" s="12">
        <f t="shared" si="268"/>
        <v>41018.711863425924</v>
      </c>
      <c r="T2162" s="12">
        <f t="shared" si="269"/>
        <v>41048.711863425924</v>
      </c>
      <c r="U2162" s="13">
        <f t="shared" si="270"/>
        <v>41018.711863425924</v>
      </c>
      <c r="V2162" t="str">
        <f t="shared" si="271"/>
        <v>Apr</v>
      </c>
    </row>
    <row r="2163" spans="1:22"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64"/>
        <v>115.75</v>
      </c>
      <c r="P2163" s="7">
        <f t="shared" si="265"/>
        <v>35.615384615384613</v>
      </c>
      <c r="Q2163" t="str">
        <f t="shared" si="266"/>
        <v>music</v>
      </c>
      <c r="R2163" s="8" t="str">
        <f t="shared" si="267"/>
        <v>rock</v>
      </c>
      <c r="S2163" s="12">
        <f t="shared" si="268"/>
        <v>42240.852534722224</v>
      </c>
      <c r="T2163" s="12">
        <f t="shared" si="269"/>
        <v>42270.852534722224</v>
      </c>
      <c r="U2163" s="13">
        <f t="shared" si="270"/>
        <v>42240.852534722224</v>
      </c>
      <c r="V2163" t="str">
        <f t="shared" si="271"/>
        <v>Aug</v>
      </c>
    </row>
    <row r="2164" spans="1:22"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64"/>
        <v>112.26666666666667</v>
      </c>
      <c r="P2164" s="7">
        <f t="shared" si="265"/>
        <v>87.103448275862064</v>
      </c>
      <c r="Q2164" t="str">
        <f t="shared" si="266"/>
        <v>music</v>
      </c>
      <c r="R2164" s="8" t="str">
        <f t="shared" si="267"/>
        <v>rock</v>
      </c>
      <c r="S2164" s="12">
        <f t="shared" si="268"/>
        <v>41813.766099537039</v>
      </c>
      <c r="T2164" s="12">
        <f t="shared" si="269"/>
        <v>41844.766099537039</v>
      </c>
      <c r="U2164" s="13">
        <f t="shared" si="270"/>
        <v>41813.766099537039</v>
      </c>
      <c r="V2164" t="str">
        <f t="shared" si="271"/>
        <v>Jun</v>
      </c>
    </row>
    <row r="2165" spans="1:22"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64"/>
        <v>132.20000000000002</v>
      </c>
      <c r="P2165" s="7">
        <f t="shared" si="265"/>
        <v>75.11363636363636</v>
      </c>
      <c r="Q2165" t="str">
        <f t="shared" si="266"/>
        <v>music</v>
      </c>
      <c r="R2165" s="8" t="str">
        <f t="shared" si="267"/>
        <v>rock</v>
      </c>
      <c r="S2165" s="12">
        <f t="shared" si="268"/>
        <v>42111.899537037039</v>
      </c>
      <c r="T2165" s="12">
        <f t="shared" si="269"/>
        <v>42163.159722222219</v>
      </c>
      <c r="U2165" s="13">
        <f t="shared" si="270"/>
        <v>42111.899537037039</v>
      </c>
      <c r="V2165" t="str">
        <f t="shared" si="271"/>
        <v>Apr</v>
      </c>
    </row>
    <row r="2166" spans="1:22"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64"/>
        <v>102.63636363636364</v>
      </c>
      <c r="P2166" s="7">
        <f t="shared" si="265"/>
        <v>68.01204819277109</v>
      </c>
      <c r="Q2166" t="str">
        <f t="shared" si="266"/>
        <v>music</v>
      </c>
      <c r="R2166" s="8" t="str">
        <f t="shared" si="267"/>
        <v>rock</v>
      </c>
      <c r="S2166" s="12">
        <f t="shared" si="268"/>
        <v>42515.71775462963</v>
      </c>
      <c r="T2166" s="12">
        <f t="shared" si="269"/>
        <v>42546.165972222225</v>
      </c>
      <c r="U2166" s="13">
        <f t="shared" si="270"/>
        <v>42515.71775462963</v>
      </c>
      <c r="V2166" t="str">
        <f t="shared" si="271"/>
        <v>May</v>
      </c>
    </row>
    <row r="2167" spans="1:22"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64"/>
        <v>138.64000000000001</v>
      </c>
      <c r="P2167" s="7">
        <f t="shared" si="265"/>
        <v>29.623931623931625</v>
      </c>
      <c r="Q2167" t="str">
        <f t="shared" si="266"/>
        <v>music</v>
      </c>
      <c r="R2167" s="8" t="str">
        <f t="shared" si="267"/>
        <v>rock</v>
      </c>
      <c r="S2167" s="12">
        <f t="shared" si="268"/>
        <v>42438.667071759264</v>
      </c>
      <c r="T2167" s="12">
        <f t="shared" si="269"/>
        <v>42468.625405092593</v>
      </c>
      <c r="U2167" s="13">
        <f t="shared" si="270"/>
        <v>42438.667071759264</v>
      </c>
      <c r="V2167" t="str">
        <f t="shared" si="271"/>
        <v>Mar</v>
      </c>
    </row>
    <row r="2168" spans="1:22"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64"/>
        <v>146.6</v>
      </c>
      <c r="P2168" s="7">
        <f t="shared" si="265"/>
        <v>91.625</v>
      </c>
      <c r="Q2168" t="str">
        <f t="shared" si="266"/>
        <v>music</v>
      </c>
      <c r="R2168" s="8" t="str">
        <f t="shared" si="267"/>
        <v>rock</v>
      </c>
      <c r="S2168" s="12">
        <f t="shared" si="268"/>
        <v>41933.838171296295</v>
      </c>
      <c r="T2168" s="12">
        <f t="shared" si="269"/>
        <v>41978.879837962959</v>
      </c>
      <c r="U2168" s="13">
        <f t="shared" si="270"/>
        <v>41933.838171296295</v>
      </c>
      <c r="V2168" t="str">
        <f t="shared" si="271"/>
        <v>Oct</v>
      </c>
    </row>
    <row r="2169" spans="1:22"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64"/>
        <v>120</v>
      </c>
      <c r="P2169" s="7">
        <f t="shared" si="265"/>
        <v>22.5</v>
      </c>
      <c r="Q2169" t="str">
        <f t="shared" si="266"/>
        <v>music</v>
      </c>
      <c r="R2169" s="8" t="str">
        <f t="shared" si="267"/>
        <v>rock</v>
      </c>
      <c r="S2169" s="12">
        <f t="shared" si="268"/>
        <v>41153.066400462965</v>
      </c>
      <c r="T2169" s="12">
        <f t="shared" si="269"/>
        <v>41167.066400462965</v>
      </c>
      <c r="U2169" s="13">
        <f t="shared" si="270"/>
        <v>41153.066400462965</v>
      </c>
      <c r="V2169" t="str">
        <f t="shared" si="271"/>
        <v>Sep</v>
      </c>
    </row>
    <row r="2170" spans="1:22"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64"/>
        <v>121.5816111111111</v>
      </c>
      <c r="P2170" s="7">
        <f t="shared" si="265"/>
        <v>64.366735294117646</v>
      </c>
      <c r="Q2170" t="str">
        <f t="shared" si="266"/>
        <v>music</v>
      </c>
      <c r="R2170" s="8" t="str">
        <f t="shared" si="267"/>
        <v>rock</v>
      </c>
      <c r="S2170" s="12">
        <f t="shared" si="268"/>
        <v>42745.600243055553</v>
      </c>
      <c r="T2170" s="12">
        <f t="shared" si="269"/>
        <v>42776.208333333328</v>
      </c>
      <c r="U2170" s="13">
        <f t="shared" si="270"/>
        <v>42745.600243055553</v>
      </c>
      <c r="V2170" t="str">
        <f t="shared" si="271"/>
        <v>Jan</v>
      </c>
    </row>
    <row r="2171" spans="1:22"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64"/>
        <v>100</v>
      </c>
      <c r="P2171" s="7">
        <f t="shared" si="265"/>
        <v>21.857142857142858</v>
      </c>
      <c r="Q2171" t="str">
        <f t="shared" si="266"/>
        <v>music</v>
      </c>
      <c r="R2171" s="8" t="str">
        <f t="shared" si="267"/>
        <v>rock</v>
      </c>
      <c r="S2171" s="12">
        <f t="shared" si="268"/>
        <v>42793.700821759259</v>
      </c>
      <c r="T2171" s="12">
        <f t="shared" si="269"/>
        <v>42796.700821759259</v>
      </c>
      <c r="U2171" s="13">
        <f t="shared" si="270"/>
        <v>42793.700821759259</v>
      </c>
      <c r="V2171" t="str">
        <f t="shared" si="271"/>
        <v>Feb</v>
      </c>
    </row>
    <row r="2172" spans="1:22"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64"/>
        <v>180.85714285714286</v>
      </c>
      <c r="P2172" s="7">
        <f t="shared" si="265"/>
        <v>33.315789473684212</v>
      </c>
      <c r="Q2172" t="str">
        <f t="shared" si="266"/>
        <v>music</v>
      </c>
      <c r="R2172" s="8" t="str">
        <f t="shared" si="267"/>
        <v>rock</v>
      </c>
      <c r="S2172" s="12">
        <f t="shared" si="268"/>
        <v>42198.750254629631</v>
      </c>
      <c r="T2172" s="12">
        <f t="shared" si="269"/>
        <v>42238.750254629631</v>
      </c>
      <c r="U2172" s="13">
        <f t="shared" si="270"/>
        <v>42198.750254629631</v>
      </c>
      <c r="V2172" t="str">
        <f t="shared" si="271"/>
        <v>Jul</v>
      </c>
    </row>
    <row r="2173" spans="1:22"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64"/>
        <v>106.075</v>
      </c>
      <c r="P2173" s="7">
        <f t="shared" si="265"/>
        <v>90.276595744680847</v>
      </c>
      <c r="Q2173" t="str">
        <f t="shared" si="266"/>
        <v>music</v>
      </c>
      <c r="R2173" s="8" t="str">
        <f t="shared" si="267"/>
        <v>rock</v>
      </c>
      <c r="S2173" s="12">
        <f t="shared" si="268"/>
        <v>42141.95711805555</v>
      </c>
      <c r="T2173" s="12">
        <f t="shared" si="269"/>
        <v>42177.208333333328</v>
      </c>
      <c r="U2173" s="13">
        <f t="shared" si="270"/>
        <v>42141.95711805555</v>
      </c>
      <c r="V2173" t="str">
        <f t="shared" si="271"/>
        <v>May</v>
      </c>
    </row>
    <row r="2174" spans="1:22"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64"/>
        <v>100</v>
      </c>
      <c r="P2174" s="7">
        <f t="shared" si="265"/>
        <v>76.92307692307692</v>
      </c>
      <c r="Q2174" t="str">
        <f t="shared" si="266"/>
        <v>music</v>
      </c>
      <c r="R2174" s="8" t="str">
        <f t="shared" si="267"/>
        <v>rock</v>
      </c>
      <c r="S2174" s="12">
        <f t="shared" si="268"/>
        <v>42082.580092592594</v>
      </c>
      <c r="T2174" s="12">
        <f t="shared" si="269"/>
        <v>42112.580092592594</v>
      </c>
      <c r="U2174" s="13">
        <f t="shared" si="270"/>
        <v>42082.580092592594</v>
      </c>
      <c r="V2174" t="str">
        <f t="shared" si="271"/>
        <v>Mar</v>
      </c>
    </row>
    <row r="2175" spans="1:22"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64"/>
        <v>126.92857142857143</v>
      </c>
      <c r="P2175" s="7">
        <f t="shared" si="265"/>
        <v>59.233333333333334</v>
      </c>
      <c r="Q2175" t="str">
        <f t="shared" si="266"/>
        <v>music</v>
      </c>
      <c r="R2175" s="8" t="str">
        <f t="shared" si="267"/>
        <v>rock</v>
      </c>
      <c r="S2175" s="12">
        <f t="shared" si="268"/>
        <v>41495.692627314813</v>
      </c>
      <c r="T2175" s="12">
        <f t="shared" si="269"/>
        <v>41527.165972222225</v>
      </c>
      <c r="U2175" s="13">
        <f t="shared" si="270"/>
        <v>41495.692627314813</v>
      </c>
      <c r="V2175" t="str">
        <f t="shared" si="271"/>
        <v>Aug</v>
      </c>
    </row>
    <row r="2176" spans="1:22"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64"/>
        <v>102.97499999999999</v>
      </c>
      <c r="P2176" s="7">
        <f t="shared" si="265"/>
        <v>65.38095238095238</v>
      </c>
      <c r="Q2176" t="str">
        <f t="shared" si="266"/>
        <v>music</v>
      </c>
      <c r="R2176" s="8" t="str">
        <f t="shared" si="267"/>
        <v>rock</v>
      </c>
      <c r="S2176" s="12">
        <f t="shared" si="268"/>
        <v>42465.542905092589</v>
      </c>
      <c r="T2176" s="12">
        <f t="shared" si="269"/>
        <v>42495.542905092589</v>
      </c>
      <c r="U2176" s="13">
        <f t="shared" si="270"/>
        <v>42465.542905092589</v>
      </c>
      <c r="V2176" t="str">
        <f t="shared" si="271"/>
        <v>Apr</v>
      </c>
    </row>
    <row r="2177" spans="1:22"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64"/>
        <v>250</v>
      </c>
      <c r="P2177" s="7">
        <f t="shared" si="265"/>
        <v>67.307692307692307</v>
      </c>
      <c r="Q2177" t="str">
        <f t="shared" si="266"/>
        <v>music</v>
      </c>
      <c r="R2177" s="8" t="str">
        <f t="shared" si="267"/>
        <v>rock</v>
      </c>
      <c r="S2177" s="12">
        <f t="shared" si="268"/>
        <v>42565.009097222224</v>
      </c>
      <c r="T2177" s="12">
        <f t="shared" si="269"/>
        <v>42572.009097222224</v>
      </c>
      <c r="U2177" s="13">
        <f t="shared" si="270"/>
        <v>42565.009097222224</v>
      </c>
      <c r="V2177" t="str">
        <f t="shared" si="271"/>
        <v>Jul</v>
      </c>
    </row>
    <row r="2178" spans="1:22"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64"/>
        <v>126.02</v>
      </c>
      <c r="P2178" s="7">
        <f t="shared" si="265"/>
        <v>88.74647887323944</v>
      </c>
      <c r="Q2178" t="str">
        <f t="shared" si="266"/>
        <v>music</v>
      </c>
      <c r="R2178" s="8" t="str">
        <f t="shared" si="267"/>
        <v>rock</v>
      </c>
      <c r="S2178" s="12">
        <f t="shared" si="268"/>
        <v>42096.633206018523</v>
      </c>
      <c r="T2178" s="12">
        <f t="shared" si="269"/>
        <v>42126.633206018523</v>
      </c>
      <c r="U2178" s="13">
        <f t="shared" si="270"/>
        <v>42096.633206018523</v>
      </c>
      <c r="V2178" t="str">
        <f t="shared" si="271"/>
        <v>Apr</v>
      </c>
    </row>
    <row r="2179" spans="1:22"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72">E2179/D2179*100</f>
        <v>100.12</v>
      </c>
      <c r="P2179" s="7">
        <f t="shared" ref="P2179:P2242" si="273">E2179/L2179</f>
        <v>65.868421052631575</v>
      </c>
      <c r="Q2179" t="str">
        <f t="shared" ref="Q2179:Q2242" si="274">LEFT(N2179, SEARCH("/",N2179,1)-1)</f>
        <v>music</v>
      </c>
      <c r="R2179" s="8" t="str">
        <f t="shared" ref="R2179:R2242" si="275">RIGHT(N2179,LEN(N2179)-SEARCH("/",N2179))</f>
        <v>rock</v>
      </c>
      <c r="S2179" s="12">
        <f t="shared" ref="S2179:S2242" si="276">(J2179/86400)+DATE(1970,1,1)</f>
        <v>42502.250775462962</v>
      </c>
      <c r="T2179" s="12">
        <f t="shared" ref="T2179:T2242" si="277">(I2179/86400)+DATE(1970,1,1)</f>
        <v>42527.250775462962</v>
      </c>
      <c r="U2179" s="13">
        <f t="shared" ref="U2179:U2242" si="278">S2179</f>
        <v>42502.250775462962</v>
      </c>
      <c r="V2179" t="str">
        <f t="shared" si="271"/>
        <v>May</v>
      </c>
    </row>
    <row r="2180" spans="1:22"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72"/>
        <v>138.64000000000001</v>
      </c>
      <c r="P2180" s="7">
        <f t="shared" si="273"/>
        <v>40.349243306169967</v>
      </c>
      <c r="Q2180" t="str">
        <f t="shared" si="274"/>
        <v>music</v>
      </c>
      <c r="R2180" s="8" t="str">
        <f t="shared" si="275"/>
        <v>rock</v>
      </c>
      <c r="S2180" s="12">
        <f t="shared" si="276"/>
        <v>42723.63653935185</v>
      </c>
      <c r="T2180" s="12">
        <f t="shared" si="277"/>
        <v>42753.63653935185</v>
      </c>
      <c r="U2180" s="13">
        <f t="shared" si="278"/>
        <v>42723.63653935185</v>
      </c>
      <c r="V2180" t="str">
        <f t="shared" ref="V2180:V2243" si="279">TEXT(S2180,"mmm")</f>
        <v>Dec</v>
      </c>
    </row>
    <row r="2181" spans="1:22"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72"/>
        <v>161.4</v>
      </c>
      <c r="P2181" s="7">
        <f t="shared" si="273"/>
        <v>76.857142857142861</v>
      </c>
      <c r="Q2181" t="str">
        <f t="shared" si="274"/>
        <v>music</v>
      </c>
      <c r="R2181" s="8" t="str">
        <f t="shared" si="275"/>
        <v>rock</v>
      </c>
      <c r="S2181" s="12">
        <f t="shared" si="276"/>
        <v>42075.171203703707</v>
      </c>
      <c r="T2181" s="12">
        <f t="shared" si="277"/>
        <v>42105.171203703707</v>
      </c>
      <c r="U2181" s="13">
        <f t="shared" si="278"/>
        <v>42075.171203703707</v>
      </c>
      <c r="V2181" t="str">
        <f t="shared" si="279"/>
        <v>Mar</v>
      </c>
    </row>
    <row r="2182" spans="1:22"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72"/>
        <v>107.18419999999999</v>
      </c>
      <c r="P2182" s="7">
        <f t="shared" si="273"/>
        <v>68.707820512820518</v>
      </c>
      <c r="Q2182" t="str">
        <f t="shared" si="274"/>
        <v>music</v>
      </c>
      <c r="R2182" s="8" t="str">
        <f t="shared" si="275"/>
        <v>rock</v>
      </c>
      <c r="S2182" s="12">
        <f t="shared" si="276"/>
        <v>42279.669768518521</v>
      </c>
      <c r="T2182" s="12">
        <f t="shared" si="277"/>
        <v>42321.711435185185</v>
      </c>
      <c r="U2182" s="13">
        <f t="shared" si="278"/>
        <v>42279.669768518521</v>
      </c>
      <c r="V2182" t="str">
        <f t="shared" si="279"/>
        <v>Oct</v>
      </c>
    </row>
    <row r="2183" spans="1:22"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72"/>
        <v>153.1</v>
      </c>
      <c r="P2183" s="7">
        <f t="shared" si="273"/>
        <v>57.773584905660378</v>
      </c>
      <c r="Q2183" t="str">
        <f t="shared" si="274"/>
        <v>games</v>
      </c>
      <c r="R2183" s="8" t="str">
        <f t="shared" si="275"/>
        <v>tabletop games</v>
      </c>
      <c r="S2183" s="12">
        <f t="shared" si="276"/>
        <v>42773.005243055552</v>
      </c>
      <c r="T2183" s="12">
        <f t="shared" si="277"/>
        <v>42787.005243055552</v>
      </c>
      <c r="U2183" s="13">
        <f t="shared" si="278"/>
        <v>42773.005243055552</v>
      </c>
      <c r="V2183" t="str">
        <f t="shared" si="279"/>
        <v>Feb</v>
      </c>
    </row>
    <row r="2184" spans="1:22"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72"/>
        <v>524.16666666666663</v>
      </c>
      <c r="P2184" s="7">
        <f t="shared" si="273"/>
        <v>44.171348314606739</v>
      </c>
      <c r="Q2184" t="str">
        <f t="shared" si="274"/>
        <v>games</v>
      </c>
      <c r="R2184" s="8" t="str">
        <f t="shared" si="275"/>
        <v>tabletop games</v>
      </c>
      <c r="S2184" s="12">
        <f t="shared" si="276"/>
        <v>41879.900752314818</v>
      </c>
      <c r="T2184" s="12">
        <f t="shared" si="277"/>
        <v>41914.900752314818</v>
      </c>
      <c r="U2184" s="13">
        <f t="shared" si="278"/>
        <v>41879.900752314818</v>
      </c>
      <c r="V2184" t="str">
        <f t="shared" si="279"/>
        <v>Aug</v>
      </c>
    </row>
    <row r="2185" spans="1:22"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72"/>
        <v>489.27777777777777</v>
      </c>
      <c r="P2185" s="7">
        <f t="shared" si="273"/>
        <v>31.566308243727597</v>
      </c>
      <c r="Q2185" t="str">
        <f t="shared" si="274"/>
        <v>games</v>
      </c>
      <c r="R2185" s="8" t="str">
        <f t="shared" si="275"/>
        <v>tabletop games</v>
      </c>
      <c r="S2185" s="12">
        <f t="shared" si="276"/>
        <v>42745.365474537037</v>
      </c>
      <c r="T2185" s="12">
        <f t="shared" si="277"/>
        <v>42775.208333333328</v>
      </c>
      <c r="U2185" s="13">
        <f t="shared" si="278"/>
        <v>42745.365474537037</v>
      </c>
      <c r="V2185" t="str">
        <f t="shared" si="279"/>
        <v>Jan</v>
      </c>
    </row>
    <row r="2186" spans="1:22"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72"/>
        <v>284.74</v>
      </c>
      <c r="P2186" s="7">
        <f t="shared" si="273"/>
        <v>107.04511278195488</v>
      </c>
      <c r="Q2186" t="str">
        <f t="shared" si="274"/>
        <v>games</v>
      </c>
      <c r="R2186" s="8" t="str">
        <f t="shared" si="275"/>
        <v>tabletop games</v>
      </c>
      <c r="S2186" s="12">
        <f t="shared" si="276"/>
        <v>42380.690289351856</v>
      </c>
      <c r="T2186" s="12">
        <f t="shared" si="277"/>
        <v>42394.666666666672</v>
      </c>
      <c r="U2186" s="13">
        <f t="shared" si="278"/>
        <v>42380.690289351856</v>
      </c>
      <c r="V2186" t="str">
        <f t="shared" si="279"/>
        <v>Jan</v>
      </c>
    </row>
    <row r="2187" spans="1:22"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72"/>
        <v>1856.97</v>
      </c>
      <c r="P2187" s="7">
        <f t="shared" si="273"/>
        <v>149.03451043338683</v>
      </c>
      <c r="Q2187" t="str">
        <f t="shared" si="274"/>
        <v>games</v>
      </c>
      <c r="R2187" s="8" t="str">
        <f t="shared" si="275"/>
        <v>tabletop games</v>
      </c>
      <c r="S2187" s="12">
        <f t="shared" si="276"/>
        <v>41319.349988425922</v>
      </c>
      <c r="T2187" s="12">
        <f t="shared" si="277"/>
        <v>41359.349988425922</v>
      </c>
      <c r="U2187" s="13">
        <f t="shared" si="278"/>
        <v>41319.349988425922</v>
      </c>
      <c r="V2187" t="str">
        <f t="shared" si="279"/>
        <v>Feb</v>
      </c>
    </row>
    <row r="2188" spans="1:22"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72"/>
        <v>109.67499999999998</v>
      </c>
      <c r="P2188" s="7">
        <f t="shared" si="273"/>
        <v>55.956632653061227</v>
      </c>
      <c r="Q2188" t="str">
        <f t="shared" si="274"/>
        <v>games</v>
      </c>
      <c r="R2188" s="8" t="str">
        <f t="shared" si="275"/>
        <v>tabletop games</v>
      </c>
      <c r="S2188" s="12">
        <f t="shared" si="276"/>
        <v>42583.615081018521</v>
      </c>
      <c r="T2188" s="12">
        <f t="shared" si="277"/>
        <v>42620.083333333328</v>
      </c>
      <c r="U2188" s="13">
        <f t="shared" si="278"/>
        <v>42583.615081018521</v>
      </c>
      <c r="V2188" t="str">
        <f t="shared" si="279"/>
        <v>Aug</v>
      </c>
    </row>
    <row r="2189" spans="1:22"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72"/>
        <v>1014.6425</v>
      </c>
      <c r="P2189" s="7">
        <f t="shared" si="273"/>
        <v>56.970381807973048</v>
      </c>
      <c r="Q2189" t="str">
        <f t="shared" si="274"/>
        <v>games</v>
      </c>
      <c r="R2189" s="8" t="str">
        <f t="shared" si="275"/>
        <v>tabletop games</v>
      </c>
      <c r="S2189" s="12">
        <f t="shared" si="276"/>
        <v>42068.209097222221</v>
      </c>
      <c r="T2189" s="12">
        <f t="shared" si="277"/>
        <v>42097.165972222225</v>
      </c>
      <c r="U2189" s="13">
        <f t="shared" si="278"/>
        <v>42068.209097222221</v>
      </c>
      <c r="V2189" t="str">
        <f t="shared" si="279"/>
        <v>Mar</v>
      </c>
    </row>
    <row r="2190" spans="1:22"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72"/>
        <v>412.17692027666544</v>
      </c>
      <c r="P2190" s="7">
        <f t="shared" si="273"/>
        <v>44.056420233463037</v>
      </c>
      <c r="Q2190" t="str">
        <f t="shared" si="274"/>
        <v>games</v>
      </c>
      <c r="R2190" s="8" t="str">
        <f t="shared" si="275"/>
        <v>tabletop games</v>
      </c>
      <c r="S2190" s="12">
        <f t="shared" si="276"/>
        <v>42633.586122685185</v>
      </c>
      <c r="T2190" s="12">
        <f t="shared" si="277"/>
        <v>42668.708333333328</v>
      </c>
      <c r="U2190" s="13">
        <f t="shared" si="278"/>
        <v>42633.586122685185</v>
      </c>
      <c r="V2190" t="str">
        <f t="shared" si="279"/>
        <v>Sep</v>
      </c>
    </row>
    <row r="2191" spans="1:22"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72"/>
        <v>503.25</v>
      </c>
      <c r="P2191" s="7">
        <f t="shared" si="273"/>
        <v>68.625</v>
      </c>
      <c r="Q2191" t="str">
        <f t="shared" si="274"/>
        <v>games</v>
      </c>
      <c r="R2191" s="8" t="str">
        <f t="shared" si="275"/>
        <v>tabletop games</v>
      </c>
      <c r="S2191" s="12">
        <f t="shared" si="276"/>
        <v>42467.788194444445</v>
      </c>
      <c r="T2191" s="12">
        <f t="shared" si="277"/>
        <v>42481.916666666672</v>
      </c>
      <c r="U2191" s="13">
        <f t="shared" si="278"/>
        <v>42467.788194444445</v>
      </c>
      <c r="V2191" t="str">
        <f t="shared" si="279"/>
        <v>Apr</v>
      </c>
    </row>
    <row r="2192" spans="1:22"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72"/>
        <v>184.61052631578946</v>
      </c>
      <c r="P2192" s="7">
        <f t="shared" si="273"/>
        <v>65.318435754189949</v>
      </c>
      <c r="Q2192" t="str">
        <f t="shared" si="274"/>
        <v>games</v>
      </c>
      <c r="R2192" s="8" t="str">
        <f t="shared" si="275"/>
        <v>tabletop games</v>
      </c>
      <c r="S2192" s="12">
        <f t="shared" si="276"/>
        <v>42417.625046296293</v>
      </c>
      <c r="T2192" s="12">
        <f t="shared" si="277"/>
        <v>42452.290972222225</v>
      </c>
      <c r="U2192" s="13">
        <f t="shared" si="278"/>
        <v>42417.625046296293</v>
      </c>
      <c r="V2192" t="str">
        <f t="shared" si="279"/>
        <v>Feb</v>
      </c>
    </row>
    <row r="2193" spans="1:22"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72"/>
        <v>119.73333333333333</v>
      </c>
      <c r="P2193" s="7">
        <f t="shared" si="273"/>
        <v>35.92</v>
      </c>
      <c r="Q2193" t="str">
        <f t="shared" si="274"/>
        <v>games</v>
      </c>
      <c r="R2193" s="8" t="str">
        <f t="shared" si="275"/>
        <v>tabletop games</v>
      </c>
      <c r="S2193" s="12">
        <f t="shared" si="276"/>
        <v>42768.833645833336</v>
      </c>
      <c r="T2193" s="12">
        <f t="shared" si="277"/>
        <v>42780.833645833336</v>
      </c>
      <c r="U2193" s="13">
        <f t="shared" si="278"/>
        <v>42768.833645833336</v>
      </c>
      <c r="V2193" t="str">
        <f t="shared" si="279"/>
        <v>Feb</v>
      </c>
    </row>
    <row r="2194" spans="1:22"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72"/>
        <v>1081.2401666666667</v>
      </c>
      <c r="P2194" s="7">
        <f t="shared" si="273"/>
        <v>40.070667078443485</v>
      </c>
      <c r="Q2194" t="str">
        <f t="shared" si="274"/>
        <v>games</v>
      </c>
      <c r="R2194" s="8" t="str">
        <f t="shared" si="275"/>
        <v>tabletop games</v>
      </c>
      <c r="S2194" s="12">
        <f t="shared" si="276"/>
        <v>42691.8512037037</v>
      </c>
      <c r="T2194" s="12">
        <f t="shared" si="277"/>
        <v>42719.958333333328</v>
      </c>
      <c r="U2194" s="13">
        <f t="shared" si="278"/>
        <v>42691.8512037037</v>
      </c>
      <c r="V2194" t="str">
        <f t="shared" si="279"/>
        <v>Nov</v>
      </c>
    </row>
    <row r="2195" spans="1:22"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72"/>
        <v>452.37333333333333</v>
      </c>
      <c r="P2195" s="7">
        <f t="shared" si="273"/>
        <v>75.647714604236342</v>
      </c>
      <c r="Q2195" t="str">
        <f t="shared" si="274"/>
        <v>games</v>
      </c>
      <c r="R2195" s="8" t="str">
        <f t="shared" si="275"/>
        <v>tabletop games</v>
      </c>
      <c r="S2195" s="12">
        <f t="shared" si="276"/>
        <v>42664.405925925923</v>
      </c>
      <c r="T2195" s="12">
        <f t="shared" si="277"/>
        <v>42695.207638888889</v>
      </c>
      <c r="U2195" s="13">
        <f t="shared" si="278"/>
        <v>42664.405925925923</v>
      </c>
      <c r="V2195" t="str">
        <f t="shared" si="279"/>
        <v>Oct</v>
      </c>
    </row>
    <row r="2196" spans="1:22"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72"/>
        <v>537.37</v>
      </c>
      <c r="P2196" s="7">
        <f t="shared" si="273"/>
        <v>61.203872437357631</v>
      </c>
      <c r="Q2196" t="str">
        <f t="shared" si="274"/>
        <v>games</v>
      </c>
      <c r="R2196" s="8" t="str">
        <f t="shared" si="275"/>
        <v>tabletop games</v>
      </c>
      <c r="S2196" s="12">
        <f t="shared" si="276"/>
        <v>42425.757986111115</v>
      </c>
      <c r="T2196" s="12">
        <f t="shared" si="277"/>
        <v>42455.716319444444</v>
      </c>
      <c r="U2196" s="13">
        <f t="shared" si="278"/>
        <v>42425.757986111115</v>
      </c>
      <c r="V2196" t="str">
        <f t="shared" si="279"/>
        <v>Feb</v>
      </c>
    </row>
    <row r="2197" spans="1:22"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72"/>
        <v>120.32608695652173</v>
      </c>
      <c r="P2197" s="7">
        <f t="shared" si="273"/>
        <v>48.130434782608695</v>
      </c>
      <c r="Q2197" t="str">
        <f t="shared" si="274"/>
        <v>games</v>
      </c>
      <c r="R2197" s="8" t="str">
        <f t="shared" si="275"/>
        <v>tabletop games</v>
      </c>
      <c r="S2197" s="12">
        <f t="shared" si="276"/>
        <v>42197.771990740745</v>
      </c>
      <c r="T2197" s="12">
        <f t="shared" si="277"/>
        <v>42227.771990740745</v>
      </c>
      <c r="U2197" s="13">
        <f t="shared" si="278"/>
        <v>42197.771990740745</v>
      </c>
      <c r="V2197" t="str">
        <f t="shared" si="279"/>
        <v>Jul</v>
      </c>
    </row>
    <row r="2198" spans="1:22"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72"/>
        <v>113.83571428571429</v>
      </c>
      <c r="P2198" s="7">
        <f t="shared" si="273"/>
        <v>68.106837606837601</v>
      </c>
      <c r="Q2198" t="str">
        <f t="shared" si="274"/>
        <v>games</v>
      </c>
      <c r="R2198" s="8" t="str">
        <f t="shared" si="275"/>
        <v>tabletop games</v>
      </c>
      <c r="S2198" s="12">
        <f t="shared" si="276"/>
        <v>42675.487291666665</v>
      </c>
      <c r="T2198" s="12">
        <f t="shared" si="277"/>
        <v>42706.291666666672</v>
      </c>
      <c r="U2198" s="13">
        <f t="shared" si="278"/>
        <v>42675.487291666665</v>
      </c>
      <c r="V2198" t="str">
        <f t="shared" si="279"/>
        <v>Nov</v>
      </c>
    </row>
    <row r="2199" spans="1:22"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72"/>
        <v>951.03109999999992</v>
      </c>
      <c r="P2199" s="7">
        <f t="shared" si="273"/>
        <v>65.891300230946882</v>
      </c>
      <c r="Q2199" t="str">
        <f t="shared" si="274"/>
        <v>games</v>
      </c>
      <c r="R2199" s="8" t="str">
        <f t="shared" si="275"/>
        <v>tabletop games</v>
      </c>
      <c r="S2199" s="12">
        <f t="shared" si="276"/>
        <v>42033.584016203706</v>
      </c>
      <c r="T2199" s="12">
        <f t="shared" si="277"/>
        <v>42063.584016203706</v>
      </c>
      <c r="U2199" s="13">
        <f t="shared" si="278"/>
        <v>42033.584016203706</v>
      </c>
      <c r="V2199" t="str">
        <f t="shared" si="279"/>
        <v>Jan</v>
      </c>
    </row>
    <row r="2200" spans="1:22"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72"/>
        <v>132.89249999999998</v>
      </c>
      <c r="P2200" s="7">
        <f t="shared" si="273"/>
        <v>81.654377880184327</v>
      </c>
      <c r="Q2200" t="str">
        <f t="shared" si="274"/>
        <v>games</v>
      </c>
      <c r="R2200" s="8" t="str">
        <f t="shared" si="275"/>
        <v>tabletop games</v>
      </c>
      <c r="S2200" s="12">
        <f t="shared" si="276"/>
        <v>42292.513888888891</v>
      </c>
      <c r="T2200" s="12">
        <f t="shared" si="277"/>
        <v>42322.555555555555</v>
      </c>
      <c r="U2200" s="13">
        <f t="shared" si="278"/>
        <v>42292.513888888891</v>
      </c>
      <c r="V2200" t="str">
        <f t="shared" si="279"/>
        <v>Oct</v>
      </c>
    </row>
    <row r="2201" spans="1:22"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72"/>
        <v>146.97777777777779</v>
      </c>
      <c r="P2201" s="7">
        <f t="shared" si="273"/>
        <v>52.701195219123505</v>
      </c>
      <c r="Q2201" t="str">
        <f t="shared" si="274"/>
        <v>games</v>
      </c>
      <c r="R2201" s="8" t="str">
        <f t="shared" si="275"/>
        <v>tabletop games</v>
      </c>
      <c r="S2201" s="12">
        <f t="shared" si="276"/>
        <v>42262.416643518518</v>
      </c>
      <c r="T2201" s="12">
        <f t="shared" si="277"/>
        <v>42292.416643518518</v>
      </c>
      <c r="U2201" s="13">
        <f t="shared" si="278"/>
        <v>42262.416643518518</v>
      </c>
      <c r="V2201" t="str">
        <f t="shared" si="279"/>
        <v>Sep</v>
      </c>
    </row>
    <row r="2202" spans="1:22"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72"/>
        <v>542.15</v>
      </c>
      <c r="P2202" s="7">
        <f t="shared" si="273"/>
        <v>41.228136882129277</v>
      </c>
      <c r="Q2202" t="str">
        <f t="shared" si="274"/>
        <v>games</v>
      </c>
      <c r="R2202" s="8" t="str">
        <f t="shared" si="275"/>
        <v>tabletop games</v>
      </c>
      <c r="S2202" s="12">
        <f t="shared" si="276"/>
        <v>42163.625787037032</v>
      </c>
      <c r="T2202" s="12">
        <f t="shared" si="277"/>
        <v>42191.125</v>
      </c>
      <c r="U2202" s="13">
        <f t="shared" si="278"/>
        <v>42163.625787037032</v>
      </c>
      <c r="V2202" t="str">
        <f t="shared" si="279"/>
        <v>Jun</v>
      </c>
    </row>
    <row r="2203" spans="1:22"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72"/>
        <v>382.71818181818185</v>
      </c>
      <c r="P2203" s="7">
        <f t="shared" si="273"/>
        <v>15.035357142857142</v>
      </c>
      <c r="Q2203" t="str">
        <f t="shared" si="274"/>
        <v>music</v>
      </c>
      <c r="R2203" s="8" t="str">
        <f t="shared" si="275"/>
        <v>electronic music</v>
      </c>
      <c r="S2203" s="12">
        <f t="shared" si="276"/>
        <v>41276.846817129626</v>
      </c>
      <c r="T2203" s="12">
        <f t="shared" si="277"/>
        <v>41290.846817129626</v>
      </c>
      <c r="U2203" s="13">
        <f t="shared" si="278"/>
        <v>41276.846817129626</v>
      </c>
      <c r="V2203" t="str">
        <f t="shared" si="279"/>
        <v>Jan</v>
      </c>
    </row>
    <row r="2204" spans="1:22"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72"/>
        <v>704.18124999999998</v>
      </c>
      <c r="P2204" s="7">
        <f t="shared" si="273"/>
        <v>39.066920943134534</v>
      </c>
      <c r="Q2204" t="str">
        <f t="shared" si="274"/>
        <v>music</v>
      </c>
      <c r="R2204" s="8" t="str">
        <f t="shared" si="275"/>
        <v>electronic music</v>
      </c>
      <c r="S2204" s="12">
        <f t="shared" si="276"/>
        <v>41184.849166666667</v>
      </c>
      <c r="T2204" s="12">
        <f t="shared" si="277"/>
        <v>41214.849166666667</v>
      </c>
      <c r="U2204" s="13">
        <f t="shared" si="278"/>
        <v>41184.849166666667</v>
      </c>
      <c r="V2204" t="str">
        <f t="shared" si="279"/>
        <v>Oct</v>
      </c>
    </row>
    <row r="2205" spans="1:22"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72"/>
        <v>109.55</v>
      </c>
      <c r="P2205" s="7">
        <f t="shared" si="273"/>
        <v>43.82</v>
      </c>
      <c r="Q2205" t="str">
        <f t="shared" si="274"/>
        <v>music</v>
      </c>
      <c r="R2205" s="8" t="str">
        <f t="shared" si="275"/>
        <v>electronic music</v>
      </c>
      <c r="S2205" s="12">
        <f t="shared" si="276"/>
        <v>42241.85974537037</v>
      </c>
      <c r="T2205" s="12">
        <f t="shared" si="277"/>
        <v>42271.85974537037</v>
      </c>
      <c r="U2205" s="13">
        <f t="shared" si="278"/>
        <v>42241.85974537037</v>
      </c>
      <c r="V2205" t="str">
        <f t="shared" si="279"/>
        <v>Aug</v>
      </c>
    </row>
    <row r="2206" spans="1:22"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72"/>
        <v>132.86666666666667</v>
      </c>
      <c r="P2206" s="7">
        <f t="shared" si="273"/>
        <v>27.301369863013697</v>
      </c>
      <c r="Q2206" t="str">
        <f t="shared" si="274"/>
        <v>music</v>
      </c>
      <c r="R2206" s="8" t="str">
        <f t="shared" si="275"/>
        <v>electronic music</v>
      </c>
      <c r="S2206" s="12">
        <f t="shared" si="276"/>
        <v>41312.311562499999</v>
      </c>
      <c r="T2206" s="12">
        <f t="shared" si="277"/>
        <v>41342.311562499999</v>
      </c>
      <c r="U2206" s="13">
        <f t="shared" si="278"/>
        <v>41312.311562499999</v>
      </c>
      <c r="V2206" t="str">
        <f t="shared" si="279"/>
        <v>Feb</v>
      </c>
    </row>
    <row r="2207" spans="1:22"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72"/>
        <v>152</v>
      </c>
      <c r="P2207" s="7">
        <f t="shared" si="273"/>
        <v>42.222222222222221</v>
      </c>
      <c r="Q2207" t="str">
        <f t="shared" si="274"/>
        <v>music</v>
      </c>
      <c r="R2207" s="8" t="str">
        <f t="shared" si="275"/>
        <v>electronic music</v>
      </c>
      <c r="S2207" s="12">
        <f t="shared" si="276"/>
        <v>41031.821631944447</v>
      </c>
      <c r="T2207" s="12">
        <f t="shared" si="277"/>
        <v>41061.821631944447</v>
      </c>
      <c r="U2207" s="13">
        <f t="shared" si="278"/>
        <v>41031.821631944447</v>
      </c>
      <c r="V2207" t="str">
        <f t="shared" si="279"/>
        <v>May</v>
      </c>
    </row>
    <row r="2208" spans="1:22"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72"/>
        <v>102.72727272727273</v>
      </c>
      <c r="P2208" s="7">
        <f t="shared" si="273"/>
        <v>33.235294117647058</v>
      </c>
      <c r="Q2208" t="str">
        <f t="shared" si="274"/>
        <v>music</v>
      </c>
      <c r="R2208" s="8" t="str">
        <f t="shared" si="275"/>
        <v>electronic music</v>
      </c>
      <c r="S2208" s="12">
        <f t="shared" si="276"/>
        <v>40997.257222222222</v>
      </c>
      <c r="T2208" s="12">
        <f t="shared" si="277"/>
        <v>41015.257222222222</v>
      </c>
      <c r="U2208" s="13">
        <f t="shared" si="278"/>
        <v>40997.257222222222</v>
      </c>
      <c r="V2208" t="str">
        <f t="shared" si="279"/>
        <v>Mar</v>
      </c>
    </row>
    <row r="2209" spans="1:22"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72"/>
        <v>100</v>
      </c>
      <c r="P2209" s="7">
        <f t="shared" si="273"/>
        <v>285.71428571428572</v>
      </c>
      <c r="Q2209" t="str">
        <f t="shared" si="274"/>
        <v>music</v>
      </c>
      <c r="R2209" s="8" t="str">
        <f t="shared" si="275"/>
        <v>electronic music</v>
      </c>
      <c r="S2209" s="12">
        <f t="shared" si="276"/>
        <v>41564.194131944445</v>
      </c>
      <c r="T2209" s="12">
        <f t="shared" si="277"/>
        <v>41594.235798611109</v>
      </c>
      <c r="U2209" s="13">
        <f t="shared" si="278"/>
        <v>41564.194131944445</v>
      </c>
      <c r="V2209" t="str">
        <f t="shared" si="279"/>
        <v>Oct</v>
      </c>
    </row>
    <row r="2210" spans="1:22"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72"/>
        <v>101.6</v>
      </c>
      <c r="P2210" s="7">
        <f t="shared" si="273"/>
        <v>42.333333333333336</v>
      </c>
      <c r="Q2210" t="str">
        <f t="shared" si="274"/>
        <v>music</v>
      </c>
      <c r="R2210" s="8" t="str">
        <f t="shared" si="275"/>
        <v>electronic music</v>
      </c>
      <c r="S2210" s="12">
        <f t="shared" si="276"/>
        <v>40946.882245370369</v>
      </c>
      <c r="T2210" s="12">
        <f t="shared" si="277"/>
        <v>41006.166666666664</v>
      </c>
      <c r="U2210" s="13">
        <f t="shared" si="278"/>
        <v>40946.882245370369</v>
      </c>
      <c r="V2210" t="str">
        <f t="shared" si="279"/>
        <v>Feb</v>
      </c>
    </row>
    <row r="2211" spans="1:22"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72"/>
        <v>150.80000000000001</v>
      </c>
      <c r="P2211" s="7">
        <f t="shared" si="273"/>
        <v>50.266666666666666</v>
      </c>
      <c r="Q2211" t="str">
        <f t="shared" si="274"/>
        <v>music</v>
      </c>
      <c r="R2211" s="8" t="str">
        <f t="shared" si="275"/>
        <v>electronic music</v>
      </c>
      <c r="S2211" s="12">
        <f t="shared" si="276"/>
        <v>41732.479675925926</v>
      </c>
      <c r="T2211" s="12">
        <f t="shared" si="277"/>
        <v>41743.958333333336</v>
      </c>
      <c r="U2211" s="13">
        <f t="shared" si="278"/>
        <v>41732.479675925926</v>
      </c>
      <c r="V2211" t="str">
        <f t="shared" si="279"/>
        <v>Apr</v>
      </c>
    </row>
    <row r="2212" spans="1:22"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72"/>
        <v>111.425</v>
      </c>
      <c r="P2212" s="7">
        <f t="shared" si="273"/>
        <v>61.902777777777779</v>
      </c>
      <c r="Q2212" t="str">
        <f t="shared" si="274"/>
        <v>music</v>
      </c>
      <c r="R2212" s="8" t="str">
        <f t="shared" si="275"/>
        <v>electronic music</v>
      </c>
      <c r="S2212" s="12">
        <f t="shared" si="276"/>
        <v>40956.066087962965</v>
      </c>
      <c r="T2212" s="12">
        <f t="shared" si="277"/>
        <v>41013.733333333337</v>
      </c>
      <c r="U2212" s="13">
        <f t="shared" si="278"/>
        <v>40956.066087962965</v>
      </c>
      <c r="V2212" t="str">
        <f t="shared" si="279"/>
        <v>Feb</v>
      </c>
    </row>
    <row r="2213" spans="1:22"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72"/>
        <v>195.6</v>
      </c>
      <c r="P2213" s="7">
        <f t="shared" si="273"/>
        <v>40.75</v>
      </c>
      <c r="Q2213" t="str">
        <f t="shared" si="274"/>
        <v>music</v>
      </c>
      <c r="R2213" s="8" t="str">
        <f t="shared" si="275"/>
        <v>electronic music</v>
      </c>
      <c r="S2213" s="12">
        <f t="shared" si="276"/>
        <v>41716.785011574073</v>
      </c>
      <c r="T2213" s="12">
        <f t="shared" si="277"/>
        <v>41739.290972222225</v>
      </c>
      <c r="U2213" s="13">
        <f t="shared" si="278"/>
        <v>41716.785011574073</v>
      </c>
      <c r="V2213" t="str">
        <f t="shared" si="279"/>
        <v>Mar</v>
      </c>
    </row>
    <row r="2214" spans="1:22"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72"/>
        <v>114.38333333333333</v>
      </c>
      <c r="P2214" s="7">
        <f t="shared" si="273"/>
        <v>55.796747967479675</v>
      </c>
      <c r="Q2214" t="str">
        <f t="shared" si="274"/>
        <v>music</v>
      </c>
      <c r="R2214" s="8" t="str">
        <f t="shared" si="275"/>
        <v>electronic music</v>
      </c>
      <c r="S2214" s="12">
        <f t="shared" si="276"/>
        <v>41548.747418981482</v>
      </c>
      <c r="T2214" s="12">
        <f t="shared" si="277"/>
        <v>41582.041666666664</v>
      </c>
      <c r="U2214" s="13">
        <f t="shared" si="278"/>
        <v>41548.747418981482</v>
      </c>
      <c r="V2214" t="str">
        <f t="shared" si="279"/>
        <v>Oct</v>
      </c>
    </row>
    <row r="2215" spans="1:22"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72"/>
        <v>200</v>
      </c>
      <c r="P2215" s="7">
        <f t="shared" si="273"/>
        <v>10</v>
      </c>
      <c r="Q2215" t="str">
        <f t="shared" si="274"/>
        <v>music</v>
      </c>
      <c r="R2215" s="8" t="str">
        <f t="shared" si="275"/>
        <v>electronic music</v>
      </c>
      <c r="S2215" s="12">
        <f t="shared" si="276"/>
        <v>42109.826145833329</v>
      </c>
      <c r="T2215" s="12">
        <f t="shared" si="277"/>
        <v>42139.826145833329</v>
      </c>
      <c r="U2215" s="13">
        <f t="shared" si="278"/>
        <v>42109.826145833329</v>
      </c>
      <c r="V2215" t="str">
        <f t="shared" si="279"/>
        <v>Apr</v>
      </c>
    </row>
    <row r="2216" spans="1:22"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72"/>
        <v>292.50166666666667</v>
      </c>
      <c r="P2216" s="7">
        <f t="shared" si="273"/>
        <v>73.125416666666666</v>
      </c>
      <c r="Q2216" t="str">
        <f t="shared" si="274"/>
        <v>music</v>
      </c>
      <c r="R2216" s="8" t="str">
        <f t="shared" si="275"/>
        <v>electronic music</v>
      </c>
      <c r="S2216" s="12">
        <f t="shared" si="276"/>
        <v>41646.792222222226</v>
      </c>
      <c r="T2216" s="12">
        <f t="shared" si="277"/>
        <v>41676.792222222226</v>
      </c>
      <c r="U2216" s="13">
        <f t="shared" si="278"/>
        <v>41646.792222222226</v>
      </c>
      <c r="V2216" t="str">
        <f t="shared" si="279"/>
        <v>Jan</v>
      </c>
    </row>
    <row r="2217" spans="1:22"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72"/>
        <v>156.36363636363637</v>
      </c>
      <c r="P2217" s="7">
        <f t="shared" si="273"/>
        <v>26.060606060606062</v>
      </c>
      <c r="Q2217" t="str">
        <f t="shared" si="274"/>
        <v>music</v>
      </c>
      <c r="R2217" s="8" t="str">
        <f t="shared" si="275"/>
        <v>electronic music</v>
      </c>
      <c r="S2217" s="12">
        <f t="shared" si="276"/>
        <v>40958.717268518521</v>
      </c>
      <c r="T2217" s="12">
        <f t="shared" si="277"/>
        <v>40981.290972222225</v>
      </c>
      <c r="U2217" s="13">
        <f t="shared" si="278"/>
        <v>40958.717268518521</v>
      </c>
      <c r="V2217" t="str">
        <f t="shared" si="279"/>
        <v>Feb</v>
      </c>
    </row>
    <row r="2218" spans="1:22"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72"/>
        <v>105.66666666666666</v>
      </c>
      <c r="P2218" s="7">
        <f t="shared" si="273"/>
        <v>22.642857142857142</v>
      </c>
      <c r="Q2218" t="str">
        <f t="shared" si="274"/>
        <v>music</v>
      </c>
      <c r="R2218" s="8" t="str">
        <f t="shared" si="275"/>
        <v>electronic music</v>
      </c>
      <c r="S2218" s="12">
        <f t="shared" si="276"/>
        <v>42194.75167824074</v>
      </c>
      <c r="T2218" s="12">
        <f t="shared" si="277"/>
        <v>42208.75167824074</v>
      </c>
      <c r="U2218" s="13">
        <f t="shared" si="278"/>
        <v>42194.75167824074</v>
      </c>
      <c r="V2218" t="str">
        <f t="shared" si="279"/>
        <v>Jul</v>
      </c>
    </row>
    <row r="2219" spans="1:22"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72"/>
        <v>101.19047619047619</v>
      </c>
      <c r="P2219" s="7">
        <f t="shared" si="273"/>
        <v>47.222222222222221</v>
      </c>
      <c r="Q2219" t="str">
        <f t="shared" si="274"/>
        <v>music</v>
      </c>
      <c r="R2219" s="8" t="str">
        <f t="shared" si="275"/>
        <v>electronic music</v>
      </c>
      <c r="S2219" s="12">
        <f t="shared" si="276"/>
        <v>42299.776770833334</v>
      </c>
      <c r="T2219" s="12">
        <f t="shared" si="277"/>
        <v>42310.333333333328</v>
      </c>
      <c r="U2219" s="13">
        <f t="shared" si="278"/>
        <v>42299.776770833334</v>
      </c>
      <c r="V2219" t="str">
        <f t="shared" si="279"/>
        <v>Oct</v>
      </c>
    </row>
    <row r="2220" spans="1:22"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72"/>
        <v>122.833</v>
      </c>
      <c r="P2220" s="7">
        <f t="shared" si="273"/>
        <v>32.324473684210524</v>
      </c>
      <c r="Q2220" t="str">
        <f t="shared" si="274"/>
        <v>music</v>
      </c>
      <c r="R2220" s="8" t="str">
        <f t="shared" si="275"/>
        <v>electronic music</v>
      </c>
      <c r="S2220" s="12">
        <f t="shared" si="276"/>
        <v>41127.812303240738</v>
      </c>
      <c r="T2220" s="12">
        <f t="shared" si="277"/>
        <v>41150</v>
      </c>
      <c r="U2220" s="13">
        <f t="shared" si="278"/>
        <v>41127.812303240738</v>
      </c>
      <c r="V2220" t="str">
        <f t="shared" si="279"/>
        <v>Aug</v>
      </c>
    </row>
    <row r="2221" spans="1:22"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72"/>
        <v>101.49999999999999</v>
      </c>
      <c r="P2221" s="7">
        <f t="shared" si="273"/>
        <v>53.421052631578945</v>
      </c>
      <c r="Q2221" t="str">
        <f t="shared" si="274"/>
        <v>music</v>
      </c>
      <c r="R2221" s="8" t="str">
        <f t="shared" si="275"/>
        <v>electronic music</v>
      </c>
      <c r="S2221" s="12">
        <f t="shared" si="276"/>
        <v>42205.718888888892</v>
      </c>
      <c r="T2221" s="12">
        <f t="shared" si="277"/>
        <v>42235.718888888892</v>
      </c>
      <c r="U2221" s="13">
        <f t="shared" si="278"/>
        <v>42205.718888888892</v>
      </c>
      <c r="V2221" t="str">
        <f t="shared" si="279"/>
        <v>Jul</v>
      </c>
    </row>
    <row r="2222" spans="1:22"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72"/>
        <v>101.14285714285714</v>
      </c>
      <c r="P2222" s="7">
        <f t="shared" si="273"/>
        <v>51.304347826086953</v>
      </c>
      <c r="Q2222" t="str">
        <f t="shared" si="274"/>
        <v>music</v>
      </c>
      <c r="R2222" s="8" t="str">
        <f t="shared" si="275"/>
        <v>electronic music</v>
      </c>
      <c r="S2222" s="12">
        <f t="shared" si="276"/>
        <v>41452.060601851852</v>
      </c>
      <c r="T2222" s="12">
        <f t="shared" si="277"/>
        <v>41482.060601851852</v>
      </c>
      <c r="U2222" s="13">
        <f t="shared" si="278"/>
        <v>41452.060601851852</v>
      </c>
      <c r="V2222" t="str">
        <f t="shared" si="279"/>
        <v>Jun</v>
      </c>
    </row>
    <row r="2223" spans="1:22"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72"/>
        <v>108.11999999999999</v>
      </c>
      <c r="P2223" s="7">
        <f t="shared" si="273"/>
        <v>37.197247706422019</v>
      </c>
      <c r="Q2223" t="str">
        <f t="shared" si="274"/>
        <v>games</v>
      </c>
      <c r="R2223" s="8" t="str">
        <f t="shared" si="275"/>
        <v>tabletop games</v>
      </c>
      <c r="S2223" s="12">
        <f t="shared" si="276"/>
        <v>42452.666770833333</v>
      </c>
      <c r="T2223" s="12">
        <f t="shared" si="277"/>
        <v>42483</v>
      </c>
      <c r="U2223" s="13">
        <f t="shared" si="278"/>
        <v>42452.666770833333</v>
      </c>
      <c r="V2223" t="str">
        <f t="shared" si="279"/>
        <v>Mar</v>
      </c>
    </row>
    <row r="2224" spans="1:22"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72"/>
        <v>162.6</v>
      </c>
      <c r="P2224" s="7">
        <f t="shared" si="273"/>
        <v>27.1</v>
      </c>
      <c r="Q2224" t="str">
        <f t="shared" si="274"/>
        <v>games</v>
      </c>
      <c r="R2224" s="8" t="str">
        <f t="shared" si="275"/>
        <v>tabletop games</v>
      </c>
      <c r="S2224" s="12">
        <f t="shared" si="276"/>
        <v>40906.787581018521</v>
      </c>
      <c r="T2224" s="12">
        <f t="shared" si="277"/>
        <v>40936.787581018521</v>
      </c>
      <c r="U2224" s="13">
        <f t="shared" si="278"/>
        <v>40906.787581018521</v>
      </c>
      <c r="V2224" t="str">
        <f t="shared" si="279"/>
        <v>Dec</v>
      </c>
    </row>
    <row r="2225" spans="1:22"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72"/>
        <v>105.80000000000001</v>
      </c>
      <c r="P2225" s="7">
        <f t="shared" si="273"/>
        <v>206.31</v>
      </c>
      <c r="Q2225" t="str">
        <f t="shared" si="274"/>
        <v>games</v>
      </c>
      <c r="R2225" s="8" t="str">
        <f t="shared" si="275"/>
        <v>tabletop games</v>
      </c>
      <c r="S2225" s="12">
        <f t="shared" si="276"/>
        <v>42152.640833333338</v>
      </c>
      <c r="T2225" s="12">
        <f t="shared" si="277"/>
        <v>42182.640833333338</v>
      </c>
      <c r="U2225" s="13">
        <f t="shared" si="278"/>
        <v>42152.640833333338</v>
      </c>
      <c r="V2225" t="str">
        <f t="shared" si="279"/>
        <v>May</v>
      </c>
    </row>
    <row r="2226" spans="1:22"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72"/>
        <v>243.15000000000003</v>
      </c>
      <c r="P2226" s="7">
        <f t="shared" si="273"/>
        <v>82.145270270270274</v>
      </c>
      <c r="Q2226" t="str">
        <f t="shared" si="274"/>
        <v>games</v>
      </c>
      <c r="R2226" s="8" t="str">
        <f t="shared" si="275"/>
        <v>tabletop games</v>
      </c>
      <c r="S2226" s="12">
        <f t="shared" si="276"/>
        <v>42644.667534722219</v>
      </c>
      <c r="T2226" s="12">
        <f t="shared" si="277"/>
        <v>42672.791666666672</v>
      </c>
      <c r="U2226" s="13">
        <f t="shared" si="278"/>
        <v>42644.667534722219</v>
      </c>
      <c r="V2226" t="str">
        <f t="shared" si="279"/>
        <v>Oct</v>
      </c>
    </row>
    <row r="2227" spans="1:22"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72"/>
        <v>944.83338095238094</v>
      </c>
      <c r="P2227" s="7">
        <f t="shared" si="273"/>
        <v>164.79651993355483</v>
      </c>
      <c r="Q2227" t="str">
        <f t="shared" si="274"/>
        <v>games</v>
      </c>
      <c r="R2227" s="8" t="str">
        <f t="shared" si="275"/>
        <v>tabletop games</v>
      </c>
      <c r="S2227" s="12">
        <f t="shared" si="276"/>
        <v>41873.79184027778</v>
      </c>
      <c r="T2227" s="12">
        <f t="shared" si="277"/>
        <v>41903.79184027778</v>
      </c>
      <c r="U2227" s="13">
        <f t="shared" si="278"/>
        <v>41873.79184027778</v>
      </c>
      <c r="V2227" t="str">
        <f t="shared" si="279"/>
        <v>Aug</v>
      </c>
    </row>
    <row r="2228" spans="1:22"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72"/>
        <v>108.46283333333334</v>
      </c>
      <c r="P2228" s="7">
        <f t="shared" si="273"/>
        <v>60.820280373831778</v>
      </c>
      <c r="Q2228" t="str">
        <f t="shared" si="274"/>
        <v>games</v>
      </c>
      <c r="R2228" s="8" t="str">
        <f t="shared" si="275"/>
        <v>tabletop games</v>
      </c>
      <c r="S2228" s="12">
        <f t="shared" si="276"/>
        <v>42381.79886574074</v>
      </c>
      <c r="T2228" s="12">
        <f t="shared" si="277"/>
        <v>42412.207638888889</v>
      </c>
      <c r="U2228" s="13">
        <f t="shared" si="278"/>
        <v>42381.79886574074</v>
      </c>
      <c r="V2228" t="str">
        <f t="shared" si="279"/>
        <v>Jan</v>
      </c>
    </row>
    <row r="2229" spans="1:22"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72"/>
        <v>157.37692307692308</v>
      </c>
      <c r="P2229" s="7">
        <f t="shared" si="273"/>
        <v>67.970099667774093</v>
      </c>
      <c r="Q2229" t="str">
        <f t="shared" si="274"/>
        <v>games</v>
      </c>
      <c r="R2229" s="8" t="str">
        <f t="shared" si="275"/>
        <v>tabletop games</v>
      </c>
      <c r="S2229" s="12">
        <f t="shared" si="276"/>
        <v>41561.807349537034</v>
      </c>
      <c r="T2229" s="12">
        <f t="shared" si="277"/>
        <v>41591.849016203705</v>
      </c>
      <c r="U2229" s="13">
        <f t="shared" si="278"/>
        <v>41561.807349537034</v>
      </c>
      <c r="V2229" t="str">
        <f t="shared" si="279"/>
        <v>Oct</v>
      </c>
    </row>
    <row r="2230" spans="1:22"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72"/>
        <v>1174.49</v>
      </c>
      <c r="P2230" s="7">
        <f t="shared" si="273"/>
        <v>81.561805555555551</v>
      </c>
      <c r="Q2230" t="str">
        <f t="shared" si="274"/>
        <v>games</v>
      </c>
      <c r="R2230" s="8" t="str">
        <f t="shared" si="275"/>
        <v>tabletop games</v>
      </c>
      <c r="S2230" s="12">
        <f t="shared" si="276"/>
        <v>42202.278194444443</v>
      </c>
      <c r="T2230" s="12">
        <f t="shared" si="277"/>
        <v>42232.278194444443</v>
      </c>
      <c r="U2230" s="13">
        <f t="shared" si="278"/>
        <v>42202.278194444443</v>
      </c>
      <c r="V2230" t="str">
        <f t="shared" si="279"/>
        <v>Jul</v>
      </c>
    </row>
    <row r="2231" spans="1:22"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72"/>
        <v>171.04755366949576</v>
      </c>
      <c r="P2231" s="7">
        <f t="shared" si="273"/>
        <v>25.42547309833024</v>
      </c>
      <c r="Q2231" t="str">
        <f t="shared" si="274"/>
        <v>games</v>
      </c>
      <c r="R2231" s="8" t="str">
        <f t="shared" si="275"/>
        <v>tabletop games</v>
      </c>
      <c r="S2231" s="12">
        <f t="shared" si="276"/>
        <v>41484.664247685185</v>
      </c>
      <c r="T2231" s="12">
        <f t="shared" si="277"/>
        <v>41520.166666666664</v>
      </c>
      <c r="U2231" s="13">
        <f t="shared" si="278"/>
        <v>41484.664247685185</v>
      </c>
      <c r="V2231" t="str">
        <f t="shared" si="279"/>
        <v>Jul</v>
      </c>
    </row>
    <row r="2232" spans="1:22"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72"/>
        <v>125.95294117647057</v>
      </c>
      <c r="P2232" s="7">
        <f t="shared" si="273"/>
        <v>21.497991967871485</v>
      </c>
      <c r="Q2232" t="str">
        <f t="shared" si="274"/>
        <v>games</v>
      </c>
      <c r="R2232" s="8" t="str">
        <f t="shared" si="275"/>
        <v>tabletop games</v>
      </c>
      <c r="S2232" s="12">
        <f t="shared" si="276"/>
        <v>41724.881099537037</v>
      </c>
      <c r="T2232" s="12">
        <f t="shared" si="277"/>
        <v>41754.881099537037</v>
      </c>
      <c r="U2232" s="13">
        <f t="shared" si="278"/>
        <v>41724.881099537037</v>
      </c>
      <c r="V2232" t="str">
        <f t="shared" si="279"/>
        <v>Mar</v>
      </c>
    </row>
    <row r="2233" spans="1:22"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72"/>
        <v>1212.1296000000002</v>
      </c>
      <c r="P2233" s="7">
        <f t="shared" si="273"/>
        <v>27.226630727762803</v>
      </c>
      <c r="Q2233" t="str">
        <f t="shared" si="274"/>
        <v>games</v>
      </c>
      <c r="R2233" s="8" t="str">
        <f t="shared" si="275"/>
        <v>tabletop games</v>
      </c>
      <c r="S2233" s="12">
        <f t="shared" si="276"/>
        <v>41423.910891203705</v>
      </c>
      <c r="T2233" s="12">
        <f t="shared" si="277"/>
        <v>41450.208333333336</v>
      </c>
      <c r="U2233" s="13">
        <f t="shared" si="278"/>
        <v>41423.910891203705</v>
      </c>
      <c r="V2233" t="str">
        <f t="shared" si="279"/>
        <v>May</v>
      </c>
    </row>
    <row r="2234" spans="1:22"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72"/>
        <v>495.8</v>
      </c>
      <c r="P2234" s="7">
        <f t="shared" si="273"/>
        <v>25.091093117408906</v>
      </c>
      <c r="Q2234" t="str">
        <f t="shared" si="274"/>
        <v>games</v>
      </c>
      <c r="R2234" s="8" t="str">
        <f t="shared" si="275"/>
        <v>tabletop games</v>
      </c>
      <c r="S2234" s="12">
        <f t="shared" si="276"/>
        <v>41806.794074074074</v>
      </c>
      <c r="T2234" s="12">
        <f t="shared" si="277"/>
        <v>41839.125</v>
      </c>
      <c r="U2234" s="13">
        <f t="shared" si="278"/>
        <v>41806.794074074074</v>
      </c>
      <c r="V2234" t="str">
        <f t="shared" si="279"/>
        <v>Jun</v>
      </c>
    </row>
    <row r="2235" spans="1:22"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72"/>
        <v>332.03999999999996</v>
      </c>
      <c r="P2235" s="7">
        <f t="shared" si="273"/>
        <v>21.230179028132991</v>
      </c>
      <c r="Q2235" t="str">
        <f t="shared" si="274"/>
        <v>games</v>
      </c>
      <c r="R2235" s="8" t="str">
        <f t="shared" si="275"/>
        <v>tabletop games</v>
      </c>
      <c r="S2235" s="12">
        <f t="shared" si="276"/>
        <v>42331.378923611112</v>
      </c>
      <c r="T2235" s="12">
        <f t="shared" si="277"/>
        <v>42352</v>
      </c>
      <c r="U2235" s="13">
        <f t="shared" si="278"/>
        <v>42331.378923611112</v>
      </c>
      <c r="V2235" t="str">
        <f t="shared" si="279"/>
        <v>Nov</v>
      </c>
    </row>
    <row r="2236" spans="1:22"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72"/>
        <v>1165</v>
      </c>
      <c r="P2236" s="7">
        <f t="shared" si="273"/>
        <v>41.607142857142854</v>
      </c>
      <c r="Q2236" t="str">
        <f t="shared" si="274"/>
        <v>games</v>
      </c>
      <c r="R2236" s="8" t="str">
        <f t="shared" si="275"/>
        <v>tabletop games</v>
      </c>
      <c r="S2236" s="12">
        <f t="shared" si="276"/>
        <v>42710.824618055558</v>
      </c>
      <c r="T2236" s="12">
        <f t="shared" si="277"/>
        <v>42740.824618055558</v>
      </c>
      <c r="U2236" s="13">
        <f t="shared" si="278"/>
        <v>42710.824618055558</v>
      </c>
      <c r="V2236" t="str">
        <f t="shared" si="279"/>
        <v>Dec</v>
      </c>
    </row>
    <row r="2237" spans="1:22"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72"/>
        <v>153.3153846153846</v>
      </c>
      <c r="P2237" s="7">
        <f t="shared" si="273"/>
        <v>135.58503401360545</v>
      </c>
      <c r="Q2237" t="str">
        <f t="shared" si="274"/>
        <v>games</v>
      </c>
      <c r="R2237" s="8" t="str">
        <f t="shared" si="275"/>
        <v>tabletop games</v>
      </c>
      <c r="S2237" s="12">
        <f t="shared" si="276"/>
        <v>42062.022118055553</v>
      </c>
      <c r="T2237" s="12">
        <f t="shared" si="277"/>
        <v>42091.980451388888</v>
      </c>
      <c r="U2237" s="13">
        <f t="shared" si="278"/>
        <v>42062.022118055553</v>
      </c>
      <c r="V2237" t="str">
        <f t="shared" si="279"/>
        <v>Feb</v>
      </c>
    </row>
    <row r="2238" spans="1:22"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72"/>
        <v>537.10714285714289</v>
      </c>
      <c r="P2238" s="7">
        <f t="shared" si="273"/>
        <v>22.116176470588236</v>
      </c>
      <c r="Q2238" t="str">
        <f t="shared" si="274"/>
        <v>games</v>
      </c>
      <c r="R2238" s="8" t="str">
        <f t="shared" si="275"/>
        <v>tabletop games</v>
      </c>
      <c r="S2238" s="12">
        <f t="shared" si="276"/>
        <v>42371.617164351846</v>
      </c>
      <c r="T2238" s="12">
        <f t="shared" si="277"/>
        <v>42401.617164351846</v>
      </c>
      <c r="U2238" s="13">
        <f t="shared" si="278"/>
        <v>42371.617164351846</v>
      </c>
      <c r="V2238" t="str">
        <f t="shared" si="279"/>
        <v>Jan</v>
      </c>
    </row>
    <row r="2239" spans="1:22"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72"/>
        <v>352.92777777777775</v>
      </c>
      <c r="P2239" s="7">
        <f t="shared" si="273"/>
        <v>64.625635808748726</v>
      </c>
      <c r="Q2239" t="str">
        <f t="shared" si="274"/>
        <v>games</v>
      </c>
      <c r="R2239" s="8" t="str">
        <f t="shared" si="275"/>
        <v>tabletop games</v>
      </c>
      <c r="S2239" s="12">
        <f t="shared" si="276"/>
        <v>41915.003275462965</v>
      </c>
      <c r="T2239" s="12">
        <f t="shared" si="277"/>
        <v>41955.332638888889</v>
      </c>
      <c r="U2239" s="13">
        <f t="shared" si="278"/>
        <v>41915.003275462965</v>
      </c>
      <c r="V2239" t="str">
        <f t="shared" si="279"/>
        <v>Oct</v>
      </c>
    </row>
    <row r="2240" spans="1:22"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72"/>
        <v>137.4</v>
      </c>
      <c r="P2240" s="7">
        <f t="shared" si="273"/>
        <v>69.569620253164558</v>
      </c>
      <c r="Q2240" t="str">
        <f t="shared" si="274"/>
        <v>games</v>
      </c>
      <c r="R2240" s="8" t="str">
        <f t="shared" si="275"/>
        <v>tabletop games</v>
      </c>
      <c r="S2240" s="12">
        <f t="shared" si="276"/>
        <v>42774.621712962966</v>
      </c>
      <c r="T2240" s="12">
        <f t="shared" si="277"/>
        <v>42804.621712962966</v>
      </c>
      <c r="U2240" s="13">
        <f t="shared" si="278"/>
        <v>42774.621712962966</v>
      </c>
      <c r="V2240" t="str">
        <f t="shared" si="279"/>
        <v>Feb</v>
      </c>
    </row>
    <row r="2241" spans="1:22"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72"/>
        <v>128.02668</v>
      </c>
      <c r="P2241" s="7">
        <f t="shared" si="273"/>
        <v>75.133028169014082</v>
      </c>
      <c r="Q2241" t="str">
        <f t="shared" si="274"/>
        <v>games</v>
      </c>
      <c r="R2241" s="8" t="str">
        <f t="shared" si="275"/>
        <v>tabletop games</v>
      </c>
      <c r="S2241" s="12">
        <f t="shared" si="276"/>
        <v>41572.958495370374</v>
      </c>
      <c r="T2241" s="12">
        <f t="shared" si="277"/>
        <v>41609.168055555558</v>
      </c>
      <c r="U2241" s="13">
        <f t="shared" si="278"/>
        <v>41572.958495370374</v>
      </c>
      <c r="V2241" t="str">
        <f t="shared" si="279"/>
        <v>Oct</v>
      </c>
    </row>
    <row r="2242" spans="1:22"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72"/>
        <v>270.68</v>
      </c>
      <c r="P2242" s="7">
        <f t="shared" si="273"/>
        <v>140.97916666666666</v>
      </c>
      <c r="Q2242" t="str">
        <f t="shared" si="274"/>
        <v>games</v>
      </c>
      <c r="R2242" s="8" t="str">
        <f t="shared" si="275"/>
        <v>tabletop games</v>
      </c>
      <c r="S2242" s="12">
        <f t="shared" si="276"/>
        <v>42452.825740740736</v>
      </c>
      <c r="T2242" s="12">
        <f t="shared" si="277"/>
        <v>42482.825740740736</v>
      </c>
      <c r="U2242" s="13">
        <f t="shared" si="278"/>
        <v>42452.825740740736</v>
      </c>
      <c r="V2242" t="str">
        <f t="shared" si="279"/>
        <v>Mar</v>
      </c>
    </row>
    <row r="2243" spans="1:22"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80">E2243/D2243*100</f>
        <v>806.4</v>
      </c>
      <c r="P2243" s="7">
        <f t="shared" ref="P2243:P2306" si="281">E2243/L2243</f>
        <v>49.472392638036808</v>
      </c>
      <c r="Q2243" t="str">
        <f t="shared" ref="Q2243:Q2306" si="282">LEFT(N2243, SEARCH("/",N2243,1)-1)</f>
        <v>games</v>
      </c>
      <c r="R2243" s="8" t="str">
        <f t="shared" ref="R2243:R2306" si="283">RIGHT(N2243,LEN(N2243)-SEARCH("/",N2243))</f>
        <v>tabletop games</v>
      </c>
      <c r="S2243" s="12">
        <f t="shared" ref="S2243:S2306" si="284">(J2243/86400)+DATE(1970,1,1)</f>
        <v>42766.827546296292</v>
      </c>
      <c r="T2243" s="12">
        <f t="shared" ref="T2243:T2306" si="285">(I2243/86400)+DATE(1970,1,1)</f>
        <v>42796.827546296292</v>
      </c>
      <c r="U2243" s="13">
        <f t="shared" ref="U2243:U2306" si="286">S2243</f>
        <v>42766.827546296292</v>
      </c>
      <c r="V2243" t="str">
        <f t="shared" si="279"/>
        <v>Jan</v>
      </c>
    </row>
    <row r="2244" spans="1:22"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80"/>
        <v>1360.0976000000001</v>
      </c>
      <c r="P2244" s="7">
        <f t="shared" si="281"/>
        <v>53.865251485148519</v>
      </c>
      <c r="Q2244" t="str">
        <f t="shared" si="282"/>
        <v>games</v>
      </c>
      <c r="R2244" s="8" t="str">
        <f t="shared" si="283"/>
        <v>tabletop games</v>
      </c>
      <c r="S2244" s="12">
        <f t="shared" si="284"/>
        <v>41569.575613425928</v>
      </c>
      <c r="T2244" s="12">
        <f t="shared" si="285"/>
        <v>41605.126388888893</v>
      </c>
      <c r="U2244" s="13">
        <f t="shared" si="286"/>
        <v>41569.575613425928</v>
      </c>
      <c r="V2244" t="str">
        <f t="shared" ref="V2244:V2307" si="287">TEXT(S2244,"mmm")</f>
        <v>Oct</v>
      </c>
    </row>
    <row r="2245" spans="1:22"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80"/>
        <v>930250</v>
      </c>
      <c r="P2245" s="7">
        <f t="shared" si="281"/>
        <v>4.5712530712530715</v>
      </c>
      <c r="Q2245" t="str">
        <f t="shared" si="282"/>
        <v>games</v>
      </c>
      <c r="R2245" s="8" t="str">
        <f t="shared" si="283"/>
        <v>tabletop games</v>
      </c>
      <c r="S2245" s="12">
        <f t="shared" si="284"/>
        <v>42800.751041666663</v>
      </c>
      <c r="T2245" s="12">
        <f t="shared" si="285"/>
        <v>42807.125</v>
      </c>
      <c r="U2245" s="13">
        <f t="shared" si="286"/>
        <v>42800.751041666663</v>
      </c>
      <c r="V2245" t="str">
        <f t="shared" si="287"/>
        <v>Mar</v>
      </c>
    </row>
    <row r="2246" spans="1:22"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80"/>
        <v>377.02</v>
      </c>
      <c r="P2246" s="7">
        <f t="shared" si="281"/>
        <v>65.00344827586207</v>
      </c>
      <c r="Q2246" t="str">
        <f t="shared" si="282"/>
        <v>games</v>
      </c>
      <c r="R2246" s="8" t="str">
        <f t="shared" si="283"/>
        <v>tabletop games</v>
      </c>
      <c r="S2246" s="12">
        <f t="shared" si="284"/>
        <v>42647.818819444445</v>
      </c>
      <c r="T2246" s="12">
        <f t="shared" si="285"/>
        <v>42659.854166666672</v>
      </c>
      <c r="U2246" s="13">
        <f t="shared" si="286"/>
        <v>42647.818819444445</v>
      </c>
      <c r="V2246" t="str">
        <f t="shared" si="287"/>
        <v>Oct</v>
      </c>
    </row>
    <row r="2247" spans="1:22"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80"/>
        <v>2647.0250000000001</v>
      </c>
      <c r="P2247" s="7">
        <f t="shared" si="281"/>
        <v>53.475252525252522</v>
      </c>
      <c r="Q2247" t="str">
        <f t="shared" si="282"/>
        <v>games</v>
      </c>
      <c r="R2247" s="8" t="str">
        <f t="shared" si="283"/>
        <v>tabletop games</v>
      </c>
      <c r="S2247" s="12">
        <f t="shared" si="284"/>
        <v>41660.70853009259</v>
      </c>
      <c r="T2247" s="12">
        <f t="shared" si="285"/>
        <v>41691.75</v>
      </c>
      <c r="U2247" s="13">
        <f t="shared" si="286"/>
        <v>41660.70853009259</v>
      </c>
      <c r="V2247" t="str">
        <f t="shared" si="287"/>
        <v>Jan</v>
      </c>
    </row>
    <row r="2248" spans="1:22"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80"/>
        <v>100.12</v>
      </c>
      <c r="P2248" s="7">
        <f t="shared" si="281"/>
        <v>43.912280701754383</v>
      </c>
      <c r="Q2248" t="str">
        <f t="shared" si="282"/>
        <v>games</v>
      </c>
      <c r="R2248" s="8" t="str">
        <f t="shared" si="283"/>
        <v>tabletop games</v>
      </c>
      <c r="S2248" s="12">
        <f t="shared" si="284"/>
        <v>42221.79178240741</v>
      </c>
      <c r="T2248" s="12">
        <f t="shared" si="285"/>
        <v>42251.79178240741</v>
      </c>
      <c r="U2248" s="13">
        <f t="shared" si="286"/>
        <v>42221.79178240741</v>
      </c>
      <c r="V2248" t="str">
        <f t="shared" si="287"/>
        <v>Aug</v>
      </c>
    </row>
    <row r="2249" spans="1:22"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80"/>
        <v>104.45405405405405</v>
      </c>
      <c r="P2249" s="7">
        <f t="shared" si="281"/>
        <v>50.852631578947367</v>
      </c>
      <c r="Q2249" t="str">
        <f t="shared" si="282"/>
        <v>games</v>
      </c>
      <c r="R2249" s="8" t="str">
        <f t="shared" si="283"/>
        <v>tabletop games</v>
      </c>
      <c r="S2249" s="12">
        <f t="shared" si="284"/>
        <v>42200.666261574079</v>
      </c>
      <c r="T2249" s="12">
        <f t="shared" si="285"/>
        <v>42214.666261574079</v>
      </c>
      <c r="U2249" s="13">
        <f t="shared" si="286"/>
        <v>42200.666261574079</v>
      </c>
      <c r="V2249" t="str">
        <f t="shared" si="287"/>
        <v>Jul</v>
      </c>
    </row>
    <row r="2250" spans="1:22"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80"/>
        <v>107.21428571428571</v>
      </c>
      <c r="P2250" s="7">
        <f t="shared" si="281"/>
        <v>58.6328125</v>
      </c>
      <c r="Q2250" t="str">
        <f t="shared" si="282"/>
        <v>games</v>
      </c>
      <c r="R2250" s="8" t="str">
        <f t="shared" si="283"/>
        <v>tabletop games</v>
      </c>
      <c r="S2250" s="12">
        <f t="shared" si="284"/>
        <v>42688.875902777778</v>
      </c>
      <c r="T2250" s="12">
        <f t="shared" si="285"/>
        <v>42718.875902777778</v>
      </c>
      <c r="U2250" s="13">
        <f t="shared" si="286"/>
        <v>42688.875902777778</v>
      </c>
      <c r="V2250" t="str">
        <f t="shared" si="287"/>
        <v>Nov</v>
      </c>
    </row>
    <row r="2251" spans="1:22"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80"/>
        <v>168.77142857142857</v>
      </c>
      <c r="P2251" s="7">
        <f t="shared" si="281"/>
        <v>32.81666666666667</v>
      </c>
      <c r="Q2251" t="str">
        <f t="shared" si="282"/>
        <v>games</v>
      </c>
      <c r="R2251" s="8" t="str">
        <f t="shared" si="283"/>
        <v>tabletop games</v>
      </c>
      <c r="S2251" s="12">
        <f t="shared" si="284"/>
        <v>41336.703298611115</v>
      </c>
      <c r="T2251" s="12">
        <f t="shared" si="285"/>
        <v>41366.661631944444</v>
      </c>
      <c r="U2251" s="13">
        <f t="shared" si="286"/>
        <v>41336.703298611115</v>
      </c>
      <c r="V2251" t="str">
        <f t="shared" si="287"/>
        <v>Mar</v>
      </c>
    </row>
    <row r="2252" spans="1:22"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80"/>
        <v>975.11200000000008</v>
      </c>
      <c r="P2252" s="7">
        <f t="shared" si="281"/>
        <v>426.93169877408059</v>
      </c>
      <c r="Q2252" t="str">
        <f t="shared" si="282"/>
        <v>games</v>
      </c>
      <c r="R2252" s="8" t="str">
        <f t="shared" si="283"/>
        <v>tabletop games</v>
      </c>
      <c r="S2252" s="12">
        <f t="shared" si="284"/>
        <v>42677.005474537036</v>
      </c>
      <c r="T2252" s="12">
        <f t="shared" si="285"/>
        <v>42707.0471412037</v>
      </c>
      <c r="U2252" s="13">
        <f t="shared" si="286"/>
        <v>42677.005474537036</v>
      </c>
      <c r="V2252" t="str">
        <f t="shared" si="287"/>
        <v>Nov</v>
      </c>
    </row>
    <row r="2253" spans="1:22"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80"/>
        <v>134.44929411764704</v>
      </c>
      <c r="P2253" s="7">
        <f t="shared" si="281"/>
        <v>23.808729166666669</v>
      </c>
      <c r="Q2253" t="str">
        <f t="shared" si="282"/>
        <v>games</v>
      </c>
      <c r="R2253" s="8" t="str">
        <f t="shared" si="283"/>
        <v>tabletop games</v>
      </c>
      <c r="S2253" s="12">
        <f t="shared" si="284"/>
        <v>41846.34579861111</v>
      </c>
      <c r="T2253" s="12">
        <f t="shared" si="285"/>
        <v>41867.34579861111</v>
      </c>
      <c r="U2253" s="13">
        <f t="shared" si="286"/>
        <v>41846.34579861111</v>
      </c>
      <c r="V2253" t="str">
        <f t="shared" si="287"/>
        <v>Jul</v>
      </c>
    </row>
    <row r="2254" spans="1:22"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80"/>
        <v>272.27777777777777</v>
      </c>
      <c r="P2254" s="7">
        <f t="shared" si="281"/>
        <v>98.413654618473899</v>
      </c>
      <c r="Q2254" t="str">
        <f t="shared" si="282"/>
        <v>games</v>
      </c>
      <c r="R2254" s="8" t="str">
        <f t="shared" si="283"/>
        <v>tabletop games</v>
      </c>
      <c r="S2254" s="12">
        <f t="shared" si="284"/>
        <v>42573.327986111108</v>
      </c>
      <c r="T2254" s="12">
        <f t="shared" si="285"/>
        <v>42588.327986111108</v>
      </c>
      <c r="U2254" s="13">
        <f t="shared" si="286"/>
        <v>42573.327986111108</v>
      </c>
      <c r="V2254" t="str">
        <f t="shared" si="287"/>
        <v>Jul</v>
      </c>
    </row>
    <row r="2255" spans="1:22"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80"/>
        <v>112.6875</v>
      </c>
      <c r="P2255" s="7">
        <f t="shared" si="281"/>
        <v>107.32142857142857</v>
      </c>
      <c r="Q2255" t="str">
        <f t="shared" si="282"/>
        <v>games</v>
      </c>
      <c r="R2255" s="8" t="str">
        <f t="shared" si="283"/>
        <v>tabletop games</v>
      </c>
      <c r="S2255" s="12">
        <f t="shared" si="284"/>
        <v>42296.631331018521</v>
      </c>
      <c r="T2255" s="12">
        <f t="shared" si="285"/>
        <v>42326.672997685186</v>
      </c>
      <c r="U2255" s="13">
        <f t="shared" si="286"/>
        <v>42296.631331018521</v>
      </c>
      <c r="V2255" t="str">
        <f t="shared" si="287"/>
        <v>Oct</v>
      </c>
    </row>
    <row r="2256" spans="1:22"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80"/>
        <v>459.8</v>
      </c>
      <c r="P2256" s="7">
        <f t="shared" si="281"/>
        <v>11.67005076142132</v>
      </c>
      <c r="Q2256" t="str">
        <f t="shared" si="282"/>
        <v>games</v>
      </c>
      <c r="R2256" s="8" t="str">
        <f t="shared" si="283"/>
        <v>tabletop games</v>
      </c>
      <c r="S2256" s="12">
        <f t="shared" si="284"/>
        <v>42752.647777777776</v>
      </c>
      <c r="T2256" s="12">
        <f t="shared" si="285"/>
        <v>42759.647777777776</v>
      </c>
      <c r="U2256" s="13">
        <f t="shared" si="286"/>
        <v>42752.647777777776</v>
      </c>
      <c r="V2256" t="str">
        <f t="shared" si="287"/>
        <v>Jan</v>
      </c>
    </row>
    <row r="2257" spans="1:22"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80"/>
        <v>286.65822784810126</v>
      </c>
      <c r="P2257" s="7">
        <f t="shared" si="281"/>
        <v>41.782287822878232</v>
      </c>
      <c r="Q2257" t="str">
        <f t="shared" si="282"/>
        <v>games</v>
      </c>
      <c r="R2257" s="8" t="str">
        <f t="shared" si="283"/>
        <v>tabletop games</v>
      </c>
      <c r="S2257" s="12">
        <f t="shared" si="284"/>
        <v>42467.951979166668</v>
      </c>
      <c r="T2257" s="12">
        <f t="shared" si="285"/>
        <v>42497.951979166668</v>
      </c>
      <c r="U2257" s="13">
        <f t="shared" si="286"/>
        <v>42467.951979166668</v>
      </c>
      <c r="V2257" t="str">
        <f t="shared" si="287"/>
        <v>Apr</v>
      </c>
    </row>
    <row r="2258" spans="1:22"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80"/>
        <v>222.70833333333334</v>
      </c>
      <c r="P2258" s="7">
        <f t="shared" si="281"/>
        <v>21.38</v>
      </c>
      <c r="Q2258" t="str">
        <f t="shared" si="282"/>
        <v>games</v>
      </c>
      <c r="R2258" s="8" t="str">
        <f t="shared" si="283"/>
        <v>tabletop games</v>
      </c>
      <c r="S2258" s="12">
        <f t="shared" si="284"/>
        <v>42682.451921296291</v>
      </c>
      <c r="T2258" s="12">
        <f t="shared" si="285"/>
        <v>42696.451921296291</v>
      </c>
      <c r="U2258" s="13">
        <f t="shared" si="286"/>
        <v>42682.451921296291</v>
      </c>
      <c r="V2258" t="str">
        <f t="shared" si="287"/>
        <v>Nov</v>
      </c>
    </row>
    <row r="2259" spans="1:22"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80"/>
        <v>636.14</v>
      </c>
      <c r="P2259" s="7">
        <f t="shared" si="281"/>
        <v>94.103550295857985</v>
      </c>
      <c r="Q2259" t="str">
        <f t="shared" si="282"/>
        <v>games</v>
      </c>
      <c r="R2259" s="8" t="str">
        <f t="shared" si="283"/>
        <v>tabletop games</v>
      </c>
      <c r="S2259" s="12">
        <f t="shared" si="284"/>
        <v>42505.936678240745</v>
      </c>
      <c r="T2259" s="12">
        <f t="shared" si="285"/>
        <v>42540.958333333328</v>
      </c>
      <c r="U2259" s="13">
        <f t="shared" si="286"/>
        <v>42505.936678240745</v>
      </c>
      <c r="V2259" t="str">
        <f t="shared" si="287"/>
        <v>May</v>
      </c>
    </row>
    <row r="2260" spans="1:22"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80"/>
        <v>146.5</v>
      </c>
      <c r="P2260" s="7">
        <f t="shared" si="281"/>
        <v>15.721951219512196</v>
      </c>
      <c r="Q2260" t="str">
        <f t="shared" si="282"/>
        <v>games</v>
      </c>
      <c r="R2260" s="8" t="str">
        <f t="shared" si="283"/>
        <v>tabletop games</v>
      </c>
      <c r="S2260" s="12">
        <f t="shared" si="284"/>
        <v>42136.75100694444</v>
      </c>
      <c r="T2260" s="12">
        <f t="shared" si="285"/>
        <v>42166.75100694444</v>
      </c>
      <c r="U2260" s="13">
        <f t="shared" si="286"/>
        <v>42136.75100694444</v>
      </c>
      <c r="V2260" t="str">
        <f t="shared" si="287"/>
        <v>May</v>
      </c>
    </row>
    <row r="2261" spans="1:22"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80"/>
        <v>1867.1</v>
      </c>
      <c r="P2261" s="7">
        <f t="shared" si="281"/>
        <v>90.635922330097088</v>
      </c>
      <c r="Q2261" t="str">
        <f t="shared" si="282"/>
        <v>games</v>
      </c>
      <c r="R2261" s="8" t="str">
        <f t="shared" si="283"/>
        <v>tabletop games</v>
      </c>
      <c r="S2261" s="12">
        <f t="shared" si="284"/>
        <v>42702.804814814815</v>
      </c>
      <c r="T2261" s="12">
        <f t="shared" si="285"/>
        <v>42712.804814814815</v>
      </c>
      <c r="U2261" s="13">
        <f t="shared" si="286"/>
        <v>42702.804814814815</v>
      </c>
      <c r="V2261" t="str">
        <f t="shared" si="287"/>
        <v>Nov</v>
      </c>
    </row>
    <row r="2262" spans="1:22"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80"/>
        <v>326.92</v>
      </c>
      <c r="P2262" s="7">
        <f t="shared" si="281"/>
        <v>97.297619047619051</v>
      </c>
      <c r="Q2262" t="str">
        <f t="shared" si="282"/>
        <v>games</v>
      </c>
      <c r="R2262" s="8" t="str">
        <f t="shared" si="283"/>
        <v>tabletop games</v>
      </c>
      <c r="S2262" s="12">
        <f t="shared" si="284"/>
        <v>41695.016782407409</v>
      </c>
      <c r="T2262" s="12">
        <f t="shared" si="285"/>
        <v>41724.975115740745</v>
      </c>
      <c r="U2262" s="13">
        <f t="shared" si="286"/>
        <v>41695.016782407409</v>
      </c>
      <c r="V2262" t="str">
        <f t="shared" si="287"/>
        <v>Feb</v>
      </c>
    </row>
    <row r="2263" spans="1:22"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80"/>
        <v>779.5</v>
      </c>
      <c r="P2263" s="7">
        <f t="shared" si="281"/>
        <v>37.11904761904762</v>
      </c>
      <c r="Q2263" t="str">
        <f t="shared" si="282"/>
        <v>games</v>
      </c>
      <c r="R2263" s="8" t="str">
        <f t="shared" si="283"/>
        <v>tabletop games</v>
      </c>
      <c r="S2263" s="12">
        <f t="shared" si="284"/>
        <v>42759.724768518514</v>
      </c>
      <c r="T2263" s="12">
        <f t="shared" si="285"/>
        <v>42780.724768518514</v>
      </c>
      <c r="U2263" s="13">
        <f t="shared" si="286"/>
        <v>42759.724768518514</v>
      </c>
      <c r="V2263" t="str">
        <f t="shared" si="287"/>
        <v>Jan</v>
      </c>
    </row>
    <row r="2264" spans="1:22"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80"/>
        <v>154.15151515151516</v>
      </c>
      <c r="P2264" s="7">
        <f t="shared" si="281"/>
        <v>28.104972375690608</v>
      </c>
      <c r="Q2264" t="str">
        <f t="shared" si="282"/>
        <v>games</v>
      </c>
      <c r="R2264" s="8" t="str">
        <f t="shared" si="283"/>
        <v>tabletop games</v>
      </c>
      <c r="S2264" s="12">
        <f t="shared" si="284"/>
        <v>41926.585162037038</v>
      </c>
      <c r="T2264" s="12">
        <f t="shared" si="285"/>
        <v>41961</v>
      </c>
      <c r="U2264" s="13">
        <f t="shared" si="286"/>
        <v>41926.585162037038</v>
      </c>
      <c r="V2264" t="str">
        <f t="shared" si="287"/>
        <v>Oct</v>
      </c>
    </row>
    <row r="2265" spans="1:22"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80"/>
        <v>115.54666666666667</v>
      </c>
      <c r="P2265" s="7">
        <f t="shared" si="281"/>
        <v>144.43333333333334</v>
      </c>
      <c r="Q2265" t="str">
        <f t="shared" si="282"/>
        <v>games</v>
      </c>
      <c r="R2265" s="8" t="str">
        <f t="shared" si="283"/>
        <v>tabletop games</v>
      </c>
      <c r="S2265" s="12">
        <f t="shared" si="284"/>
        <v>42014.832326388889</v>
      </c>
      <c r="T2265" s="12">
        <f t="shared" si="285"/>
        <v>42035.832326388889</v>
      </c>
      <c r="U2265" s="13">
        <f t="shared" si="286"/>
        <v>42014.832326388889</v>
      </c>
      <c r="V2265" t="str">
        <f t="shared" si="287"/>
        <v>Jan</v>
      </c>
    </row>
    <row r="2266" spans="1:22"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80"/>
        <v>180.03333333333333</v>
      </c>
      <c r="P2266" s="7">
        <f t="shared" si="281"/>
        <v>24.274157303370785</v>
      </c>
      <c r="Q2266" t="str">
        <f t="shared" si="282"/>
        <v>games</v>
      </c>
      <c r="R2266" s="8" t="str">
        <f t="shared" si="283"/>
        <v>tabletop games</v>
      </c>
      <c r="S2266" s="12">
        <f t="shared" si="284"/>
        <v>42496.582337962958</v>
      </c>
      <c r="T2266" s="12">
        <f t="shared" si="285"/>
        <v>42513.125</v>
      </c>
      <c r="U2266" s="13">
        <f t="shared" si="286"/>
        <v>42496.582337962958</v>
      </c>
      <c r="V2266" t="str">
        <f t="shared" si="287"/>
        <v>May</v>
      </c>
    </row>
    <row r="2267" spans="1:22"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80"/>
        <v>298.5</v>
      </c>
      <c r="P2267" s="7">
        <f t="shared" si="281"/>
        <v>35.117647058823529</v>
      </c>
      <c r="Q2267" t="str">
        <f t="shared" si="282"/>
        <v>games</v>
      </c>
      <c r="R2267" s="8" t="str">
        <f t="shared" si="283"/>
        <v>tabletop games</v>
      </c>
      <c r="S2267" s="12">
        <f t="shared" si="284"/>
        <v>42689.853090277778</v>
      </c>
      <c r="T2267" s="12">
        <f t="shared" si="285"/>
        <v>42696.853090277778</v>
      </c>
      <c r="U2267" s="13">
        <f t="shared" si="286"/>
        <v>42689.853090277778</v>
      </c>
      <c r="V2267" t="str">
        <f t="shared" si="287"/>
        <v>Nov</v>
      </c>
    </row>
    <row r="2268" spans="1:22"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80"/>
        <v>320.26666666666665</v>
      </c>
      <c r="P2268" s="7">
        <f t="shared" si="281"/>
        <v>24.762886597938145</v>
      </c>
      <c r="Q2268" t="str">
        <f t="shared" si="282"/>
        <v>games</v>
      </c>
      <c r="R2268" s="8" t="str">
        <f t="shared" si="283"/>
        <v>tabletop games</v>
      </c>
      <c r="S2268" s="12">
        <f t="shared" si="284"/>
        <v>42469.874907407408</v>
      </c>
      <c r="T2268" s="12">
        <f t="shared" si="285"/>
        <v>42487.083333333328</v>
      </c>
      <c r="U2268" s="13">
        <f t="shared" si="286"/>
        <v>42469.874907407408</v>
      </c>
      <c r="V2268" t="str">
        <f t="shared" si="287"/>
        <v>Apr</v>
      </c>
    </row>
    <row r="2269" spans="1:22"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80"/>
        <v>380.52499999999998</v>
      </c>
      <c r="P2269" s="7">
        <f t="shared" si="281"/>
        <v>188.37871287128712</v>
      </c>
      <c r="Q2269" t="str">
        <f t="shared" si="282"/>
        <v>games</v>
      </c>
      <c r="R2269" s="8" t="str">
        <f t="shared" si="283"/>
        <v>tabletop games</v>
      </c>
      <c r="S2269" s="12">
        <f t="shared" si="284"/>
        <v>41968.829826388886</v>
      </c>
      <c r="T2269" s="12">
        <f t="shared" si="285"/>
        <v>41994.041666666672</v>
      </c>
      <c r="U2269" s="13">
        <f t="shared" si="286"/>
        <v>41968.829826388886</v>
      </c>
      <c r="V2269" t="str">
        <f t="shared" si="287"/>
        <v>Nov</v>
      </c>
    </row>
    <row r="2270" spans="1:22"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80"/>
        <v>102.60000000000001</v>
      </c>
      <c r="P2270" s="7">
        <f t="shared" si="281"/>
        <v>148.08247422680412</v>
      </c>
      <c r="Q2270" t="str">
        <f t="shared" si="282"/>
        <v>games</v>
      </c>
      <c r="R2270" s="8" t="str">
        <f t="shared" si="283"/>
        <v>tabletop games</v>
      </c>
      <c r="S2270" s="12">
        <f t="shared" si="284"/>
        <v>42776.082349537042</v>
      </c>
      <c r="T2270" s="12">
        <f t="shared" si="285"/>
        <v>42806.082349537042</v>
      </c>
      <c r="U2270" s="13">
        <f t="shared" si="286"/>
        <v>42776.082349537042</v>
      </c>
      <c r="V2270" t="str">
        <f t="shared" si="287"/>
        <v>Feb</v>
      </c>
    </row>
    <row r="2271" spans="1:22"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80"/>
        <v>1801.64</v>
      </c>
      <c r="P2271" s="7">
        <f t="shared" si="281"/>
        <v>49.934589800443462</v>
      </c>
      <c r="Q2271" t="str">
        <f t="shared" si="282"/>
        <v>games</v>
      </c>
      <c r="R2271" s="8" t="str">
        <f t="shared" si="283"/>
        <v>tabletop games</v>
      </c>
      <c r="S2271" s="12">
        <f t="shared" si="284"/>
        <v>42776.704432870371</v>
      </c>
      <c r="T2271" s="12">
        <f t="shared" si="285"/>
        <v>42801.208333333328</v>
      </c>
      <c r="U2271" s="13">
        <f t="shared" si="286"/>
        <v>42776.704432870371</v>
      </c>
      <c r="V2271" t="str">
        <f t="shared" si="287"/>
        <v>Feb</v>
      </c>
    </row>
    <row r="2272" spans="1:22"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80"/>
        <v>720.24800000000005</v>
      </c>
      <c r="P2272" s="7">
        <f t="shared" si="281"/>
        <v>107.82155688622754</v>
      </c>
      <c r="Q2272" t="str">
        <f t="shared" si="282"/>
        <v>games</v>
      </c>
      <c r="R2272" s="8" t="str">
        <f t="shared" si="283"/>
        <v>tabletop games</v>
      </c>
      <c r="S2272" s="12">
        <f t="shared" si="284"/>
        <v>42725.869363425925</v>
      </c>
      <c r="T2272" s="12">
        <f t="shared" si="285"/>
        <v>42745.915972222225</v>
      </c>
      <c r="U2272" s="13">
        <f t="shared" si="286"/>
        <v>42725.869363425925</v>
      </c>
      <c r="V2272" t="str">
        <f t="shared" si="287"/>
        <v>Dec</v>
      </c>
    </row>
    <row r="2273" spans="1:22"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80"/>
        <v>283.09000000000003</v>
      </c>
      <c r="P2273" s="7">
        <f t="shared" si="281"/>
        <v>42.63403614457831</v>
      </c>
      <c r="Q2273" t="str">
        <f t="shared" si="282"/>
        <v>games</v>
      </c>
      <c r="R2273" s="8" t="str">
        <f t="shared" si="283"/>
        <v>tabletop games</v>
      </c>
      <c r="S2273" s="12">
        <f t="shared" si="284"/>
        <v>42684.000046296293</v>
      </c>
      <c r="T2273" s="12">
        <f t="shared" si="285"/>
        <v>42714.000046296293</v>
      </c>
      <c r="U2273" s="13">
        <f t="shared" si="286"/>
        <v>42684.000046296293</v>
      </c>
      <c r="V2273" t="str">
        <f t="shared" si="287"/>
        <v>Nov</v>
      </c>
    </row>
    <row r="2274" spans="1:22"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80"/>
        <v>1356.6000000000001</v>
      </c>
      <c r="P2274" s="7">
        <f t="shared" si="281"/>
        <v>14.370762711864407</v>
      </c>
      <c r="Q2274" t="str">
        <f t="shared" si="282"/>
        <v>games</v>
      </c>
      <c r="R2274" s="8" t="str">
        <f t="shared" si="283"/>
        <v>tabletop games</v>
      </c>
      <c r="S2274" s="12">
        <f t="shared" si="284"/>
        <v>42315.699490740742</v>
      </c>
      <c r="T2274" s="12">
        <f t="shared" si="285"/>
        <v>42345.699490740742</v>
      </c>
      <c r="U2274" s="13">
        <f t="shared" si="286"/>
        <v>42315.699490740742</v>
      </c>
      <c r="V2274" t="str">
        <f t="shared" si="287"/>
        <v>Nov</v>
      </c>
    </row>
    <row r="2275" spans="1:22"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80"/>
        <v>220.35999999999999</v>
      </c>
      <c r="P2275" s="7">
        <f t="shared" si="281"/>
        <v>37.476190476190474</v>
      </c>
      <c r="Q2275" t="str">
        <f t="shared" si="282"/>
        <v>games</v>
      </c>
      <c r="R2275" s="8" t="str">
        <f t="shared" si="283"/>
        <v>tabletop games</v>
      </c>
      <c r="S2275" s="12">
        <f t="shared" si="284"/>
        <v>42781.549097222218</v>
      </c>
      <c r="T2275" s="12">
        <f t="shared" si="285"/>
        <v>42806.507430555561</v>
      </c>
      <c r="U2275" s="13">
        <f t="shared" si="286"/>
        <v>42781.549097222218</v>
      </c>
      <c r="V2275" t="str">
        <f t="shared" si="287"/>
        <v>Feb</v>
      </c>
    </row>
    <row r="2276" spans="1:22"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80"/>
        <v>119.6</v>
      </c>
      <c r="P2276" s="7">
        <f t="shared" si="281"/>
        <v>30.202020202020201</v>
      </c>
      <c r="Q2276" t="str">
        <f t="shared" si="282"/>
        <v>games</v>
      </c>
      <c r="R2276" s="8" t="str">
        <f t="shared" si="283"/>
        <v>tabletop games</v>
      </c>
      <c r="S2276" s="12">
        <f t="shared" si="284"/>
        <v>41663.500659722224</v>
      </c>
      <c r="T2276" s="12">
        <f t="shared" si="285"/>
        <v>41693.500659722224</v>
      </c>
      <c r="U2276" s="13">
        <f t="shared" si="286"/>
        <v>41663.500659722224</v>
      </c>
      <c r="V2276" t="str">
        <f t="shared" si="287"/>
        <v>Jan</v>
      </c>
    </row>
    <row r="2277" spans="1:22"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80"/>
        <v>407.76923076923077</v>
      </c>
      <c r="P2277" s="7">
        <f t="shared" si="281"/>
        <v>33.550632911392405</v>
      </c>
      <c r="Q2277" t="str">
        <f t="shared" si="282"/>
        <v>games</v>
      </c>
      <c r="R2277" s="8" t="str">
        <f t="shared" si="283"/>
        <v>tabletop games</v>
      </c>
      <c r="S2277" s="12">
        <f t="shared" si="284"/>
        <v>41965.616655092592</v>
      </c>
      <c r="T2277" s="12">
        <f t="shared" si="285"/>
        <v>41995.616655092592</v>
      </c>
      <c r="U2277" s="13">
        <f t="shared" si="286"/>
        <v>41965.616655092592</v>
      </c>
      <c r="V2277" t="str">
        <f t="shared" si="287"/>
        <v>Nov</v>
      </c>
    </row>
    <row r="2278" spans="1:22"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80"/>
        <v>105.81826105905425</v>
      </c>
      <c r="P2278" s="7">
        <f t="shared" si="281"/>
        <v>64.74666666666667</v>
      </c>
      <c r="Q2278" t="str">
        <f t="shared" si="282"/>
        <v>games</v>
      </c>
      <c r="R2278" s="8" t="str">
        <f t="shared" si="283"/>
        <v>tabletop games</v>
      </c>
      <c r="S2278" s="12">
        <f t="shared" si="284"/>
        <v>41614.651493055557</v>
      </c>
      <c r="T2278" s="12">
        <f t="shared" si="285"/>
        <v>41644.651493055557</v>
      </c>
      <c r="U2278" s="13">
        <f t="shared" si="286"/>
        <v>41614.651493055557</v>
      </c>
      <c r="V2278" t="str">
        <f t="shared" si="287"/>
        <v>Dec</v>
      </c>
    </row>
    <row r="2279" spans="1:22"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80"/>
        <v>141.08235294117648</v>
      </c>
      <c r="P2279" s="7">
        <f t="shared" si="281"/>
        <v>57.932367149758456</v>
      </c>
      <c r="Q2279" t="str">
        <f t="shared" si="282"/>
        <v>games</v>
      </c>
      <c r="R2279" s="8" t="str">
        <f t="shared" si="283"/>
        <v>tabletop games</v>
      </c>
      <c r="S2279" s="12">
        <f t="shared" si="284"/>
        <v>40936.678506944445</v>
      </c>
      <c r="T2279" s="12">
        <f t="shared" si="285"/>
        <v>40966.678506944445</v>
      </c>
      <c r="U2279" s="13">
        <f t="shared" si="286"/>
        <v>40936.678506944445</v>
      </c>
      <c r="V2279" t="str">
        <f t="shared" si="287"/>
        <v>Jan</v>
      </c>
    </row>
    <row r="2280" spans="1:22"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80"/>
        <v>270.7</v>
      </c>
      <c r="P2280" s="7">
        <f t="shared" si="281"/>
        <v>53.078431372549019</v>
      </c>
      <c r="Q2280" t="str">
        <f t="shared" si="282"/>
        <v>games</v>
      </c>
      <c r="R2280" s="8" t="str">
        <f t="shared" si="283"/>
        <v>tabletop games</v>
      </c>
      <c r="S2280" s="12">
        <f t="shared" si="284"/>
        <v>42338.709108796298</v>
      </c>
      <c r="T2280" s="12">
        <f t="shared" si="285"/>
        <v>42372.957638888889</v>
      </c>
      <c r="U2280" s="13">
        <f t="shared" si="286"/>
        <v>42338.709108796298</v>
      </c>
      <c r="V2280" t="str">
        <f t="shared" si="287"/>
        <v>Nov</v>
      </c>
    </row>
    <row r="2281" spans="1:22"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80"/>
        <v>153.80000000000001</v>
      </c>
      <c r="P2281" s="7">
        <f t="shared" si="281"/>
        <v>48.0625</v>
      </c>
      <c r="Q2281" t="str">
        <f t="shared" si="282"/>
        <v>games</v>
      </c>
      <c r="R2281" s="8" t="str">
        <f t="shared" si="283"/>
        <v>tabletop games</v>
      </c>
      <c r="S2281" s="12">
        <f t="shared" si="284"/>
        <v>42020.806701388894</v>
      </c>
      <c r="T2281" s="12">
        <f t="shared" si="285"/>
        <v>42039.166666666672</v>
      </c>
      <c r="U2281" s="13">
        <f t="shared" si="286"/>
        <v>42020.806701388894</v>
      </c>
      <c r="V2281" t="str">
        <f t="shared" si="287"/>
        <v>Jan</v>
      </c>
    </row>
    <row r="2282" spans="1:22"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80"/>
        <v>403.57653061224488</v>
      </c>
      <c r="P2282" s="7">
        <f t="shared" si="281"/>
        <v>82.396874999999994</v>
      </c>
      <c r="Q2282" t="str">
        <f t="shared" si="282"/>
        <v>games</v>
      </c>
      <c r="R2282" s="8" t="str">
        <f t="shared" si="283"/>
        <v>tabletop games</v>
      </c>
      <c r="S2282" s="12">
        <f t="shared" si="284"/>
        <v>42234.624895833331</v>
      </c>
      <c r="T2282" s="12">
        <f t="shared" si="285"/>
        <v>42264.624895833331</v>
      </c>
      <c r="U2282" s="13">
        <f t="shared" si="286"/>
        <v>42234.624895833331</v>
      </c>
      <c r="V2282" t="str">
        <f t="shared" si="287"/>
        <v>Aug</v>
      </c>
    </row>
    <row r="2283" spans="1:22"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80"/>
        <v>185</v>
      </c>
      <c r="P2283" s="7">
        <f t="shared" si="281"/>
        <v>50.454545454545453</v>
      </c>
      <c r="Q2283" t="str">
        <f t="shared" si="282"/>
        <v>music</v>
      </c>
      <c r="R2283" s="8" t="str">
        <f t="shared" si="283"/>
        <v>rock</v>
      </c>
      <c r="S2283" s="12">
        <f t="shared" si="284"/>
        <v>40687.285844907405</v>
      </c>
      <c r="T2283" s="12">
        <f t="shared" si="285"/>
        <v>40749.284722222219</v>
      </c>
      <c r="U2283" s="13">
        <f t="shared" si="286"/>
        <v>40687.285844907405</v>
      </c>
      <c r="V2283" t="str">
        <f t="shared" si="287"/>
        <v>May</v>
      </c>
    </row>
    <row r="2284" spans="1:22"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80"/>
        <v>185.33333333333331</v>
      </c>
      <c r="P2284" s="7">
        <f t="shared" si="281"/>
        <v>115.83333333333333</v>
      </c>
      <c r="Q2284" t="str">
        <f t="shared" si="282"/>
        <v>music</v>
      </c>
      <c r="R2284" s="8" t="str">
        <f t="shared" si="283"/>
        <v>rock</v>
      </c>
      <c r="S2284" s="12">
        <f t="shared" si="284"/>
        <v>42323.17460648148</v>
      </c>
      <c r="T2284" s="12">
        <f t="shared" si="285"/>
        <v>42383.17460648148</v>
      </c>
      <c r="U2284" s="13">
        <f t="shared" si="286"/>
        <v>42323.17460648148</v>
      </c>
      <c r="V2284" t="str">
        <f t="shared" si="287"/>
        <v>Nov</v>
      </c>
    </row>
    <row r="2285" spans="1:22"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80"/>
        <v>100.85533333333332</v>
      </c>
      <c r="P2285" s="7">
        <f t="shared" si="281"/>
        <v>63.03458333333333</v>
      </c>
      <c r="Q2285" t="str">
        <f t="shared" si="282"/>
        <v>music</v>
      </c>
      <c r="R2285" s="8" t="str">
        <f t="shared" si="283"/>
        <v>rock</v>
      </c>
      <c r="S2285" s="12">
        <f t="shared" si="284"/>
        <v>40978.125046296293</v>
      </c>
      <c r="T2285" s="12">
        <f t="shared" si="285"/>
        <v>41038.083379629628</v>
      </c>
      <c r="U2285" s="13">
        <f t="shared" si="286"/>
        <v>40978.125046296293</v>
      </c>
      <c r="V2285" t="str">
        <f t="shared" si="287"/>
        <v>Mar</v>
      </c>
    </row>
    <row r="2286" spans="1:22"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80"/>
        <v>106.22116666666668</v>
      </c>
      <c r="P2286" s="7">
        <f t="shared" si="281"/>
        <v>108.02152542372882</v>
      </c>
      <c r="Q2286" t="str">
        <f t="shared" si="282"/>
        <v>music</v>
      </c>
      <c r="R2286" s="8" t="str">
        <f t="shared" si="283"/>
        <v>rock</v>
      </c>
      <c r="S2286" s="12">
        <f t="shared" si="284"/>
        <v>40585.796817129631</v>
      </c>
      <c r="T2286" s="12">
        <f t="shared" si="285"/>
        <v>40614.166666666664</v>
      </c>
      <c r="U2286" s="13">
        <f t="shared" si="286"/>
        <v>40585.796817129631</v>
      </c>
      <c r="V2286" t="str">
        <f t="shared" si="287"/>
        <v>Feb</v>
      </c>
    </row>
    <row r="2287" spans="1:22"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80"/>
        <v>121.36666666666667</v>
      </c>
      <c r="P2287" s="7">
        <f t="shared" si="281"/>
        <v>46.088607594936711</v>
      </c>
      <c r="Q2287" t="str">
        <f t="shared" si="282"/>
        <v>music</v>
      </c>
      <c r="R2287" s="8" t="str">
        <f t="shared" si="283"/>
        <v>rock</v>
      </c>
      <c r="S2287" s="12">
        <f t="shared" si="284"/>
        <v>41059.185682870375</v>
      </c>
      <c r="T2287" s="12">
        <f t="shared" si="285"/>
        <v>41089.185682870375</v>
      </c>
      <c r="U2287" s="13">
        <f t="shared" si="286"/>
        <v>41059.185682870375</v>
      </c>
      <c r="V2287" t="str">
        <f t="shared" si="287"/>
        <v>May</v>
      </c>
    </row>
    <row r="2288" spans="1:22"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80"/>
        <v>100.06666666666666</v>
      </c>
      <c r="P2288" s="7">
        <f t="shared" si="281"/>
        <v>107.21428571428571</v>
      </c>
      <c r="Q2288" t="str">
        <f t="shared" si="282"/>
        <v>music</v>
      </c>
      <c r="R2288" s="8" t="str">
        <f t="shared" si="283"/>
        <v>rock</v>
      </c>
      <c r="S2288" s="12">
        <f t="shared" si="284"/>
        <v>41494.963587962964</v>
      </c>
      <c r="T2288" s="12">
        <f t="shared" si="285"/>
        <v>41523.165972222225</v>
      </c>
      <c r="U2288" s="13">
        <f t="shared" si="286"/>
        <v>41494.963587962964</v>
      </c>
      <c r="V2288" t="str">
        <f t="shared" si="287"/>
        <v>Aug</v>
      </c>
    </row>
    <row r="2289" spans="1:22"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80"/>
        <v>119.97755555555555</v>
      </c>
      <c r="P2289" s="7">
        <f t="shared" si="281"/>
        <v>50.9338679245283</v>
      </c>
      <c r="Q2289" t="str">
        <f t="shared" si="282"/>
        <v>music</v>
      </c>
      <c r="R2289" s="8" t="str">
        <f t="shared" si="283"/>
        <v>rock</v>
      </c>
      <c r="S2289" s="12">
        <f t="shared" si="284"/>
        <v>41792.667361111111</v>
      </c>
      <c r="T2289" s="12">
        <f t="shared" si="285"/>
        <v>41813.667361111111</v>
      </c>
      <c r="U2289" s="13">
        <f t="shared" si="286"/>
        <v>41792.667361111111</v>
      </c>
      <c r="V2289" t="str">
        <f t="shared" si="287"/>
        <v>Jun</v>
      </c>
    </row>
    <row r="2290" spans="1:22"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80"/>
        <v>100.1</v>
      </c>
      <c r="P2290" s="7">
        <f t="shared" si="281"/>
        <v>40.04</v>
      </c>
      <c r="Q2290" t="str">
        <f t="shared" si="282"/>
        <v>music</v>
      </c>
      <c r="R2290" s="8" t="str">
        <f t="shared" si="283"/>
        <v>rock</v>
      </c>
      <c r="S2290" s="12">
        <f t="shared" si="284"/>
        <v>41067.827418981484</v>
      </c>
      <c r="T2290" s="12">
        <f t="shared" si="285"/>
        <v>41086.75</v>
      </c>
      <c r="U2290" s="13">
        <f t="shared" si="286"/>
        <v>41067.827418981484</v>
      </c>
      <c r="V2290" t="str">
        <f t="shared" si="287"/>
        <v>Jun</v>
      </c>
    </row>
    <row r="2291" spans="1:22"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80"/>
        <v>107.4</v>
      </c>
      <c r="P2291" s="7">
        <f t="shared" si="281"/>
        <v>64.44</v>
      </c>
      <c r="Q2291" t="str">
        <f t="shared" si="282"/>
        <v>music</v>
      </c>
      <c r="R2291" s="8" t="str">
        <f t="shared" si="283"/>
        <v>rock</v>
      </c>
      <c r="S2291" s="12">
        <f t="shared" si="284"/>
        <v>41571.998379629629</v>
      </c>
      <c r="T2291" s="12">
        <f t="shared" si="285"/>
        <v>41614.973611111112</v>
      </c>
      <c r="U2291" s="13">
        <f t="shared" si="286"/>
        <v>41571.998379629629</v>
      </c>
      <c r="V2291" t="str">
        <f t="shared" si="287"/>
        <v>Oct</v>
      </c>
    </row>
    <row r="2292" spans="1:22"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80"/>
        <v>104.06666666666666</v>
      </c>
      <c r="P2292" s="7">
        <f t="shared" si="281"/>
        <v>53.827586206896555</v>
      </c>
      <c r="Q2292" t="str">
        <f t="shared" si="282"/>
        <v>music</v>
      </c>
      <c r="R2292" s="8" t="str">
        <f t="shared" si="283"/>
        <v>rock</v>
      </c>
      <c r="S2292" s="12">
        <f t="shared" si="284"/>
        <v>40070.253819444442</v>
      </c>
      <c r="T2292" s="12">
        <f t="shared" si="285"/>
        <v>40148.708333333336</v>
      </c>
      <c r="U2292" s="13">
        <f t="shared" si="286"/>
        <v>40070.253819444442</v>
      </c>
      <c r="V2292" t="str">
        <f t="shared" si="287"/>
        <v>Sep</v>
      </c>
    </row>
    <row r="2293" spans="1:22"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80"/>
        <v>172.8</v>
      </c>
      <c r="P2293" s="7">
        <f t="shared" si="281"/>
        <v>100.46511627906976</v>
      </c>
      <c r="Q2293" t="str">
        <f t="shared" si="282"/>
        <v>music</v>
      </c>
      <c r="R2293" s="8" t="str">
        <f t="shared" si="283"/>
        <v>rock</v>
      </c>
      <c r="S2293" s="12">
        <f t="shared" si="284"/>
        <v>40987.977060185185</v>
      </c>
      <c r="T2293" s="12">
        <f t="shared" si="285"/>
        <v>41022.166666666664</v>
      </c>
      <c r="U2293" s="13">
        <f t="shared" si="286"/>
        <v>40987.977060185185</v>
      </c>
      <c r="V2293" t="str">
        <f t="shared" si="287"/>
        <v>Mar</v>
      </c>
    </row>
    <row r="2294" spans="1:22"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80"/>
        <v>107.2505</v>
      </c>
      <c r="P2294" s="7">
        <f t="shared" si="281"/>
        <v>46.630652173913049</v>
      </c>
      <c r="Q2294" t="str">
        <f t="shared" si="282"/>
        <v>music</v>
      </c>
      <c r="R2294" s="8" t="str">
        <f t="shared" si="283"/>
        <v>rock</v>
      </c>
      <c r="S2294" s="12">
        <f t="shared" si="284"/>
        <v>40987.697638888887</v>
      </c>
      <c r="T2294" s="12">
        <f t="shared" si="285"/>
        <v>41017.697638888887</v>
      </c>
      <c r="U2294" s="13">
        <f t="shared" si="286"/>
        <v>40987.697638888887</v>
      </c>
      <c r="V2294" t="str">
        <f t="shared" si="287"/>
        <v>Mar</v>
      </c>
    </row>
    <row r="2295" spans="1:22"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80"/>
        <v>108.23529411764706</v>
      </c>
      <c r="P2295" s="7">
        <f t="shared" si="281"/>
        <v>34.074074074074076</v>
      </c>
      <c r="Q2295" t="str">
        <f t="shared" si="282"/>
        <v>music</v>
      </c>
      <c r="R2295" s="8" t="str">
        <f t="shared" si="283"/>
        <v>rock</v>
      </c>
      <c r="S2295" s="12">
        <f t="shared" si="284"/>
        <v>41151.708321759259</v>
      </c>
      <c r="T2295" s="12">
        <f t="shared" si="285"/>
        <v>41177.165972222225</v>
      </c>
      <c r="U2295" s="13">
        <f t="shared" si="286"/>
        <v>41151.708321759259</v>
      </c>
      <c r="V2295" t="str">
        <f t="shared" si="287"/>
        <v>Aug</v>
      </c>
    </row>
    <row r="2296" spans="1:22"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80"/>
        <v>146.08079999999998</v>
      </c>
      <c r="P2296" s="7">
        <f t="shared" si="281"/>
        <v>65.214642857142863</v>
      </c>
      <c r="Q2296" t="str">
        <f t="shared" si="282"/>
        <v>music</v>
      </c>
      <c r="R2296" s="8" t="str">
        <f t="shared" si="283"/>
        <v>rock</v>
      </c>
      <c r="S2296" s="12">
        <f t="shared" si="284"/>
        <v>41264.72314814815</v>
      </c>
      <c r="T2296" s="12">
        <f t="shared" si="285"/>
        <v>41294.72314814815</v>
      </c>
      <c r="U2296" s="13">
        <f t="shared" si="286"/>
        <v>41264.72314814815</v>
      </c>
      <c r="V2296" t="str">
        <f t="shared" si="287"/>
        <v>Dec</v>
      </c>
    </row>
    <row r="2297" spans="1:22"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80"/>
        <v>125.25</v>
      </c>
      <c r="P2297" s="7">
        <f t="shared" si="281"/>
        <v>44.205882352941174</v>
      </c>
      <c r="Q2297" t="str">
        <f t="shared" si="282"/>
        <v>music</v>
      </c>
      <c r="R2297" s="8" t="str">
        <f t="shared" si="283"/>
        <v>rock</v>
      </c>
      <c r="S2297" s="12">
        <f t="shared" si="284"/>
        <v>41270.954351851848</v>
      </c>
      <c r="T2297" s="12">
        <f t="shared" si="285"/>
        <v>41300.954351851848</v>
      </c>
      <c r="U2297" s="13">
        <f t="shared" si="286"/>
        <v>41270.954351851848</v>
      </c>
      <c r="V2297" t="str">
        <f t="shared" si="287"/>
        <v>Dec</v>
      </c>
    </row>
    <row r="2298" spans="1:22"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80"/>
        <v>149.07142857142856</v>
      </c>
      <c r="P2298" s="7">
        <f t="shared" si="281"/>
        <v>71.965517241379317</v>
      </c>
      <c r="Q2298" t="str">
        <f t="shared" si="282"/>
        <v>music</v>
      </c>
      <c r="R2298" s="8" t="str">
        <f t="shared" si="283"/>
        <v>rock</v>
      </c>
      <c r="S2298" s="12">
        <f t="shared" si="284"/>
        <v>40927.731782407405</v>
      </c>
      <c r="T2298" s="12">
        <f t="shared" si="285"/>
        <v>40962.731782407405</v>
      </c>
      <c r="U2298" s="13">
        <f t="shared" si="286"/>
        <v>40927.731782407405</v>
      </c>
      <c r="V2298" t="str">
        <f t="shared" si="287"/>
        <v>Jan</v>
      </c>
    </row>
    <row r="2299" spans="1:22"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80"/>
        <v>100.6</v>
      </c>
      <c r="P2299" s="7">
        <f t="shared" si="281"/>
        <v>52.94736842105263</v>
      </c>
      <c r="Q2299" t="str">
        <f t="shared" si="282"/>
        <v>music</v>
      </c>
      <c r="R2299" s="8" t="str">
        <f t="shared" si="283"/>
        <v>rock</v>
      </c>
      <c r="S2299" s="12">
        <f t="shared" si="284"/>
        <v>40948.042233796295</v>
      </c>
      <c r="T2299" s="12">
        <f t="shared" si="285"/>
        <v>40982.165972222225</v>
      </c>
      <c r="U2299" s="13">
        <f t="shared" si="286"/>
        <v>40948.042233796295</v>
      </c>
      <c r="V2299" t="str">
        <f t="shared" si="287"/>
        <v>Feb</v>
      </c>
    </row>
    <row r="2300" spans="1:22"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80"/>
        <v>105.07333333333332</v>
      </c>
      <c r="P2300" s="7">
        <f t="shared" si="281"/>
        <v>109.45138888888889</v>
      </c>
      <c r="Q2300" t="str">
        <f t="shared" si="282"/>
        <v>music</v>
      </c>
      <c r="R2300" s="8" t="str">
        <f t="shared" si="283"/>
        <v>rock</v>
      </c>
      <c r="S2300" s="12">
        <f t="shared" si="284"/>
        <v>41694.84065972222</v>
      </c>
      <c r="T2300" s="12">
        <f t="shared" si="285"/>
        <v>41724.798993055556</v>
      </c>
      <c r="U2300" s="13">
        <f t="shared" si="286"/>
        <v>41694.84065972222</v>
      </c>
      <c r="V2300" t="str">
        <f t="shared" si="287"/>
        <v>Feb</v>
      </c>
    </row>
    <row r="2301" spans="1:22"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80"/>
        <v>350.16666666666663</v>
      </c>
      <c r="P2301" s="7">
        <f t="shared" si="281"/>
        <v>75.035714285714292</v>
      </c>
      <c r="Q2301" t="str">
        <f t="shared" si="282"/>
        <v>music</v>
      </c>
      <c r="R2301" s="8" t="str">
        <f t="shared" si="283"/>
        <v>rock</v>
      </c>
      <c r="S2301" s="12">
        <f t="shared" si="284"/>
        <v>40565.032511574071</v>
      </c>
      <c r="T2301" s="12">
        <f t="shared" si="285"/>
        <v>40580.032511574071</v>
      </c>
      <c r="U2301" s="13">
        <f t="shared" si="286"/>
        <v>40565.032511574071</v>
      </c>
      <c r="V2301" t="str">
        <f t="shared" si="287"/>
        <v>Jan</v>
      </c>
    </row>
    <row r="2302" spans="1:22"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80"/>
        <v>101.25</v>
      </c>
      <c r="P2302" s="7">
        <f t="shared" si="281"/>
        <v>115.71428571428571</v>
      </c>
      <c r="Q2302" t="str">
        <f t="shared" si="282"/>
        <v>music</v>
      </c>
      <c r="R2302" s="8" t="str">
        <f t="shared" si="283"/>
        <v>rock</v>
      </c>
      <c r="S2302" s="12">
        <f t="shared" si="284"/>
        <v>41074.727037037039</v>
      </c>
      <c r="T2302" s="12">
        <f t="shared" si="285"/>
        <v>41088.727037037039</v>
      </c>
      <c r="U2302" s="13">
        <f t="shared" si="286"/>
        <v>41074.727037037039</v>
      </c>
      <c r="V2302" t="str">
        <f t="shared" si="287"/>
        <v>Jun</v>
      </c>
    </row>
    <row r="2303" spans="1:22"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80"/>
        <v>133.6044</v>
      </c>
      <c r="P2303" s="7">
        <f t="shared" si="281"/>
        <v>31.659810426540286</v>
      </c>
      <c r="Q2303" t="str">
        <f t="shared" si="282"/>
        <v>music</v>
      </c>
      <c r="R2303" s="8" t="str">
        <f t="shared" si="283"/>
        <v>indie rock</v>
      </c>
      <c r="S2303" s="12">
        <f t="shared" si="284"/>
        <v>41416.146944444445</v>
      </c>
      <c r="T2303" s="12">
        <f t="shared" si="285"/>
        <v>41446.146944444445</v>
      </c>
      <c r="U2303" s="13">
        <f t="shared" si="286"/>
        <v>41416.146944444445</v>
      </c>
      <c r="V2303" t="str">
        <f t="shared" si="287"/>
        <v>May</v>
      </c>
    </row>
    <row r="2304" spans="1:22"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80"/>
        <v>170.65217391304347</v>
      </c>
      <c r="P2304" s="7">
        <f t="shared" si="281"/>
        <v>46.176470588235297</v>
      </c>
      <c r="Q2304" t="str">
        <f t="shared" si="282"/>
        <v>music</v>
      </c>
      <c r="R2304" s="8" t="str">
        <f t="shared" si="283"/>
        <v>indie rock</v>
      </c>
      <c r="S2304" s="12">
        <f t="shared" si="284"/>
        <v>41605.868449074071</v>
      </c>
      <c r="T2304" s="12">
        <f t="shared" si="285"/>
        <v>41639.291666666664</v>
      </c>
      <c r="U2304" s="13">
        <f t="shared" si="286"/>
        <v>41605.868449074071</v>
      </c>
      <c r="V2304" t="str">
        <f t="shared" si="287"/>
        <v>Nov</v>
      </c>
    </row>
    <row r="2305" spans="1:22"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80"/>
        <v>109.35829457364341</v>
      </c>
      <c r="P2305" s="7">
        <f t="shared" si="281"/>
        <v>68.481650485436887</v>
      </c>
      <c r="Q2305" t="str">
        <f t="shared" si="282"/>
        <v>music</v>
      </c>
      <c r="R2305" s="8" t="str">
        <f t="shared" si="283"/>
        <v>indie rock</v>
      </c>
      <c r="S2305" s="12">
        <f t="shared" si="284"/>
        <v>40850.111064814817</v>
      </c>
      <c r="T2305" s="12">
        <f t="shared" si="285"/>
        <v>40890.152731481481</v>
      </c>
      <c r="U2305" s="13">
        <f t="shared" si="286"/>
        <v>40850.111064814817</v>
      </c>
      <c r="V2305" t="str">
        <f t="shared" si="287"/>
        <v>Nov</v>
      </c>
    </row>
    <row r="2306" spans="1:22"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80"/>
        <v>100.70033333333335</v>
      </c>
      <c r="P2306" s="7">
        <f t="shared" si="281"/>
        <v>53.469203539823013</v>
      </c>
      <c r="Q2306" t="str">
        <f t="shared" si="282"/>
        <v>music</v>
      </c>
      <c r="R2306" s="8" t="str">
        <f t="shared" si="283"/>
        <v>indie rock</v>
      </c>
      <c r="S2306" s="12">
        <f t="shared" si="284"/>
        <v>40502.815868055557</v>
      </c>
      <c r="T2306" s="12">
        <f t="shared" si="285"/>
        <v>40544.207638888889</v>
      </c>
      <c r="U2306" s="13">
        <f t="shared" si="286"/>
        <v>40502.815868055557</v>
      </c>
      <c r="V2306" t="str">
        <f t="shared" si="287"/>
        <v>Nov</v>
      </c>
    </row>
    <row r="2307" spans="1:22"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22" si="288">E2307/D2307*100</f>
        <v>101.22777777777779</v>
      </c>
      <c r="P2307" s="7">
        <f t="shared" ref="P2307:P2370" si="289">E2307/L2307</f>
        <v>109.10778443113773</v>
      </c>
      <c r="Q2307" t="str">
        <f t="shared" ref="Q2307:Q2370" si="290">LEFT(N2307, SEARCH("/",N2307,1)-1)</f>
        <v>music</v>
      </c>
      <c r="R2307" s="8" t="str">
        <f t="shared" ref="R2307:R2370" si="291">RIGHT(N2307,LEN(N2307)-SEARCH("/",N2307))</f>
        <v>indie rock</v>
      </c>
      <c r="S2307" s="12">
        <f t="shared" ref="S2307:S2370" si="292">(J2307/86400)+DATE(1970,1,1)</f>
        <v>41834.695277777777</v>
      </c>
      <c r="T2307" s="12">
        <f t="shared" ref="T2307:T2370" si="293">(I2307/86400)+DATE(1970,1,1)</f>
        <v>41859.75</v>
      </c>
      <c r="U2307" s="13">
        <f t="shared" ref="U2307:U2370" si="294">S2307</f>
        <v>41834.695277777777</v>
      </c>
      <c r="V2307" t="str">
        <f t="shared" si="287"/>
        <v>Jul</v>
      </c>
    </row>
    <row r="2308" spans="1:22"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88"/>
        <v>106.75857142857143</v>
      </c>
      <c r="P2308" s="7">
        <f t="shared" si="289"/>
        <v>51.185616438356163</v>
      </c>
      <c r="Q2308" t="str">
        <f t="shared" si="290"/>
        <v>music</v>
      </c>
      <c r="R2308" s="8" t="str">
        <f t="shared" si="291"/>
        <v>indie rock</v>
      </c>
      <c r="S2308" s="12">
        <f t="shared" si="292"/>
        <v>40948.16815972222</v>
      </c>
      <c r="T2308" s="12">
        <f t="shared" si="293"/>
        <v>40978.16815972222</v>
      </c>
      <c r="U2308" s="13">
        <f t="shared" si="294"/>
        <v>40948.16815972222</v>
      </c>
      <c r="V2308" t="str">
        <f t="shared" ref="V2308:V2371" si="295">TEXT(S2308,"mmm")</f>
        <v>Feb</v>
      </c>
    </row>
    <row r="2309" spans="1:22"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88"/>
        <v>106.65777537961894</v>
      </c>
      <c r="P2309" s="7">
        <f t="shared" si="289"/>
        <v>27.936800000000002</v>
      </c>
      <c r="Q2309" t="str">
        <f t="shared" si="290"/>
        <v>music</v>
      </c>
      <c r="R2309" s="8" t="str">
        <f t="shared" si="291"/>
        <v>indie rock</v>
      </c>
      <c r="S2309" s="12">
        <f t="shared" si="292"/>
        <v>41004.802465277782</v>
      </c>
      <c r="T2309" s="12">
        <f t="shared" si="293"/>
        <v>41034.802407407406</v>
      </c>
      <c r="U2309" s="13">
        <f t="shared" si="294"/>
        <v>41004.802465277782</v>
      </c>
      <c r="V2309" t="str">
        <f t="shared" si="295"/>
        <v>Apr</v>
      </c>
    </row>
    <row r="2310" spans="1:22"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88"/>
        <v>101.30622</v>
      </c>
      <c r="P2310" s="7">
        <f t="shared" si="289"/>
        <v>82.496921824104234</v>
      </c>
      <c r="Q2310" t="str">
        <f t="shared" si="290"/>
        <v>music</v>
      </c>
      <c r="R2310" s="8" t="str">
        <f t="shared" si="291"/>
        <v>indie rock</v>
      </c>
      <c r="S2310" s="12">
        <f t="shared" si="292"/>
        <v>41851.962916666671</v>
      </c>
      <c r="T2310" s="12">
        <f t="shared" si="293"/>
        <v>41880.041666666664</v>
      </c>
      <c r="U2310" s="13">
        <f t="shared" si="294"/>
        <v>41851.962916666671</v>
      </c>
      <c r="V2310" t="str">
        <f t="shared" si="295"/>
        <v>Jul</v>
      </c>
    </row>
    <row r="2311" spans="1:22"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88"/>
        <v>106.67450000000001</v>
      </c>
      <c r="P2311" s="7">
        <f t="shared" si="289"/>
        <v>59.817476635514019</v>
      </c>
      <c r="Q2311" t="str">
        <f t="shared" si="290"/>
        <v>music</v>
      </c>
      <c r="R2311" s="8" t="str">
        <f t="shared" si="291"/>
        <v>indie rock</v>
      </c>
      <c r="S2311" s="12">
        <f t="shared" si="292"/>
        <v>41307.987696759257</v>
      </c>
      <c r="T2311" s="12">
        <f t="shared" si="293"/>
        <v>41342.987696759257</v>
      </c>
      <c r="U2311" s="13">
        <f t="shared" si="294"/>
        <v>41307.987696759257</v>
      </c>
      <c r="V2311" t="str">
        <f t="shared" si="295"/>
        <v>Feb</v>
      </c>
    </row>
    <row r="2312" spans="1:22"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88"/>
        <v>428.83978378378379</v>
      </c>
      <c r="P2312" s="7">
        <f t="shared" si="289"/>
        <v>64.816470588235291</v>
      </c>
      <c r="Q2312" t="str">
        <f t="shared" si="290"/>
        <v>music</v>
      </c>
      <c r="R2312" s="8" t="str">
        <f t="shared" si="291"/>
        <v>indie rock</v>
      </c>
      <c r="S2312" s="12">
        <f t="shared" si="292"/>
        <v>41324.79415509259</v>
      </c>
      <c r="T2312" s="12">
        <f t="shared" si="293"/>
        <v>41354.752488425926</v>
      </c>
      <c r="U2312" s="13">
        <f t="shared" si="294"/>
        <v>41324.79415509259</v>
      </c>
      <c r="V2312" t="str">
        <f t="shared" si="295"/>
        <v>Feb</v>
      </c>
    </row>
    <row r="2313" spans="1:22"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88"/>
        <v>104.11111111111111</v>
      </c>
      <c r="P2313" s="7">
        <f t="shared" si="289"/>
        <v>90.09615384615384</v>
      </c>
      <c r="Q2313" t="str">
        <f t="shared" si="290"/>
        <v>music</v>
      </c>
      <c r="R2313" s="8" t="str">
        <f t="shared" si="291"/>
        <v>indie rock</v>
      </c>
      <c r="S2313" s="12">
        <f t="shared" si="292"/>
        <v>41736.004502314812</v>
      </c>
      <c r="T2313" s="12">
        <f t="shared" si="293"/>
        <v>41766.004502314812</v>
      </c>
      <c r="U2313" s="13">
        <f t="shared" si="294"/>
        <v>41736.004502314812</v>
      </c>
      <c r="V2313" t="str">
        <f t="shared" si="295"/>
        <v>Apr</v>
      </c>
    </row>
    <row r="2314" spans="1:22"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88"/>
        <v>107.86666666666666</v>
      </c>
      <c r="P2314" s="7">
        <f t="shared" si="289"/>
        <v>40.962025316455694</v>
      </c>
      <c r="Q2314" t="str">
        <f t="shared" si="290"/>
        <v>music</v>
      </c>
      <c r="R2314" s="8" t="str">
        <f t="shared" si="291"/>
        <v>indie rock</v>
      </c>
      <c r="S2314" s="12">
        <f t="shared" si="292"/>
        <v>41716.632847222223</v>
      </c>
      <c r="T2314" s="12">
        <f t="shared" si="293"/>
        <v>41747.958333333336</v>
      </c>
      <c r="U2314" s="13">
        <f t="shared" si="294"/>
        <v>41716.632847222223</v>
      </c>
      <c r="V2314" t="str">
        <f t="shared" si="295"/>
        <v>Mar</v>
      </c>
    </row>
    <row r="2315" spans="1:22"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88"/>
        <v>175.84040000000002</v>
      </c>
      <c r="P2315" s="7">
        <f t="shared" si="289"/>
        <v>56.000127388535034</v>
      </c>
      <c r="Q2315" t="str">
        <f t="shared" si="290"/>
        <v>music</v>
      </c>
      <c r="R2315" s="8" t="str">
        <f t="shared" si="291"/>
        <v>indie rock</v>
      </c>
      <c r="S2315" s="12">
        <f t="shared" si="292"/>
        <v>41002.958634259259</v>
      </c>
      <c r="T2315" s="12">
        <f t="shared" si="293"/>
        <v>41032.958634259259</v>
      </c>
      <c r="U2315" s="13">
        <f t="shared" si="294"/>
        <v>41002.958634259259</v>
      </c>
      <c r="V2315" t="str">
        <f t="shared" si="295"/>
        <v>Apr</v>
      </c>
    </row>
    <row r="2316" spans="1:22"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88"/>
        <v>156.97</v>
      </c>
      <c r="P2316" s="7">
        <f t="shared" si="289"/>
        <v>37.672800000000002</v>
      </c>
      <c r="Q2316" t="str">
        <f t="shared" si="290"/>
        <v>music</v>
      </c>
      <c r="R2316" s="8" t="str">
        <f t="shared" si="291"/>
        <v>indie rock</v>
      </c>
      <c r="S2316" s="12">
        <f t="shared" si="292"/>
        <v>41037.551585648151</v>
      </c>
      <c r="T2316" s="12">
        <f t="shared" si="293"/>
        <v>41067.551585648151</v>
      </c>
      <c r="U2316" s="13">
        <f t="shared" si="294"/>
        <v>41037.551585648151</v>
      </c>
      <c r="V2316" t="str">
        <f t="shared" si="295"/>
        <v>May</v>
      </c>
    </row>
    <row r="2317" spans="1:22"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88"/>
        <v>102.60000000000001</v>
      </c>
      <c r="P2317" s="7">
        <f t="shared" si="289"/>
        <v>40.078125</v>
      </c>
      <c r="Q2317" t="str">
        <f t="shared" si="290"/>
        <v>music</v>
      </c>
      <c r="R2317" s="8" t="str">
        <f t="shared" si="291"/>
        <v>indie rock</v>
      </c>
      <c r="S2317" s="12">
        <f t="shared" si="292"/>
        <v>41004.72619212963</v>
      </c>
      <c r="T2317" s="12">
        <f t="shared" si="293"/>
        <v>41034.72619212963</v>
      </c>
      <c r="U2317" s="13">
        <f t="shared" si="294"/>
        <v>41004.72619212963</v>
      </c>
      <c r="V2317" t="str">
        <f t="shared" si="295"/>
        <v>Apr</v>
      </c>
    </row>
    <row r="2318" spans="1:22"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88"/>
        <v>104.04266666666666</v>
      </c>
      <c r="P2318" s="7">
        <f t="shared" si="289"/>
        <v>78.031999999999996</v>
      </c>
      <c r="Q2318" t="str">
        <f t="shared" si="290"/>
        <v>music</v>
      </c>
      <c r="R2318" s="8" t="str">
        <f t="shared" si="291"/>
        <v>indie rock</v>
      </c>
      <c r="S2318" s="12">
        <f t="shared" si="292"/>
        <v>40079.725115740745</v>
      </c>
      <c r="T2318" s="12">
        <f t="shared" si="293"/>
        <v>40156.766666666663</v>
      </c>
      <c r="U2318" s="13">
        <f t="shared" si="294"/>
        <v>40079.725115740745</v>
      </c>
      <c r="V2318" t="str">
        <f t="shared" si="295"/>
        <v>Sep</v>
      </c>
    </row>
    <row r="2319" spans="1:22"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88"/>
        <v>104</v>
      </c>
      <c r="P2319" s="7">
        <f t="shared" si="289"/>
        <v>18.90909090909091</v>
      </c>
      <c r="Q2319" t="str">
        <f t="shared" si="290"/>
        <v>music</v>
      </c>
      <c r="R2319" s="8" t="str">
        <f t="shared" si="291"/>
        <v>indie rock</v>
      </c>
      <c r="S2319" s="12">
        <f t="shared" si="292"/>
        <v>40192.542233796295</v>
      </c>
      <c r="T2319" s="12">
        <f t="shared" si="293"/>
        <v>40224.208333333336</v>
      </c>
      <c r="U2319" s="13">
        <f t="shared" si="294"/>
        <v>40192.542233796295</v>
      </c>
      <c r="V2319" t="str">
        <f t="shared" si="295"/>
        <v>Jan</v>
      </c>
    </row>
    <row r="2320" spans="1:22"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88"/>
        <v>121.05999999999999</v>
      </c>
      <c r="P2320" s="7">
        <f t="shared" si="289"/>
        <v>37.134969325153371</v>
      </c>
      <c r="Q2320" t="str">
        <f t="shared" si="290"/>
        <v>music</v>
      </c>
      <c r="R2320" s="8" t="str">
        <f t="shared" si="291"/>
        <v>indie rock</v>
      </c>
      <c r="S2320" s="12">
        <f t="shared" si="292"/>
        <v>40050.643680555557</v>
      </c>
      <c r="T2320" s="12">
        <f t="shared" si="293"/>
        <v>40082.165972222225</v>
      </c>
      <c r="U2320" s="13">
        <f t="shared" si="294"/>
        <v>40050.643680555557</v>
      </c>
      <c r="V2320" t="str">
        <f t="shared" si="295"/>
        <v>Aug</v>
      </c>
    </row>
    <row r="2321" spans="1:22"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88"/>
        <v>107.69999999999999</v>
      </c>
      <c r="P2321" s="7">
        <f t="shared" si="289"/>
        <v>41.961038961038959</v>
      </c>
      <c r="Q2321" t="str">
        <f t="shared" si="290"/>
        <v>music</v>
      </c>
      <c r="R2321" s="8" t="str">
        <f t="shared" si="291"/>
        <v>indie rock</v>
      </c>
      <c r="S2321" s="12">
        <f t="shared" si="292"/>
        <v>41593.082002314812</v>
      </c>
      <c r="T2321" s="12">
        <f t="shared" si="293"/>
        <v>41623.082002314812</v>
      </c>
      <c r="U2321" s="13">
        <f t="shared" si="294"/>
        <v>41593.082002314812</v>
      </c>
      <c r="V2321" t="str">
        <f t="shared" si="295"/>
        <v>Nov</v>
      </c>
    </row>
    <row r="2322" spans="1:22"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88"/>
        <v>108.66</v>
      </c>
      <c r="P2322" s="7">
        <f t="shared" si="289"/>
        <v>61.044943820224717</v>
      </c>
      <c r="Q2322" t="str">
        <f t="shared" si="290"/>
        <v>music</v>
      </c>
      <c r="R2322" s="8" t="str">
        <f t="shared" si="291"/>
        <v>indie rock</v>
      </c>
      <c r="S2322" s="12">
        <f t="shared" si="292"/>
        <v>41696.817129629628</v>
      </c>
      <c r="T2322" s="12">
        <f t="shared" si="293"/>
        <v>41731.775462962964</v>
      </c>
      <c r="U2322" s="13">
        <f t="shared" si="294"/>
        <v>41696.817129629628</v>
      </c>
      <c r="V2322" t="str">
        <f t="shared" si="295"/>
        <v>Feb</v>
      </c>
    </row>
    <row r="2323" spans="1:22"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ref="O2323:O2386" si="296">E2323/D2323</f>
        <v>0.39120962394619685</v>
      </c>
      <c r="P2323" s="7">
        <f t="shared" si="289"/>
        <v>64.53125</v>
      </c>
      <c r="Q2323" t="str">
        <f t="shared" si="290"/>
        <v>food</v>
      </c>
      <c r="R2323" s="8" t="str">
        <f t="shared" si="291"/>
        <v>small batch</v>
      </c>
      <c r="S2323" s="12">
        <f t="shared" si="292"/>
        <v>42799.260428240741</v>
      </c>
      <c r="T2323" s="12">
        <f t="shared" si="293"/>
        <v>42829.21876157407</v>
      </c>
      <c r="U2323" s="13">
        <f t="shared" si="294"/>
        <v>42799.260428240741</v>
      </c>
      <c r="V2323" t="str">
        <f t="shared" si="295"/>
        <v>Mar</v>
      </c>
    </row>
    <row r="2324" spans="1:22"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96"/>
        <v>3.1481481481481478E-2</v>
      </c>
      <c r="P2324" s="7">
        <f t="shared" si="289"/>
        <v>21.25</v>
      </c>
      <c r="Q2324" t="str">
        <f t="shared" si="290"/>
        <v>food</v>
      </c>
      <c r="R2324" s="8" t="str">
        <f t="shared" si="291"/>
        <v>small batch</v>
      </c>
      <c r="S2324" s="12">
        <f t="shared" si="292"/>
        <v>42804.895474537036</v>
      </c>
      <c r="T2324" s="12">
        <f t="shared" si="293"/>
        <v>42834.853807870371</v>
      </c>
      <c r="U2324" s="13">
        <f t="shared" si="294"/>
        <v>42804.895474537036</v>
      </c>
      <c r="V2324" t="str">
        <f t="shared" si="295"/>
        <v>Mar</v>
      </c>
    </row>
    <row r="2325" spans="1:22"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96"/>
        <v>0.48</v>
      </c>
      <c r="P2325" s="7">
        <f t="shared" si="289"/>
        <v>30</v>
      </c>
      <c r="Q2325" t="str">
        <f t="shared" si="290"/>
        <v>food</v>
      </c>
      <c r="R2325" s="8" t="str">
        <f t="shared" si="291"/>
        <v>small batch</v>
      </c>
      <c r="S2325" s="12">
        <f t="shared" si="292"/>
        <v>42807.755173611113</v>
      </c>
      <c r="T2325" s="12">
        <f t="shared" si="293"/>
        <v>42814.755173611113</v>
      </c>
      <c r="U2325" s="13">
        <f t="shared" si="294"/>
        <v>42807.755173611113</v>
      </c>
      <c r="V2325" t="str">
        <f t="shared" si="295"/>
        <v>Mar</v>
      </c>
    </row>
    <row r="2326" spans="1:22"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96"/>
        <v>0.20733333333333334</v>
      </c>
      <c r="P2326" s="7">
        <f t="shared" si="289"/>
        <v>25.491803278688526</v>
      </c>
      <c r="Q2326" t="str">
        <f t="shared" si="290"/>
        <v>food</v>
      </c>
      <c r="R2326" s="8" t="str">
        <f t="shared" si="291"/>
        <v>small batch</v>
      </c>
      <c r="S2326" s="12">
        <f t="shared" si="292"/>
        <v>42790.885243055556</v>
      </c>
      <c r="T2326" s="12">
        <f t="shared" si="293"/>
        <v>42820.843576388885</v>
      </c>
      <c r="U2326" s="13">
        <f t="shared" si="294"/>
        <v>42790.885243055556</v>
      </c>
      <c r="V2326" t="str">
        <f t="shared" si="295"/>
        <v>Feb</v>
      </c>
    </row>
    <row r="2327" spans="1:22"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96"/>
        <v>0.08</v>
      </c>
      <c r="P2327" s="7">
        <f t="shared" si="289"/>
        <v>11.428571428571429</v>
      </c>
      <c r="Q2327" t="str">
        <f t="shared" si="290"/>
        <v>food</v>
      </c>
      <c r="R2327" s="8" t="str">
        <f t="shared" si="291"/>
        <v>small batch</v>
      </c>
      <c r="S2327" s="12">
        <f t="shared" si="292"/>
        <v>42794.022349537037</v>
      </c>
      <c r="T2327" s="12">
        <f t="shared" si="293"/>
        <v>42823.980682870373</v>
      </c>
      <c r="U2327" s="13">
        <f t="shared" si="294"/>
        <v>42794.022349537037</v>
      </c>
      <c r="V2327" t="str">
        <f t="shared" si="295"/>
        <v>Feb</v>
      </c>
    </row>
    <row r="2328" spans="1:22"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96"/>
        <v>7.1999999999999998E-3</v>
      </c>
      <c r="P2328" s="7">
        <f t="shared" si="289"/>
        <v>108</v>
      </c>
      <c r="Q2328" t="str">
        <f t="shared" si="290"/>
        <v>food</v>
      </c>
      <c r="R2328" s="8" t="str">
        <f t="shared" si="291"/>
        <v>small batch</v>
      </c>
      <c r="S2328" s="12">
        <f t="shared" si="292"/>
        <v>42804.034120370372</v>
      </c>
      <c r="T2328" s="12">
        <f t="shared" si="293"/>
        <v>42855.708333333328</v>
      </c>
      <c r="U2328" s="13">
        <f t="shared" si="294"/>
        <v>42804.034120370372</v>
      </c>
      <c r="V2328" t="str">
        <f t="shared" si="295"/>
        <v>Mar</v>
      </c>
    </row>
    <row r="2329" spans="1:22"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96"/>
        <v>5.2609431428571432</v>
      </c>
      <c r="P2329" s="7">
        <f t="shared" si="289"/>
        <v>54.883162444113267</v>
      </c>
      <c r="Q2329" t="str">
        <f t="shared" si="290"/>
        <v>food</v>
      </c>
      <c r="R2329" s="8" t="str">
        <f t="shared" si="291"/>
        <v>small batch</v>
      </c>
      <c r="S2329" s="12">
        <f t="shared" si="292"/>
        <v>41842.917129629626</v>
      </c>
      <c r="T2329" s="12">
        <f t="shared" si="293"/>
        <v>41877.917129629626</v>
      </c>
      <c r="U2329" s="13">
        <f t="shared" si="294"/>
        <v>41842.917129629626</v>
      </c>
      <c r="V2329" t="str">
        <f t="shared" si="295"/>
        <v>Jul</v>
      </c>
    </row>
    <row r="2330" spans="1:22"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96"/>
        <v>2.5445000000000002</v>
      </c>
      <c r="P2330" s="7">
        <f t="shared" si="289"/>
        <v>47.383612662942269</v>
      </c>
      <c r="Q2330" t="str">
        <f t="shared" si="290"/>
        <v>food</v>
      </c>
      <c r="R2330" s="8" t="str">
        <f t="shared" si="291"/>
        <v>small batch</v>
      </c>
      <c r="S2330" s="12">
        <f t="shared" si="292"/>
        <v>42139.781678240739</v>
      </c>
      <c r="T2330" s="12">
        <f t="shared" si="293"/>
        <v>42169.781678240739</v>
      </c>
      <c r="U2330" s="13">
        <f t="shared" si="294"/>
        <v>42139.781678240739</v>
      </c>
      <c r="V2330" t="str">
        <f t="shared" si="295"/>
        <v>May</v>
      </c>
    </row>
    <row r="2331" spans="1:22"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96"/>
        <v>1.0591999999999999</v>
      </c>
      <c r="P2331" s="7">
        <f t="shared" si="289"/>
        <v>211.84</v>
      </c>
      <c r="Q2331" t="str">
        <f t="shared" si="290"/>
        <v>food</v>
      </c>
      <c r="R2331" s="8" t="str">
        <f t="shared" si="291"/>
        <v>small batch</v>
      </c>
      <c r="S2331" s="12">
        <f t="shared" si="292"/>
        <v>41807.624374999999</v>
      </c>
      <c r="T2331" s="12">
        <f t="shared" si="293"/>
        <v>41837.624374999999</v>
      </c>
      <c r="U2331" s="13">
        <f t="shared" si="294"/>
        <v>41807.624374999999</v>
      </c>
      <c r="V2331" t="str">
        <f t="shared" si="295"/>
        <v>Jun</v>
      </c>
    </row>
    <row r="2332" spans="1:22"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96"/>
        <v>1.0242285714285715</v>
      </c>
      <c r="P2332" s="7">
        <f t="shared" si="289"/>
        <v>219.92638036809817</v>
      </c>
      <c r="Q2332" t="str">
        <f t="shared" si="290"/>
        <v>food</v>
      </c>
      <c r="R2332" s="8" t="str">
        <f t="shared" si="291"/>
        <v>small batch</v>
      </c>
      <c r="S2332" s="12">
        <f t="shared" si="292"/>
        <v>42332.89980324074</v>
      </c>
      <c r="T2332" s="12">
        <f t="shared" si="293"/>
        <v>42363</v>
      </c>
      <c r="U2332" s="13">
        <f t="shared" si="294"/>
        <v>42332.89980324074</v>
      </c>
      <c r="V2332" t="str">
        <f t="shared" si="295"/>
        <v>Nov</v>
      </c>
    </row>
    <row r="2333" spans="1:22"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96"/>
        <v>1.4431375</v>
      </c>
      <c r="P2333" s="7">
        <f t="shared" si="289"/>
        <v>40.795406360424032</v>
      </c>
      <c r="Q2333" t="str">
        <f t="shared" si="290"/>
        <v>food</v>
      </c>
      <c r="R2333" s="8" t="str">
        <f t="shared" si="291"/>
        <v>small batch</v>
      </c>
      <c r="S2333" s="12">
        <f t="shared" si="292"/>
        <v>41839.005671296298</v>
      </c>
      <c r="T2333" s="12">
        <f t="shared" si="293"/>
        <v>41869.005671296298</v>
      </c>
      <c r="U2333" s="13">
        <f t="shared" si="294"/>
        <v>41839.005671296298</v>
      </c>
      <c r="V2333" t="str">
        <f t="shared" si="295"/>
        <v>Jul</v>
      </c>
    </row>
    <row r="2334" spans="1:22"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96"/>
        <v>1.06308</v>
      </c>
      <c r="P2334" s="7">
        <f t="shared" si="289"/>
        <v>75.502840909090907</v>
      </c>
      <c r="Q2334" t="str">
        <f t="shared" si="290"/>
        <v>food</v>
      </c>
      <c r="R2334" s="8" t="str">
        <f t="shared" si="291"/>
        <v>small batch</v>
      </c>
      <c r="S2334" s="12">
        <f t="shared" si="292"/>
        <v>42011.628136574072</v>
      </c>
      <c r="T2334" s="12">
        <f t="shared" si="293"/>
        <v>42041.628136574072</v>
      </c>
      <c r="U2334" s="13">
        <f t="shared" si="294"/>
        <v>42011.628136574072</v>
      </c>
      <c r="V2334" t="str">
        <f t="shared" si="295"/>
        <v>Jan</v>
      </c>
    </row>
    <row r="2335" spans="1:22"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96"/>
        <v>2.1216666666666666</v>
      </c>
      <c r="P2335" s="7">
        <f t="shared" si="289"/>
        <v>13.542553191489361</v>
      </c>
      <c r="Q2335" t="str">
        <f t="shared" si="290"/>
        <v>food</v>
      </c>
      <c r="R2335" s="8" t="str">
        <f t="shared" si="291"/>
        <v>small batch</v>
      </c>
      <c r="S2335" s="12">
        <f t="shared" si="292"/>
        <v>41767.650347222225</v>
      </c>
      <c r="T2335" s="12">
        <f t="shared" si="293"/>
        <v>41788.743055555555</v>
      </c>
      <c r="U2335" s="13">
        <f t="shared" si="294"/>
        <v>41767.650347222225</v>
      </c>
      <c r="V2335" t="str">
        <f t="shared" si="295"/>
        <v>May</v>
      </c>
    </row>
    <row r="2336" spans="1:22"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96"/>
        <v>1.0195000000000001</v>
      </c>
      <c r="P2336" s="7">
        <f t="shared" si="289"/>
        <v>60.865671641791046</v>
      </c>
      <c r="Q2336" t="str">
        <f t="shared" si="290"/>
        <v>food</v>
      </c>
      <c r="R2336" s="8" t="str">
        <f t="shared" si="291"/>
        <v>small batch</v>
      </c>
      <c r="S2336" s="12">
        <f t="shared" si="292"/>
        <v>41918.670115740737</v>
      </c>
      <c r="T2336" s="12">
        <f t="shared" si="293"/>
        <v>41948.731944444444</v>
      </c>
      <c r="U2336" s="13">
        <f t="shared" si="294"/>
        <v>41918.670115740737</v>
      </c>
      <c r="V2336" t="str">
        <f t="shared" si="295"/>
        <v>Oct</v>
      </c>
    </row>
    <row r="2337" spans="1:22"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96"/>
        <v>1.0227200000000001</v>
      </c>
      <c r="P2337" s="7">
        <f t="shared" si="289"/>
        <v>115.69230769230769</v>
      </c>
      <c r="Q2337" t="str">
        <f t="shared" si="290"/>
        <v>food</v>
      </c>
      <c r="R2337" s="8" t="str">
        <f t="shared" si="291"/>
        <v>small batch</v>
      </c>
      <c r="S2337" s="12">
        <f t="shared" si="292"/>
        <v>41771.572256944448</v>
      </c>
      <c r="T2337" s="12">
        <f t="shared" si="293"/>
        <v>41801.572256944448</v>
      </c>
      <c r="U2337" s="13">
        <f t="shared" si="294"/>
        <v>41771.572256944448</v>
      </c>
      <c r="V2337" t="str">
        <f t="shared" si="295"/>
        <v>May</v>
      </c>
    </row>
    <row r="2338" spans="1:22"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96"/>
        <v>5.2073254999999996</v>
      </c>
      <c r="P2338" s="7">
        <f t="shared" si="289"/>
        <v>48.104623556581984</v>
      </c>
      <c r="Q2338" t="str">
        <f t="shared" si="290"/>
        <v>food</v>
      </c>
      <c r="R2338" s="8" t="str">
        <f t="shared" si="291"/>
        <v>small batch</v>
      </c>
      <c r="S2338" s="12">
        <f t="shared" si="292"/>
        <v>41666.924710648149</v>
      </c>
      <c r="T2338" s="12">
        <f t="shared" si="293"/>
        <v>41706.924710648149</v>
      </c>
      <c r="U2338" s="13">
        <f t="shared" si="294"/>
        <v>41666.924710648149</v>
      </c>
      <c r="V2338" t="str">
        <f t="shared" si="295"/>
        <v>Jan</v>
      </c>
    </row>
    <row r="2339" spans="1:22"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96"/>
        <v>1.1065833333333333</v>
      </c>
      <c r="P2339" s="7">
        <f t="shared" si="289"/>
        <v>74.184357541899445</v>
      </c>
      <c r="Q2339" t="str">
        <f t="shared" si="290"/>
        <v>food</v>
      </c>
      <c r="R2339" s="8" t="str">
        <f t="shared" si="291"/>
        <v>small batch</v>
      </c>
      <c r="S2339" s="12">
        <f t="shared" si="292"/>
        <v>41786.640543981484</v>
      </c>
      <c r="T2339" s="12">
        <f t="shared" si="293"/>
        <v>41816.640543981484</v>
      </c>
      <c r="U2339" s="13">
        <f t="shared" si="294"/>
        <v>41786.640543981484</v>
      </c>
      <c r="V2339" t="str">
        <f t="shared" si="295"/>
        <v>May</v>
      </c>
    </row>
    <row r="2340" spans="1:22"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96"/>
        <v>1.0114333333333334</v>
      </c>
      <c r="P2340" s="7">
        <f t="shared" si="289"/>
        <v>123.34552845528455</v>
      </c>
      <c r="Q2340" t="str">
        <f t="shared" si="290"/>
        <v>food</v>
      </c>
      <c r="R2340" s="8" t="str">
        <f t="shared" si="291"/>
        <v>small batch</v>
      </c>
      <c r="S2340" s="12">
        <f t="shared" si="292"/>
        <v>41789.89680555556</v>
      </c>
      <c r="T2340" s="12">
        <f t="shared" si="293"/>
        <v>41819.89680555556</v>
      </c>
      <c r="U2340" s="13">
        <f t="shared" si="294"/>
        <v>41789.89680555556</v>
      </c>
      <c r="V2340" t="str">
        <f t="shared" si="295"/>
        <v>May</v>
      </c>
    </row>
    <row r="2341" spans="1:22"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96"/>
        <v>2.9420799999999998</v>
      </c>
      <c r="P2341" s="7">
        <f t="shared" si="289"/>
        <v>66.623188405797094</v>
      </c>
      <c r="Q2341" t="str">
        <f t="shared" si="290"/>
        <v>food</v>
      </c>
      <c r="R2341" s="8" t="str">
        <f t="shared" si="291"/>
        <v>small batch</v>
      </c>
      <c r="S2341" s="12">
        <f t="shared" si="292"/>
        <v>42692.79987268518</v>
      </c>
      <c r="T2341" s="12">
        <f t="shared" si="293"/>
        <v>42723.332638888889</v>
      </c>
      <c r="U2341" s="13">
        <f t="shared" si="294"/>
        <v>42692.79987268518</v>
      </c>
      <c r="V2341" t="str">
        <f t="shared" si="295"/>
        <v>Nov</v>
      </c>
    </row>
    <row r="2342" spans="1:22"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96"/>
        <v>1.0577749999999999</v>
      </c>
      <c r="P2342" s="7">
        <f t="shared" si="289"/>
        <v>104.99007444168734</v>
      </c>
      <c r="Q2342" t="str">
        <f t="shared" si="290"/>
        <v>food</v>
      </c>
      <c r="R2342" s="8" t="str">
        <f t="shared" si="291"/>
        <v>small batch</v>
      </c>
      <c r="S2342" s="12">
        <f t="shared" si="292"/>
        <v>42643.642800925925</v>
      </c>
      <c r="T2342" s="12">
        <f t="shared" si="293"/>
        <v>42673.642800925925</v>
      </c>
      <c r="U2342" s="13">
        <f t="shared" si="294"/>
        <v>42643.642800925925</v>
      </c>
      <c r="V2342" t="str">
        <f t="shared" si="295"/>
        <v>Sep</v>
      </c>
    </row>
    <row r="2343" spans="1:22"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96"/>
        <v>0</v>
      </c>
      <c r="P2343" s="7" t="e">
        <f t="shared" si="289"/>
        <v>#DIV/0!</v>
      </c>
      <c r="Q2343" t="str">
        <f t="shared" si="290"/>
        <v>technology</v>
      </c>
      <c r="R2343" s="8" t="str">
        <f t="shared" si="291"/>
        <v>web</v>
      </c>
      <c r="S2343" s="12">
        <f t="shared" si="292"/>
        <v>42167.813703703709</v>
      </c>
      <c r="T2343" s="12">
        <f t="shared" si="293"/>
        <v>42197.813703703709</v>
      </c>
      <c r="U2343" s="13">
        <f t="shared" si="294"/>
        <v>42167.813703703709</v>
      </c>
      <c r="V2343" t="str">
        <f t="shared" si="295"/>
        <v>Jun</v>
      </c>
    </row>
    <row r="2344" spans="1:22"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96"/>
        <v>0</v>
      </c>
      <c r="P2344" s="7" t="e">
        <f t="shared" si="289"/>
        <v>#DIV/0!</v>
      </c>
      <c r="Q2344" t="str">
        <f t="shared" si="290"/>
        <v>technology</v>
      </c>
      <c r="R2344" s="8" t="str">
        <f t="shared" si="291"/>
        <v>web</v>
      </c>
      <c r="S2344" s="12">
        <f t="shared" si="292"/>
        <v>41897.702199074076</v>
      </c>
      <c r="T2344" s="12">
        <f t="shared" si="293"/>
        <v>41918.208333333336</v>
      </c>
      <c r="U2344" s="13">
        <f t="shared" si="294"/>
        <v>41897.702199074076</v>
      </c>
      <c r="V2344" t="str">
        <f t="shared" si="295"/>
        <v>Sep</v>
      </c>
    </row>
    <row r="2345" spans="1:22"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96"/>
        <v>0.03</v>
      </c>
      <c r="P2345" s="7">
        <f t="shared" si="289"/>
        <v>300</v>
      </c>
      <c r="Q2345" t="str">
        <f t="shared" si="290"/>
        <v>technology</v>
      </c>
      <c r="R2345" s="8" t="str">
        <f t="shared" si="291"/>
        <v>web</v>
      </c>
      <c r="S2345" s="12">
        <f t="shared" si="292"/>
        <v>42327.825289351851</v>
      </c>
      <c r="T2345" s="12">
        <f t="shared" si="293"/>
        <v>42377.82430555555</v>
      </c>
      <c r="U2345" s="13">
        <f t="shared" si="294"/>
        <v>42327.825289351851</v>
      </c>
      <c r="V2345" t="str">
        <f t="shared" si="295"/>
        <v>Nov</v>
      </c>
    </row>
    <row r="2346" spans="1:22"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96"/>
        <v>1E-3</v>
      </c>
      <c r="P2346" s="7">
        <f t="shared" si="289"/>
        <v>1</v>
      </c>
      <c r="Q2346" t="str">
        <f t="shared" si="290"/>
        <v>technology</v>
      </c>
      <c r="R2346" s="8" t="str">
        <f t="shared" si="291"/>
        <v>web</v>
      </c>
      <c r="S2346" s="12">
        <f t="shared" si="292"/>
        <v>42515.727650462963</v>
      </c>
      <c r="T2346" s="12">
        <f t="shared" si="293"/>
        <v>42545.727650462963</v>
      </c>
      <c r="U2346" s="13">
        <f t="shared" si="294"/>
        <v>42515.727650462963</v>
      </c>
      <c r="V2346" t="str">
        <f t="shared" si="295"/>
        <v>May</v>
      </c>
    </row>
    <row r="2347" spans="1:22"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96"/>
        <v>0</v>
      </c>
      <c r="P2347" s="7" t="e">
        <f t="shared" si="289"/>
        <v>#DIV/0!</v>
      </c>
      <c r="Q2347" t="str">
        <f t="shared" si="290"/>
        <v>technology</v>
      </c>
      <c r="R2347" s="8" t="str">
        <f t="shared" si="291"/>
        <v>web</v>
      </c>
      <c r="S2347" s="12">
        <f t="shared" si="292"/>
        <v>42060.001805555556</v>
      </c>
      <c r="T2347" s="12">
        <f t="shared" si="293"/>
        <v>42094.985416666663</v>
      </c>
      <c r="U2347" s="13">
        <f t="shared" si="294"/>
        <v>42060.001805555556</v>
      </c>
      <c r="V2347" t="str">
        <f t="shared" si="295"/>
        <v>Feb</v>
      </c>
    </row>
    <row r="2348" spans="1:22"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96"/>
        <v>6.4999999999999997E-4</v>
      </c>
      <c r="P2348" s="7">
        <f t="shared" si="289"/>
        <v>13</v>
      </c>
      <c r="Q2348" t="str">
        <f t="shared" si="290"/>
        <v>technology</v>
      </c>
      <c r="R2348" s="8" t="str">
        <f t="shared" si="291"/>
        <v>web</v>
      </c>
      <c r="S2348" s="12">
        <f t="shared" si="292"/>
        <v>42615.79896990741</v>
      </c>
      <c r="T2348" s="12">
        <f t="shared" si="293"/>
        <v>42660.79896990741</v>
      </c>
      <c r="U2348" s="13">
        <f t="shared" si="294"/>
        <v>42615.79896990741</v>
      </c>
      <c r="V2348" t="str">
        <f t="shared" si="295"/>
        <v>Sep</v>
      </c>
    </row>
    <row r="2349" spans="1:22"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96"/>
        <v>1.4999999999999999E-2</v>
      </c>
      <c r="P2349" s="7">
        <f t="shared" si="289"/>
        <v>15</v>
      </c>
      <c r="Q2349" t="str">
        <f t="shared" si="290"/>
        <v>technology</v>
      </c>
      <c r="R2349" s="8" t="str">
        <f t="shared" si="291"/>
        <v>web</v>
      </c>
      <c r="S2349" s="12">
        <f t="shared" si="292"/>
        <v>42577.607361111106</v>
      </c>
      <c r="T2349" s="12">
        <f t="shared" si="293"/>
        <v>42607.607361111106</v>
      </c>
      <c r="U2349" s="13">
        <f t="shared" si="294"/>
        <v>42577.607361111106</v>
      </c>
      <c r="V2349" t="str">
        <f t="shared" si="295"/>
        <v>Jul</v>
      </c>
    </row>
    <row r="2350" spans="1:22"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96"/>
        <v>3.8571428571428572E-3</v>
      </c>
      <c r="P2350" s="7">
        <f t="shared" si="289"/>
        <v>54</v>
      </c>
      <c r="Q2350" t="str">
        <f t="shared" si="290"/>
        <v>technology</v>
      </c>
      <c r="R2350" s="8" t="str">
        <f t="shared" si="291"/>
        <v>web</v>
      </c>
      <c r="S2350" s="12">
        <f t="shared" si="292"/>
        <v>42360.932152777779</v>
      </c>
      <c r="T2350" s="12">
        <f t="shared" si="293"/>
        <v>42420.932152777779</v>
      </c>
      <c r="U2350" s="13">
        <f t="shared" si="294"/>
        <v>42360.932152777779</v>
      </c>
      <c r="V2350" t="str">
        <f t="shared" si="295"/>
        <v>Dec</v>
      </c>
    </row>
    <row r="2351" spans="1:22"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96"/>
        <v>0</v>
      </c>
      <c r="P2351" s="7" t="e">
        <f t="shared" si="289"/>
        <v>#DIV/0!</v>
      </c>
      <c r="Q2351" t="str">
        <f t="shared" si="290"/>
        <v>technology</v>
      </c>
      <c r="R2351" s="8" t="str">
        <f t="shared" si="291"/>
        <v>web</v>
      </c>
      <c r="S2351" s="12">
        <f t="shared" si="292"/>
        <v>42198.775787037041</v>
      </c>
      <c r="T2351" s="12">
        <f t="shared" si="293"/>
        <v>42227.775787037041</v>
      </c>
      <c r="U2351" s="13">
        <f t="shared" si="294"/>
        <v>42198.775787037041</v>
      </c>
      <c r="V2351" t="str">
        <f t="shared" si="295"/>
        <v>Jul</v>
      </c>
    </row>
    <row r="2352" spans="1:22"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96"/>
        <v>0</v>
      </c>
      <c r="P2352" s="7" t="e">
        <f t="shared" si="289"/>
        <v>#DIV/0!</v>
      </c>
      <c r="Q2352" t="str">
        <f t="shared" si="290"/>
        <v>technology</v>
      </c>
      <c r="R2352" s="8" t="str">
        <f t="shared" si="291"/>
        <v>web</v>
      </c>
      <c r="S2352" s="12">
        <f t="shared" si="292"/>
        <v>42708.842245370368</v>
      </c>
      <c r="T2352" s="12">
        <f t="shared" si="293"/>
        <v>42738.842245370368</v>
      </c>
      <c r="U2352" s="13">
        <f t="shared" si="294"/>
        <v>42708.842245370368</v>
      </c>
      <c r="V2352" t="str">
        <f t="shared" si="295"/>
        <v>Dec</v>
      </c>
    </row>
    <row r="2353" spans="1:22"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96"/>
        <v>5.7142857142857143E-3</v>
      </c>
      <c r="P2353" s="7">
        <f t="shared" si="289"/>
        <v>15.428571428571429</v>
      </c>
      <c r="Q2353" t="str">
        <f t="shared" si="290"/>
        <v>technology</v>
      </c>
      <c r="R2353" s="8" t="str">
        <f t="shared" si="291"/>
        <v>web</v>
      </c>
      <c r="S2353" s="12">
        <f t="shared" si="292"/>
        <v>42094.101145833338</v>
      </c>
      <c r="T2353" s="12">
        <f t="shared" si="293"/>
        <v>42124.101145833338</v>
      </c>
      <c r="U2353" s="13">
        <f t="shared" si="294"/>
        <v>42094.101145833338</v>
      </c>
      <c r="V2353" t="str">
        <f t="shared" si="295"/>
        <v>Mar</v>
      </c>
    </row>
    <row r="2354" spans="1:22"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96"/>
        <v>0</v>
      </c>
      <c r="P2354" s="7" t="e">
        <f t="shared" si="289"/>
        <v>#DIV/0!</v>
      </c>
      <c r="Q2354" t="str">
        <f t="shared" si="290"/>
        <v>technology</v>
      </c>
      <c r="R2354" s="8" t="str">
        <f t="shared" si="291"/>
        <v>web</v>
      </c>
      <c r="S2354" s="12">
        <f t="shared" si="292"/>
        <v>42101.633703703701</v>
      </c>
      <c r="T2354" s="12">
        <f t="shared" si="293"/>
        <v>42161.633703703701</v>
      </c>
      <c r="U2354" s="13">
        <f t="shared" si="294"/>
        <v>42101.633703703701</v>
      </c>
      <c r="V2354" t="str">
        <f t="shared" si="295"/>
        <v>Apr</v>
      </c>
    </row>
    <row r="2355" spans="1:22"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96"/>
        <v>0</v>
      </c>
      <c r="P2355" s="7" t="e">
        <f t="shared" si="289"/>
        <v>#DIV/0!</v>
      </c>
      <c r="Q2355" t="str">
        <f t="shared" si="290"/>
        <v>technology</v>
      </c>
      <c r="R2355" s="8" t="str">
        <f t="shared" si="291"/>
        <v>web</v>
      </c>
      <c r="S2355" s="12">
        <f t="shared" si="292"/>
        <v>42103.676180555558</v>
      </c>
      <c r="T2355" s="12">
        <f t="shared" si="293"/>
        <v>42115.676180555558</v>
      </c>
      <c r="U2355" s="13">
        <f t="shared" si="294"/>
        <v>42103.676180555558</v>
      </c>
      <c r="V2355" t="str">
        <f t="shared" si="295"/>
        <v>Apr</v>
      </c>
    </row>
    <row r="2356" spans="1:22"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96"/>
        <v>7.1428571428571429E-4</v>
      </c>
      <c r="P2356" s="7">
        <f t="shared" si="289"/>
        <v>25</v>
      </c>
      <c r="Q2356" t="str">
        <f t="shared" si="290"/>
        <v>technology</v>
      </c>
      <c r="R2356" s="8" t="str">
        <f t="shared" si="291"/>
        <v>web</v>
      </c>
      <c r="S2356" s="12">
        <f t="shared" si="292"/>
        <v>41954.722916666666</v>
      </c>
      <c r="T2356" s="12">
        <f t="shared" si="293"/>
        <v>42014.722916666666</v>
      </c>
      <c r="U2356" s="13">
        <f t="shared" si="294"/>
        <v>41954.722916666666</v>
      </c>
      <c r="V2356" t="str">
        <f t="shared" si="295"/>
        <v>Nov</v>
      </c>
    </row>
    <row r="2357" spans="1:22"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96"/>
        <v>6.875E-3</v>
      </c>
      <c r="P2357" s="7">
        <f t="shared" si="289"/>
        <v>27.5</v>
      </c>
      <c r="Q2357" t="str">
        <f t="shared" si="290"/>
        <v>technology</v>
      </c>
      <c r="R2357" s="8" t="str">
        <f t="shared" si="291"/>
        <v>web</v>
      </c>
      <c r="S2357" s="12">
        <f t="shared" si="292"/>
        <v>42096.918240740742</v>
      </c>
      <c r="T2357" s="12">
        <f t="shared" si="293"/>
        <v>42126.918240740742</v>
      </c>
      <c r="U2357" s="13">
        <f t="shared" si="294"/>
        <v>42096.918240740742</v>
      </c>
      <c r="V2357" t="str">
        <f t="shared" si="295"/>
        <v>Apr</v>
      </c>
    </row>
    <row r="2358" spans="1:22"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96"/>
        <v>0</v>
      </c>
      <c r="P2358" s="7" t="e">
        <f t="shared" si="289"/>
        <v>#DIV/0!</v>
      </c>
      <c r="Q2358" t="str">
        <f t="shared" si="290"/>
        <v>technology</v>
      </c>
      <c r="R2358" s="8" t="str">
        <f t="shared" si="291"/>
        <v>web</v>
      </c>
      <c r="S2358" s="12">
        <f t="shared" si="292"/>
        <v>42130.78361111111</v>
      </c>
      <c r="T2358" s="12">
        <f t="shared" si="293"/>
        <v>42160.78361111111</v>
      </c>
      <c r="U2358" s="13">
        <f t="shared" si="294"/>
        <v>42130.78361111111</v>
      </c>
      <c r="V2358" t="str">
        <f t="shared" si="295"/>
        <v>May</v>
      </c>
    </row>
    <row r="2359" spans="1:22"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96"/>
        <v>0</v>
      </c>
      <c r="P2359" s="7" t="e">
        <f t="shared" si="289"/>
        <v>#DIV/0!</v>
      </c>
      <c r="Q2359" t="str">
        <f t="shared" si="290"/>
        <v>technology</v>
      </c>
      <c r="R2359" s="8" t="str">
        <f t="shared" si="291"/>
        <v>web</v>
      </c>
      <c r="S2359" s="12">
        <f t="shared" si="292"/>
        <v>42264.620115740741</v>
      </c>
      <c r="T2359" s="12">
        <f t="shared" si="293"/>
        <v>42294.620115740741</v>
      </c>
      <c r="U2359" s="13">
        <f t="shared" si="294"/>
        <v>42264.620115740741</v>
      </c>
      <c r="V2359" t="str">
        <f t="shared" si="295"/>
        <v>Sep</v>
      </c>
    </row>
    <row r="2360" spans="1:22"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96"/>
        <v>0</v>
      </c>
      <c r="P2360" s="7" t="e">
        <f t="shared" si="289"/>
        <v>#DIV/0!</v>
      </c>
      <c r="Q2360" t="str">
        <f t="shared" si="290"/>
        <v>technology</v>
      </c>
      <c r="R2360" s="8" t="str">
        <f t="shared" si="291"/>
        <v>web</v>
      </c>
      <c r="S2360" s="12">
        <f t="shared" si="292"/>
        <v>41978.930972222224</v>
      </c>
      <c r="T2360" s="12">
        <f t="shared" si="293"/>
        <v>42035.027083333334</v>
      </c>
      <c r="U2360" s="13">
        <f t="shared" si="294"/>
        <v>41978.930972222224</v>
      </c>
      <c r="V2360" t="str">
        <f t="shared" si="295"/>
        <v>Dec</v>
      </c>
    </row>
    <row r="2361" spans="1:22"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96"/>
        <v>0.14680000000000001</v>
      </c>
      <c r="P2361" s="7">
        <f t="shared" si="289"/>
        <v>367</v>
      </c>
      <c r="Q2361" t="str">
        <f t="shared" si="290"/>
        <v>technology</v>
      </c>
      <c r="R2361" s="8" t="str">
        <f t="shared" si="291"/>
        <v>web</v>
      </c>
      <c r="S2361" s="12">
        <f t="shared" si="292"/>
        <v>42159.649583333332</v>
      </c>
      <c r="T2361" s="12">
        <f t="shared" si="293"/>
        <v>42219.649583333332</v>
      </c>
      <c r="U2361" s="13">
        <f t="shared" si="294"/>
        <v>42159.649583333332</v>
      </c>
      <c r="V2361" t="str">
        <f t="shared" si="295"/>
        <v>Jun</v>
      </c>
    </row>
    <row r="2362" spans="1:22"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96"/>
        <v>4.0000000000000002E-4</v>
      </c>
      <c r="P2362" s="7">
        <f t="shared" si="289"/>
        <v>2</v>
      </c>
      <c r="Q2362" t="str">
        <f t="shared" si="290"/>
        <v>technology</v>
      </c>
      <c r="R2362" s="8" t="str">
        <f t="shared" si="291"/>
        <v>web</v>
      </c>
      <c r="S2362" s="12">
        <f t="shared" si="292"/>
        <v>42377.70694444445</v>
      </c>
      <c r="T2362" s="12">
        <f t="shared" si="293"/>
        <v>42407.70694444445</v>
      </c>
      <c r="U2362" s="13">
        <f t="shared" si="294"/>
        <v>42377.70694444445</v>
      </c>
      <c r="V2362" t="str">
        <f t="shared" si="295"/>
        <v>Jan</v>
      </c>
    </row>
    <row r="2363" spans="1:22"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96"/>
        <v>0</v>
      </c>
      <c r="P2363" s="7" t="e">
        <f t="shared" si="289"/>
        <v>#DIV/0!</v>
      </c>
      <c r="Q2363" t="str">
        <f t="shared" si="290"/>
        <v>technology</v>
      </c>
      <c r="R2363" s="8" t="str">
        <f t="shared" si="291"/>
        <v>web</v>
      </c>
      <c r="S2363" s="12">
        <f t="shared" si="292"/>
        <v>42466.858888888892</v>
      </c>
      <c r="T2363" s="12">
        <f t="shared" si="293"/>
        <v>42490.916666666672</v>
      </c>
      <c r="U2363" s="13">
        <f t="shared" si="294"/>
        <v>42466.858888888892</v>
      </c>
      <c r="V2363" t="str">
        <f t="shared" si="295"/>
        <v>Apr</v>
      </c>
    </row>
    <row r="2364" spans="1:22"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96"/>
        <v>0.2857142857142857</v>
      </c>
      <c r="P2364" s="7">
        <f t="shared" si="289"/>
        <v>60</v>
      </c>
      <c r="Q2364" t="str">
        <f t="shared" si="290"/>
        <v>technology</v>
      </c>
      <c r="R2364" s="8" t="str">
        <f t="shared" si="291"/>
        <v>web</v>
      </c>
      <c r="S2364" s="12">
        <f t="shared" si="292"/>
        <v>41954.688310185185</v>
      </c>
      <c r="T2364" s="12">
        <f t="shared" si="293"/>
        <v>41984.688310185185</v>
      </c>
      <c r="U2364" s="13">
        <f t="shared" si="294"/>
        <v>41954.688310185185</v>
      </c>
      <c r="V2364" t="str">
        <f t="shared" si="295"/>
        <v>Nov</v>
      </c>
    </row>
    <row r="2365" spans="1:22"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96"/>
        <v>0</v>
      </c>
      <c r="P2365" s="7" t="e">
        <f t="shared" si="289"/>
        <v>#DIV/0!</v>
      </c>
      <c r="Q2365" t="str">
        <f t="shared" si="290"/>
        <v>technology</v>
      </c>
      <c r="R2365" s="8" t="str">
        <f t="shared" si="291"/>
        <v>web</v>
      </c>
      <c r="S2365" s="12">
        <f t="shared" si="292"/>
        <v>42322.011574074073</v>
      </c>
      <c r="T2365" s="12">
        <f t="shared" si="293"/>
        <v>42367.011574074073</v>
      </c>
      <c r="U2365" s="13">
        <f t="shared" si="294"/>
        <v>42322.011574074073</v>
      </c>
      <c r="V2365" t="str">
        <f t="shared" si="295"/>
        <v>Nov</v>
      </c>
    </row>
    <row r="2366" spans="1:22"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96"/>
        <v>0</v>
      </c>
      <c r="P2366" s="7" t="e">
        <f t="shared" si="289"/>
        <v>#DIV/0!</v>
      </c>
      <c r="Q2366" t="str">
        <f t="shared" si="290"/>
        <v>technology</v>
      </c>
      <c r="R2366" s="8" t="str">
        <f t="shared" si="291"/>
        <v>web</v>
      </c>
      <c r="S2366" s="12">
        <f t="shared" si="292"/>
        <v>42248.934675925921</v>
      </c>
      <c r="T2366" s="12">
        <f t="shared" si="293"/>
        <v>42303.934675925921</v>
      </c>
      <c r="U2366" s="13">
        <f t="shared" si="294"/>
        <v>42248.934675925921</v>
      </c>
      <c r="V2366" t="str">
        <f t="shared" si="295"/>
        <v>Sep</v>
      </c>
    </row>
    <row r="2367" spans="1:22"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96"/>
        <v>0</v>
      </c>
      <c r="P2367" s="7" t="e">
        <f t="shared" si="289"/>
        <v>#DIV/0!</v>
      </c>
      <c r="Q2367" t="str">
        <f t="shared" si="290"/>
        <v>technology</v>
      </c>
      <c r="R2367" s="8" t="str">
        <f t="shared" si="291"/>
        <v>web</v>
      </c>
      <c r="S2367" s="12">
        <f t="shared" si="292"/>
        <v>42346.736400462964</v>
      </c>
      <c r="T2367" s="12">
        <f t="shared" si="293"/>
        <v>42386.958333333328</v>
      </c>
      <c r="U2367" s="13">
        <f t="shared" si="294"/>
        <v>42346.736400462964</v>
      </c>
      <c r="V2367" t="str">
        <f t="shared" si="295"/>
        <v>Dec</v>
      </c>
    </row>
    <row r="2368" spans="1:22"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96"/>
        <v>0.1052</v>
      </c>
      <c r="P2368" s="7">
        <f t="shared" si="289"/>
        <v>97.407407407407405</v>
      </c>
      <c r="Q2368" t="str">
        <f t="shared" si="290"/>
        <v>technology</v>
      </c>
      <c r="R2368" s="8" t="str">
        <f t="shared" si="291"/>
        <v>web</v>
      </c>
      <c r="S2368" s="12">
        <f t="shared" si="292"/>
        <v>42268.531631944439</v>
      </c>
      <c r="T2368" s="12">
        <f t="shared" si="293"/>
        <v>42298.531631944439</v>
      </c>
      <c r="U2368" s="13">
        <f t="shared" si="294"/>
        <v>42268.531631944439</v>
      </c>
      <c r="V2368" t="str">
        <f t="shared" si="295"/>
        <v>Sep</v>
      </c>
    </row>
    <row r="2369" spans="1:22"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96"/>
        <v>1.34E-2</v>
      </c>
      <c r="P2369" s="7">
        <f t="shared" si="289"/>
        <v>47.857142857142854</v>
      </c>
      <c r="Q2369" t="str">
        <f t="shared" si="290"/>
        <v>technology</v>
      </c>
      <c r="R2369" s="8" t="str">
        <f t="shared" si="291"/>
        <v>web</v>
      </c>
      <c r="S2369" s="12">
        <f t="shared" si="292"/>
        <v>42425.970092592594</v>
      </c>
      <c r="T2369" s="12">
        <f t="shared" si="293"/>
        <v>42485.928425925929</v>
      </c>
      <c r="U2369" s="13">
        <f t="shared" si="294"/>
        <v>42425.970092592594</v>
      </c>
      <c r="V2369" t="str">
        <f t="shared" si="295"/>
        <v>Feb</v>
      </c>
    </row>
    <row r="2370" spans="1:22"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96"/>
        <v>2.5000000000000001E-3</v>
      </c>
      <c r="P2370" s="7">
        <f t="shared" si="289"/>
        <v>50</v>
      </c>
      <c r="Q2370" t="str">
        <f t="shared" si="290"/>
        <v>technology</v>
      </c>
      <c r="R2370" s="8" t="str">
        <f t="shared" si="291"/>
        <v>web</v>
      </c>
      <c r="S2370" s="12">
        <f t="shared" si="292"/>
        <v>42063.721817129626</v>
      </c>
      <c r="T2370" s="12">
        <f t="shared" si="293"/>
        <v>42108.680150462962</v>
      </c>
      <c r="U2370" s="13">
        <f t="shared" si="294"/>
        <v>42063.721817129626</v>
      </c>
      <c r="V2370" t="str">
        <f t="shared" si="295"/>
        <v>Feb</v>
      </c>
    </row>
    <row r="2371" spans="1:22"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96"/>
        <v>0</v>
      </c>
      <c r="P2371" s="7" t="e">
        <f t="shared" ref="P2371:P2434" si="297">E2371/L2371</f>
        <v>#DIV/0!</v>
      </c>
      <c r="Q2371" t="str">
        <f t="shared" ref="Q2371:Q2434" si="298">LEFT(N2371, SEARCH("/",N2371,1)-1)</f>
        <v>technology</v>
      </c>
      <c r="R2371" s="8" t="str">
        <f t="shared" ref="R2371:R2434" si="299">RIGHT(N2371,LEN(N2371)-SEARCH("/",N2371))</f>
        <v>web</v>
      </c>
      <c r="S2371" s="12">
        <f t="shared" ref="S2371:S2434" si="300">(J2371/86400)+DATE(1970,1,1)</f>
        <v>42380.812627314815</v>
      </c>
      <c r="T2371" s="12">
        <f t="shared" ref="T2371:T2434" si="301">(I2371/86400)+DATE(1970,1,1)</f>
        <v>42410.812627314815</v>
      </c>
      <c r="U2371" s="13">
        <f t="shared" ref="U2371:U2434" si="302">S2371</f>
        <v>42380.812627314815</v>
      </c>
      <c r="V2371" t="str">
        <f t="shared" si="295"/>
        <v>Jan</v>
      </c>
    </row>
    <row r="2372" spans="1:22"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96"/>
        <v>3.2799999999999999E-3</v>
      </c>
      <c r="P2372" s="7">
        <f t="shared" si="297"/>
        <v>20.5</v>
      </c>
      <c r="Q2372" t="str">
        <f t="shared" si="298"/>
        <v>technology</v>
      </c>
      <c r="R2372" s="8" t="str">
        <f t="shared" si="299"/>
        <v>web</v>
      </c>
      <c r="S2372" s="12">
        <f t="shared" si="300"/>
        <v>41961.18913194444</v>
      </c>
      <c r="T2372" s="12">
        <f t="shared" si="301"/>
        <v>41991.18913194444</v>
      </c>
      <c r="U2372" s="13">
        <f t="shared" si="302"/>
        <v>41961.18913194444</v>
      </c>
      <c r="V2372" t="str">
        <f t="shared" ref="V2372:V2435" si="303">TEXT(S2372,"mmm")</f>
        <v>Nov</v>
      </c>
    </row>
    <row r="2373" spans="1:22"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96"/>
        <v>0</v>
      </c>
      <c r="P2373" s="7" t="e">
        <f t="shared" si="297"/>
        <v>#DIV/0!</v>
      </c>
      <c r="Q2373" t="str">
        <f t="shared" si="298"/>
        <v>technology</v>
      </c>
      <c r="R2373" s="8" t="str">
        <f t="shared" si="299"/>
        <v>web</v>
      </c>
      <c r="S2373" s="12">
        <f t="shared" si="300"/>
        <v>42150.777731481481</v>
      </c>
      <c r="T2373" s="12">
        <f t="shared" si="301"/>
        <v>42180.777731481481</v>
      </c>
      <c r="U2373" s="13">
        <f t="shared" si="302"/>
        <v>42150.777731481481</v>
      </c>
      <c r="V2373" t="str">
        <f t="shared" si="303"/>
        <v>May</v>
      </c>
    </row>
    <row r="2374" spans="1:22"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96"/>
        <v>3.272727272727273E-2</v>
      </c>
      <c r="P2374" s="7">
        <f t="shared" si="297"/>
        <v>30</v>
      </c>
      <c r="Q2374" t="str">
        <f t="shared" si="298"/>
        <v>technology</v>
      </c>
      <c r="R2374" s="8" t="str">
        <f t="shared" si="299"/>
        <v>web</v>
      </c>
      <c r="S2374" s="12">
        <f t="shared" si="300"/>
        <v>42088.069108796291</v>
      </c>
      <c r="T2374" s="12">
        <f t="shared" si="301"/>
        <v>42118.069108796291</v>
      </c>
      <c r="U2374" s="13">
        <f t="shared" si="302"/>
        <v>42088.069108796291</v>
      </c>
      <c r="V2374" t="str">
        <f t="shared" si="303"/>
        <v>Mar</v>
      </c>
    </row>
    <row r="2375" spans="1:22"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96"/>
        <v>5.8823529411764708E-5</v>
      </c>
      <c r="P2375" s="7">
        <f t="shared" si="297"/>
        <v>50</v>
      </c>
      <c r="Q2375" t="str">
        <f t="shared" si="298"/>
        <v>technology</v>
      </c>
      <c r="R2375" s="8" t="str">
        <f t="shared" si="299"/>
        <v>web</v>
      </c>
      <c r="S2375" s="12">
        <f t="shared" si="300"/>
        <v>42215.662314814814</v>
      </c>
      <c r="T2375" s="12">
        <f t="shared" si="301"/>
        <v>42245.662314814814</v>
      </c>
      <c r="U2375" s="13">
        <f t="shared" si="302"/>
        <v>42215.662314814814</v>
      </c>
      <c r="V2375" t="str">
        <f t="shared" si="303"/>
        <v>Jul</v>
      </c>
    </row>
    <row r="2376" spans="1:22"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96"/>
        <v>4.5454545454545455E-4</v>
      </c>
      <c r="P2376" s="7">
        <f t="shared" si="297"/>
        <v>10</v>
      </c>
      <c r="Q2376" t="str">
        <f t="shared" si="298"/>
        <v>technology</v>
      </c>
      <c r="R2376" s="8" t="str">
        <f t="shared" si="299"/>
        <v>web</v>
      </c>
      <c r="S2376" s="12">
        <f t="shared" si="300"/>
        <v>42017.843287037038</v>
      </c>
      <c r="T2376" s="12">
        <f t="shared" si="301"/>
        <v>42047.843287037038</v>
      </c>
      <c r="U2376" s="13">
        <f t="shared" si="302"/>
        <v>42017.843287037038</v>
      </c>
      <c r="V2376" t="str">
        <f t="shared" si="303"/>
        <v>Jan</v>
      </c>
    </row>
    <row r="2377" spans="1:22"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96"/>
        <v>0</v>
      </c>
      <c r="P2377" s="7" t="e">
        <f t="shared" si="297"/>
        <v>#DIV/0!</v>
      </c>
      <c r="Q2377" t="str">
        <f t="shared" si="298"/>
        <v>technology</v>
      </c>
      <c r="R2377" s="8" t="str">
        <f t="shared" si="299"/>
        <v>web</v>
      </c>
      <c r="S2377" s="12">
        <f t="shared" si="300"/>
        <v>42592.836076388892</v>
      </c>
      <c r="T2377" s="12">
        <f t="shared" si="301"/>
        <v>42622.836076388892</v>
      </c>
      <c r="U2377" s="13">
        <f t="shared" si="302"/>
        <v>42592.836076388892</v>
      </c>
      <c r="V2377" t="str">
        <f t="shared" si="303"/>
        <v>Aug</v>
      </c>
    </row>
    <row r="2378" spans="1:22"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96"/>
        <v>0.10877666666666666</v>
      </c>
      <c r="P2378" s="7">
        <f t="shared" si="297"/>
        <v>81.582499999999996</v>
      </c>
      <c r="Q2378" t="str">
        <f t="shared" si="298"/>
        <v>technology</v>
      </c>
      <c r="R2378" s="8" t="str">
        <f t="shared" si="299"/>
        <v>web</v>
      </c>
      <c r="S2378" s="12">
        <f t="shared" si="300"/>
        <v>42318.925532407404</v>
      </c>
      <c r="T2378" s="12">
        <f t="shared" si="301"/>
        <v>42348.925532407404</v>
      </c>
      <c r="U2378" s="13">
        <f t="shared" si="302"/>
        <v>42318.925532407404</v>
      </c>
      <c r="V2378" t="str">
        <f t="shared" si="303"/>
        <v>Nov</v>
      </c>
    </row>
    <row r="2379" spans="1:22"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96"/>
        <v>0</v>
      </c>
      <c r="P2379" s="7" t="e">
        <f t="shared" si="297"/>
        <v>#DIV/0!</v>
      </c>
      <c r="Q2379" t="str">
        <f t="shared" si="298"/>
        <v>technology</v>
      </c>
      <c r="R2379" s="8" t="str">
        <f t="shared" si="299"/>
        <v>web</v>
      </c>
      <c r="S2379" s="12">
        <f t="shared" si="300"/>
        <v>42669.870173611111</v>
      </c>
      <c r="T2379" s="12">
        <f t="shared" si="301"/>
        <v>42699.911840277782</v>
      </c>
      <c r="U2379" s="13">
        <f t="shared" si="302"/>
        <v>42669.870173611111</v>
      </c>
      <c r="V2379" t="str">
        <f t="shared" si="303"/>
        <v>Oct</v>
      </c>
    </row>
    <row r="2380" spans="1:22"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96"/>
        <v>0</v>
      </c>
      <c r="P2380" s="7" t="e">
        <f t="shared" si="297"/>
        <v>#DIV/0!</v>
      </c>
      <c r="Q2380" t="str">
        <f t="shared" si="298"/>
        <v>technology</v>
      </c>
      <c r="R2380" s="8" t="str">
        <f t="shared" si="299"/>
        <v>web</v>
      </c>
      <c r="S2380" s="12">
        <f t="shared" si="300"/>
        <v>42213.013078703705</v>
      </c>
      <c r="T2380" s="12">
        <f t="shared" si="301"/>
        <v>42242.013078703705</v>
      </c>
      <c r="U2380" s="13">
        <f t="shared" si="302"/>
        <v>42213.013078703705</v>
      </c>
      <c r="V2380" t="str">
        <f t="shared" si="303"/>
        <v>Jul</v>
      </c>
    </row>
    <row r="2381" spans="1:22"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96"/>
        <v>0</v>
      </c>
      <c r="P2381" s="7" t="e">
        <f t="shared" si="297"/>
        <v>#DIV/0!</v>
      </c>
      <c r="Q2381" t="str">
        <f t="shared" si="298"/>
        <v>technology</v>
      </c>
      <c r="R2381" s="8" t="str">
        <f t="shared" si="299"/>
        <v>web</v>
      </c>
      <c r="S2381" s="12">
        <f t="shared" si="300"/>
        <v>42237.016388888893</v>
      </c>
      <c r="T2381" s="12">
        <f t="shared" si="301"/>
        <v>42282.016388888893</v>
      </c>
      <c r="U2381" s="13">
        <f t="shared" si="302"/>
        <v>42237.016388888893</v>
      </c>
      <c r="V2381" t="str">
        <f t="shared" si="303"/>
        <v>Aug</v>
      </c>
    </row>
    <row r="2382" spans="1:22"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96"/>
        <v>3.6666666666666666E-3</v>
      </c>
      <c r="P2382" s="7">
        <f t="shared" si="297"/>
        <v>18.333333333333332</v>
      </c>
      <c r="Q2382" t="str">
        <f t="shared" si="298"/>
        <v>technology</v>
      </c>
      <c r="R2382" s="8" t="str">
        <f t="shared" si="299"/>
        <v>web</v>
      </c>
      <c r="S2382" s="12">
        <f t="shared" si="300"/>
        <v>42248.793310185181</v>
      </c>
      <c r="T2382" s="12">
        <f t="shared" si="301"/>
        <v>42278.793310185181</v>
      </c>
      <c r="U2382" s="13">
        <f t="shared" si="302"/>
        <v>42248.793310185181</v>
      </c>
      <c r="V2382" t="str">
        <f t="shared" si="303"/>
        <v>Sep</v>
      </c>
    </row>
    <row r="2383" spans="1:22"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96"/>
        <v>1.8193398957730169E-2</v>
      </c>
      <c r="P2383" s="7">
        <f t="shared" si="297"/>
        <v>224.42857142857142</v>
      </c>
      <c r="Q2383" t="str">
        <f t="shared" si="298"/>
        <v>technology</v>
      </c>
      <c r="R2383" s="8" t="str">
        <f t="shared" si="299"/>
        <v>web</v>
      </c>
      <c r="S2383" s="12">
        <f t="shared" si="300"/>
        <v>42074.935740740737</v>
      </c>
      <c r="T2383" s="12">
        <f t="shared" si="301"/>
        <v>42104.935740740737</v>
      </c>
      <c r="U2383" s="13">
        <f t="shared" si="302"/>
        <v>42074.935740740737</v>
      </c>
      <c r="V2383" t="str">
        <f t="shared" si="303"/>
        <v>Mar</v>
      </c>
    </row>
    <row r="2384" spans="1:22"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96"/>
        <v>2.5000000000000001E-2</v>
      </c>
      <c r="P2384" s="7">
        <f t="shared" si="297"/>
        <v>37.5</v>
      </c>
      <c r="Q2384" t="str">
        <f t="shared" si="298"/>
        <v>technology</v>
      </c>
      <c r="R2384" s="8" t="str">
        <f t="shared" si="299"/>
        <v>web</v>
      </c>
      <c r="S2384" s="12">
        <f t="shared" si="300"/>
        <v>42195.187534722223</v>
      </c>
      <c r="T2384" s="12">
        <f t="shared" si="301"/>
        <v>42220.187534722223</v>
      </c>
      <c r="U2384" s="13">
        <f t="shared" si="302"/>
        <v>42195.187534722223</v>
      </c>
      <c r="V2384" t="str">
        <f t="shared" si="303"/>
        <v>Jul</v>
      </c>
    </row>
    <row r="2385" spans="1:22"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96"/>
        <v>4.3499999999999997E-2</v>
      </c>
      <c r="P2385" s="7">
        <f t="shared" si="297"/>
        <v>145</v>
      </c>
      <c r="Q2385" t="str">
        <f t="shared" si="298"/>
        <v>technology</v>
      </c>
      <c r="R2385" s="8" t="str">
        <f t="shared" si="299"/>
        <v>web</v>
      </c>
      <c r="S2385" s="12">
        <f t="shared" si="300"/>
        <v>42027.056793981479</v>
      </c>
      <c r="T2385" s="12">
        <f t="shared" si="301"/>
        <v>42057.056793981479</v>
      </c>
      <c r="U2385" s="13">
        <f t="shared" si="302"/>
        <v>42027.056793981479</v>
      </c>
      <c r="V2385" t="str">
        <f t="shared" si="303"/>
        <v>Jan</v>
      </c>
    </row>
    <row r="2386" spans="1:22"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96"/>
        <v>8.0000000000000002E-3</v>
      </c>
      <c r="P2386" s="7">
        <f t="shared" si="297"/>
        <v>1</v>
      </c>
      <c r="Q2386" t="str">
        <f t="shared" si="298"/>
        <v>technology</v>
      </c>
      <c r="R2386" s="8" t="str">
        <f t="shared" si="299"/>
        <v>web</v>
      </c>
      <c r="S2386" s="12">
        <f t="shared" si="300"/>
        <v>41927.067627314813</v>
      </c>
      <c r="T2386" s="12">
        <f t="shared" si="301"/>
        <v>41957.109293981484</v>
      </c>
      <c r="U2386" s="13">
        <f t="shared" si="302"/>
        <v>41927.067627314813</v>
      </c>
      <c r="V2386" t="str">
        <f t="shared" si="303"/>
        <v>Oct</v>
      </c>
    </row>
    <row r="2387" spans="1:22"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ref="O2387:O2450" si="304">E2387/D2387</f>
        <v>1.2123076923076924E-2</v>
      </c>
      <c r="P2387" s="7">
        <f t="shared" si="297"/>
        <v>112.57142857142857</v>
      </c>
      <c r="Q2387" t="str">
        <f t="shared" si="298"/>
        <v>technology</v>
      </c>
      <c r="R2387" s="8" t="str">
        <f t="shared" si="299"/>
        <v>web</v>
      </c>
      <c r="S2387" s="12">
        <f t="shared" si="300"/>
        <v>42191.70175925926</v>
      </c>
      <c r="T2387" s="12">
        <f t="shared" si="301"/>
        <v>42221.70175925926</v>
      </c>
      <c r="U2387" s="13">
        <f t="shared" si="302"/>
        <v>42191.70175925926</v>
      </c>
      <c r="V2387" t="str">
        <f t="shared" si="303"/>
        <v>Jul</v>
      </c>
    </row>
    <row r="2388" spans="1:22"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304"/>
        <v>0</v>
      </c>
      <c r="P2388" s="7" t="e">
        <f t="shared" si="297"/>
        <v>#DIV/0!</v>
      </c>
      <c r="Q2388" t="str">
        <f t="shared" si="298"/>
        <v>technology</v>
      </c>
      <c r="R2388" s="8" t="str">
        <f t="shared" si="299"/>
        <v>web</v>
      </c>
      <c r="S2388" s="12">
        <f t="shared" si="300"/>
        <v>41954.838240740741</v>
      </c>
      <c r="T2388" s="12">
        <f t="shared" si="301"/>
        <v>42014.838240740741</v>
      </c>
      <c r="U2388" s="13">
        <f t="shared" si="302"/>
        <v>41954.838240740741</v>
      </c>
      <c r="V2388" t="str">
        <f t="shared" si="303"/>
        <v>Nov</v>
      </c>
    </row>
    <row r="2389" spans="1:22"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304"/>
        <v>6.8399999999999997E-3</v>
      </c>
      <c r="P2389" s="7">
        <f t="shared" si="297"/>
        <v>342</v>
      </c>
      <c r="Q2389" t="str">
        <f t="shared" si="298"/>
        <v>technology</v>
      </c>
      <c r="R2389" s="8" t="str">
        <f t="shared" si="299"/>
        <v>web</v>
      </c>
      <c r="S2389" s="12">
        <f t="shared" si="300"/>
        <v>42528.626620370371</v>
      </c>
      <c r="T2389" s="12">
        <f t="shared" si="301"/>
        <v>42573.626620370371</v>
      </c>
      <c r="U2389" s="13">
        <f t="shared" si="302"/>
        <v>42528.626620370371</v>
      </c>
      <c r="V2389" t="str">
        <f t="shared" si="303"/>
        <v>Jun</v>
      </c>
    </row>
    <row r="2390" spans="1:22"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304"/>
        <v>1.2513513513513513E-2</v>
      </c>
      <c r="P2390" s="7">
        <f t="shared" si="297"/>
        <v>57.875</v>
      </c>
      <c r="Q2390" t="str">
        <f t="shared" si="298"/>
        <v>technology</v>
      </c>
      <c r="R2390" s="8" t="str">
        <f t="shared" si="299"/>
        <v>web</v>
      </c>
      <c r="S2390" s="12">
        <f t="shared" si="300"/>
        <v>41989.853692129633</v>
      </c>
      <c r="T2390" s="12">
        <f t="shared" si="301"/>
        <v>42019.811805555553</v>
      </c>
      <c r="U2390" s="13">
        <f t="shared" si="302"/>
        <v>41989.853692129633</v>
      </c>
      <c r="V2390" t="str">
        <f t="shared" si="303"/>
        <v>Dec</v>
      </c>
    </row>
    <row r="2391" spans="1:22"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304"/>
        <v>1.8749999999999999E-3</v>
      </c>
      <c r="P2391" s="7">
        <f t="shared" si="297"/>
        <v>30</v>
      </c>
      <c r="Q2391" t="str">
        <f t="shared" si="298"/>
        <v>technology</v>
      </c>
      <c r="R2391" s="8" t="str">
        <f t="shared" si="299"/>
        <v>web</v>
      </c>
      <c r="S2391" s="12">
        <f t="shared" si="300"/>
        <v>42179.653379629628</v>
      </c>
      <c r="T2391" s="12">
        <f t="shared" si="301"/>
        <v>42210.915972222225</v>
      </c>
      <c r="U2391" s="13">
        <f t="shared" si="302"/>
        <v>42179.653379629628</v>
      </c>
      <c r="V2391" t="str">
        <f t="shared" si="303"/>
        <v>Jun</v>
      </c>
    </row>
    <row r="2392" spans="1:22"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304"/>
        <v>0</v>
      </c>
      <c r="P2392" s="7" t="e">
        <f t="shared" si="297"/>
        <v>#DIV/0!</v>
      </c>
      <c r="Q2392" t="str">
        <f t="shared" si="298"/>
        <v>technology</v>
      </c>
      <c r="R2392" s="8" t="str">
        <f t="shared" si="299"/>
        <v>web</v>
      </c>
      <c r="S2392" s="12">
        <f t="shared" si="300"/>
        <v>41968.262314814812</v>
      </c>
      <c r="T2392" s="12">
        <f t="shared" si="301"/>
        <v>42008.262314814812</v>
      </c>
      <c r="U2392" s="13">
        <f t="shared" si="302"/>
        <v>41968.262314814812</v>
      </c>
      <c r="V2392" t="str">
        <f t="shared" si="303"/>
        <v>Nov</v>
      </c>
    </row>
    <row r="2393" spans="1:22"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304"/>
        <v>1.25E-3</v>
      </c>
      <c r="P2393" s="7">
        <f t="shared" si="297"/>
        <v>25</v>
      </c>
      <c r="Q2393" t="str">
        <f t="shared" si="298"/>
        <v>technology</v>
      </c>
      <c r="R2393" s="8" t="str">
        <f t="shared" si="299"/>
        <v>web</v>
      </c>
      <c r="S2393" s="12">
        <f t="shared" si="300"/>
        <v>42064.794490740736</v>
      </c>
      <c r="T2393" s="12">
        <f t="shared" si="301"/>
        <v>42094.752824074079</v>
      </c>
      <c r="U2393" s="13">
        <f t="shared" si="302"/>
        <v>42064.794490740736</v>
      </c>
      <c r="V2393" t="str">
        <f t="shared" si="303"/>
        <v>Mar</v>
      </c>
    </row>
    <row r="2394" spans="1:22"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304"/>
        <v>0</v>
      </c>
      <c r="P2394" s="7" t="e">
        <f t="shared" si="297"/>
        <v>#DIV/0!</v>
      </c>
      <c r="Q2394" t="str">
        <f t="shared" si="298"/>
        <v>technology</v>
      </c>
      <c r="R2394" s="8" t="str">
        <f t="shared" si="299"/>
        <v>web</v>
      </c>
      <c r="S2394" s="12">
        <f t="shared" si="300"/>
        <v>42276.120636574073</v>
      </c>
      <c r="T2394" s="12">
        <f t="shared" si="301"/>
        <v>42306.120636574073</v>
      </c>
      <c r="U2394" s="13">
        <f t="shared" si="302"/>
        <v>42276.120636574073</v>
      </c>
      <c r="V2394" t="str">
        <f t="shared" si="303"/>
        <v>Sep</v>
      </c>
    </row>
    <row r="2395" spans="1:22"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304"/>
        <v>5.0000000000000001E-4</v>
      </c>
      <c r="P2395" s="7">
        <f t="shared" si="297"/>
        <v>50</v>
      </c>
      <c r="Q2395" t="str">
        <f t="shared" si="298"/>
        <v>technology</v>
      </c>
      <c r="R2395" s="8" t="str">
        <f t="shared" si="299"/>
        <v>web</v>
      </c>
      <c r="S2395" s="12">
        <f t="shared" si="300"/>
        <v>42194.648344907408</v>
      </c>
      <c r="T2395" s="12">
        <f t="shared" si="301"/>
        <v>42224.648344907408</v>
      </c>
      <c r="U2395" s="13">
        <f t="shared" si="302"/>
        <v>42194.648344907408</v>
      </c>
      <c r="V2395" t="str">
        <f t="shared" si="303"/>
        <v>Jul</v>
      </c>
    </row>
    <row r="2396" spans="1:22"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304"/>
        <v>5.9999999999999995E-4</v>
      </c>
      <c r="P2396" s="7">
        <f t="shared" si="297"/>
        <v>1.5</v>
      </c>
      <c r="Q2396" t="str">
        <f t="shared" si="298"/>
        <v>technology</v>
      </c>
      <c r="R2396" s="8" t="str">
        <f t="shared" si="299"/>
        <v>web</v>
      </c>
      <c r="S2396" s="12">
        <f t="shared" si="300"/>
        <v>42031.362187499995</v>
      </c>
      <c r="T2396" s="12">
        <f t="shared" si="301"/>
        <v>42061.362187499995</v>
      </c>
      <c r="U2396" s="13">
        <f t="shared" si="302"/>
        <v>42031.362187499995</v>
      </c>
      <c r="V2396" t="str">
        <f t="shared" si="303"/>
        <v>Jan</v>
      </c>
    </row>
    <row r="2397" spans="1:22"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304"/>
        <v>0</v>
      </c>
      <c r="P2397" s="7" t="e">
        <f t="shared" si="297"/>
        <v>#DIV/0!</v>
      </c>
      <c r="Q2397" t="str">
        <f t="shared" si="298"/>
        <v>technology</v>
      </c>
      <c r="R2397" s="8" t="str">
        <f t="shared" si="299"/>
        <v>web</v>
      </c>
      <c r="S2397" s="12">
        <f t="shared" si="300"/>
        <v>42717.121377314819</v>
      </c>
      <c r="T2397" s="12">
        <f t="shared" si="301"/>
        <v>42745.372916666667</v>
      </c>
      <c r="U2397" s="13">
        <f t="shared" si="302"/>
        <v>42717.121377314819</v>
      </c>
      <c r="V2397" t="str">
        <f t="shared" si="303"/>
        <v>Dec</v>
      </c>
    </row>
    <row r="2398" spans="1:22"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304"/>
        <v>2E-3</v>
      </c>
      <c r="P2398" s="7">
        <f t="shared" si="297"/>
        <v>10</v>
      </c>
      <c r="Q2398" t="str">
        <f t="shared" si="298"/>
        <v>technology</v>
      </c>
      <c r="R2398" s="8" t="str">
        <f t="shared" si="299"/>
        <v>web</v>
      </c>
      <c r="S2398" s="12">
        <f t="shared" si="300"/>
        <v>42262.849050925928</v>
      </c>
      <c r="T2398" s="12">
        <f t="shared" si="301"/>
        <v>42292.849050925928</v>
      </c>
      <c r="U2398" s="13">
        <f t="shared" si="302"/>
        <v>42262.849050925928</v>
      </c>
      <c r="V2398" t="str">
        <f t="shared" si="303"/>
        <v>Sep</v>
      </c>
    </row>
    <row r="2399" spans="1:22"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304"/>
        <v>0</v>
      </c>
      <c r="P2399" s="7" t="e">
        <f t="shared" si="297"/>
        <v>#DIV/0!</v>
      </c>
      <c r="Q2399" t="str">
        <f t="shared" si="298"/>
        <v>technology</v>
      </c>
      <c r="R2399" s="8" t="str">
        <f t="shared" si="299"/>
        <v>web</v>
      </c>
      <c r="S2399" s="12">
        <f t="shared" si="300"/>
        <v>41976.88490740741</v>
      </c>
      <c r="T2399" s="12">
        <f t="shared" si="301"/>
        <v>42006.88490740741</v>
      </c>
      <c r="U2399" s="13">
        <f t="shared" si="302"/>
        <v>41976.88490740741</v>
      </c>
      <c r="V2399" t="str">
        <f t="shared" si="303"/>
        <v>Dec</v>
      </c>
    </row>
    <row r="2400" spans="1:22"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304"/>
        <v>0</v>
      </c>
      <c r="P2400" s="7" t="e">
        <f t="shared" si="297"/>
        <v>#DIV/0!</v>
      </c>
      <c r="Q2400" t="str">
        <f t="shared" si="298"/>
        <v>technology</v>
      </c>
      <c r="R2400" s="8" t="str">
        <f t="shared" si="299"/>
        <v>web</v>
      </c>
      <c r="S2400" s="12">
        <f t="shared" si="300"/>
        <v>42157.916481481487</v>
      </c>
      <c r="T2400" s="12">
        <f t="shared" si="301"/>
        <v>42187.916481481487</v>
      </c>
      <c r="U2400" s="13">
        <f t="shared" si="302"/>
        <v>42157.916481481487</v>
      </c>
      <c r="V2400" t="str">
        <f t="shared" si="303"/>
        <v>Jun</v>
      </c>
    </row>
    <row r="2401" spans="1:22"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304"/>
        <v>0</v>
      </c>
      <c r="P2401" s="7" t="e">
        <f t="shared" si="297"/>
        <v>#DIV/0!</v>
      </c>
      <c r="Q2401" t="str">
        <f t="shared" si="298"/>
        <v>technology</v>
      </c>
      <c r="R2401" s="8" t="str">
        <f t="shared" si="299"/>
        <v>web</v>
      </c>
      <c r="S2401" s="12">
        <f t="shared" si="300"/>
        <v>41956.853078703702</v>
      </c>
      <c r="T2401" s="12">
        <f t="shared" si="301"/>
        <v>41991.853078703702</v>
      </c>
      <c r="U2401" s="13">
        <f t="shared" si="302"/>
        <v>41956.853078703702</v>
      </c>
      <c r="V2401" t="str">
        <f t="shared" si="303"/>
        <v>Nov</v>
      </c>
    </row>
    <row r="2402" spans="1:22"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304"/>
        <v>0</v>
      </c>
      <c r="P2402" s="7" t="e">
        <f t="shared" si="297"/>
        <v>#DIV/0!</v>
      </c>
      <c r="Q2402" t="str">
        <f t="shared" si="298"/>
        <v>technology</v>
      </c>
      <c r="R2402" s="8" t="str">
        <f t="shared" si="299"/>
        <v>web</v>
      </c>
      <c r="S2402" s="12">
        <f t="shared" si="300"/>
        <v>42444.268101851849</v>
      </c>
      <c r="T2402" s="12">
        <f t="shared" si="301"/>
        <v>42474.268101851849</v>
      </c>
      <c r="U2402" s="13">
        <f t="shared" si="302"/>
        <v>42444.268101851849</v>
      </c>
      <c r="V2402" t="str">
        <f t="shared" si="303"/>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304"/>
        <v>7.1785714285714283E-3</v>
      </c>
      <c r="P2403" s="7">
        <f t="shared" si="297"/>
        <v>22.333333333333332</v>
      </c>
      <c r="Q2403" t="str">
        <f t="shared" si="298"/>
        <v>food</v>
      </c>
      <c r="R2403" s="8" t="str">
        <f t="shared" si="299"/>
        <v>food trucks</v>
      </c>
      <c r="S2403" s="12">
        <f t="shared" si="300"/>
        <v>42374.822870370372</v>
      </c>
      <c r="T2403" s="12">
        <f t="shared" si="301"/>
        <v>42434.822870370372</v>
      </c>
      <c r="U2403" s="13">
        <f t="shared" si="302"/>
        <v>42374.822870370372</v>
      </c>
      <c r="V2403" t="str">
        <f t="shared" si="303"/>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304"/>
        <v>4.3333333333333331E-3</v>
      </c>
      <c r="P2404" s="7">
        <f t="shared" si="297"/>
        <v>52</v>
      </c>
      <c r="Q2404" t="str">
        <f t="shared" si="298"/>
        <v>food</v>
      </c>
      <c r="R2404" s="8" t="str">
        <f t="shared" si="299"/>
        <v>food trucks</v>
      </c>
      <c r="S2404" s="12">
        <f t="shared" si="300"/>
        <v>42107.679756944446</v>
      </c>
      <c r="T2404" s="12">
        <f t="shared" si="301"/>
        <v>42137.679756944446</v>
      </c>
      <c r="U2404" s="13">
        <f t="shared" si="302"/>
        <v>42107.679756944446</v>
      </c>
      <c r="V2404" t="str">
        <f t="shared" si="303"/>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304"/>
        <v>0.16833333333333333</v>
      </c>
      <c r="P2405" s="7">
        <f t="shared" si="297"/>
        <v>16.833333333333332</v>
      </c>
      <c r="Q2405" t="str">
        <f t="shared" si="298"/>
        <v>food</v>
      </c>
      <c r="R2405" s="8" t="str">
        <f t="shared" si="299"/>
        <v>food trucks</v>
      </c>
      <c r="S2405" s="12">
        <f t="shared" si="300"/>
        <v>42399.882615740746</v>
      </c>
      <c r="T2405" s="12">
        <f t="shared" si="301"/>
        <v>42459.840949074074</v>
      </c>
      <c r="U2405" s="13">
        <f t="shared" si="302"/>
        <v>42399.882615740746</v>
      </c>
      <c r="V2405" t="str">
        <f t="shared" si="303"/>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304"/>
        <v>0</v>
      </c>
      <c r="P2406" s="7" t="e">
        <f t="shared" si="297"/>
        <v>#DIV/0!</v>
      </c>
      <c r="Q2406" t="str">
        <f t="shared" si="298"/>
        <v>food</v>
      </c>
      <c r="R2406" s="8" t="str">
        <f t="shared" si="299"/>
        <v>food trucks</v>
      </c>
      <c r="S2406" s="12">
        <f t="shared" si="300"/>
        <v>42342.03943287037</v>
      </c>
      <c r="T2406" s="12">
        <f t="shared" si="301"/>
        <v>42372.03943287037</v>
      </c>
      <c r="U2406" s="13">
        <f t="shared" si="302"/>
        <v>42342.03943287037</v>
      </c>
      <c r="V2406" t="str">
        <f t="shared" si="303"/>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304"/>
        <v>0.22520000000000001</v>
      </c>
      <c r="P2407" s="7">
        <f t="shared" si="297"/>
        <v>56.3</v>
      </c>
      <c r="Q2407" t="str">
        <f t="shared" si="298"/>
        <v>food</v>
      </c>
      <c r="R2407" s="8" t="str">
        <f t="shared" si="299"/>
        <v>food trucks</v>
      </c>
      <c r="S2407" s="12">
        <f t="shared" si="300"/>
        <v>42595.585358796292</v>
      </c>
      <c r="T2407" s="12">
        <f t="shared" si="301"/>
        <v>42616.585358796292</v>
      </c>
      <c r="U2407" s="13">
        <f t="shared" si="302"/>
        <v>42595.585358796292</v>
      </c>
      <c r="V2407" t="str">
        <f t="shared" si="303"/>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304"/>
        <v>0.41384615384615386</v>
      </c>
      <c r="P2408" s="7">
        <f t="shared" si="297"/>
        <v>84.0625</v>
      </c>
      <c r="Q2408" t="str">
        <f t="shared" si="298"/>
        <v>food</v>
      </c>
      <c r="R2408" s="8" t="str">
        <f t="shared" si="299"/>
        <v>food trucks</v>
      </c>
      <c r="S2408" s="12">
        <f t="shared" si="300"/>
        <v>41983.110995370371</v>
      </c>
      <c r="T2408" s="12">
        <f t="shared" si="301"/>
        <v>42023.110995370371</v>
      </c>
      <c r="U2408" s="13">
        <f t="shared" si="302"/>
        <v>41983.110995370371</v>
      </c>
      <c r="V2408" t="str">
        <f t="shared" si="303"/>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304"/>
        <v>0.25259090909090909</v>
      </c>
      <c r="P2409" s="7">
        <f t="shared" si="297"/>
        <v>168.39393939393941</v>
      </c>
      <c r="Q2409" t="str">
        <f t="shared" si="298"/>
        <v>food</v>
      </c>
      <c r="R2409" s="8" t="str">
        <f t="shared" si="299"/>
        <v>food trucks</v>
      </c>
      <c r="S2409" s="12">
        <f t="shared" si="300"/>
        <v>42082.575555555552</v>
      </c>
      <c r="T2409" s="12">
        <f t="shared" si="301"/>
        <v>42105.25</v>
      </c>
      <c r="U2409" s="13">
        <f t="shared" si="302"/>
        <v>42082.575555555552</v>
      </c>
      <c r="V2409" t="str">
        <f t="shared" si="303"/>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304"/>
        <v>2E-3</v>
      </c>
      <c r="P2410" s="7">
        <f t="shared" si="297"/>
        <v>15</v>
      </c>
      <c r="Q2410" t="str">
        <f t="shared" si="298"/>
        <v>food</v>
      </c>
      <c r="R2410" s="8" t="str">
        <f t="shared" si="299"/>
        <v>food trucks</v>
      </c>
      <c r="S2410" s="12">
        <f t="shared" si="300"/>
        <v>41919.140706018516</v>
      </c>
      <c r="T2410" s="12">
        <f t="shared" si="301"/>
        <v>41949.182372685187</v>
      </c>
      <c r="U2410" s="13">
        <f t="shared" si="302"/>
        <v>41919.140706018516</v>
      </c>
      <c r="V2410" t="str">
        <f t="shared" si="303"/>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304"/>
        <v>1.84E-2</v>
      </c>
      <c r="P2411" s="7">
        <f t="shared" si="297"/>
        <v>76.666666666666671</v>
      </c>
      <c r="Q2411" t="str">
        <f t="shared" si="298"/>
        <v>food</v>
      </c>
      <c r="R2411" s="8" t="str">
        <f t="shared" si="299"/>
        <v>food trucks</v>
      </c>
      <c r="S2411" s="12">
        <f t="shared" si="300"/>
        <v>42204.875868055555</v>
      </c>
      <c r="T2411" s="12">
        <f t="shared" si="301"/>
        <v>42234.875868055555</v>
      </c>
      <c r="U2411" s="13">
        <f t="shared" si="302"/>
        <v>42204.875868055555</v>
      </c>
      <c r="V2411" t="str">
        <f t="shared" si="303"/>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304"/>
        <v>0</v>
      </c>
      <c r="P2412" s="7" t="e">
        <f t="shared" si="297"/>
        <v>#DIV/0!</v>
      </c>
      <c r="Q2412" t="str">
        <f t="shared" si="298"/>
        <v>food</v>
      </c>
      <c r="R2412" s="8" t="str">
        <f t="shared" si="299"/>
        <v>food trucks</v>
      </c>
      <c r="S2412" s="12">
        <f t="shared" si="300"/>
        <v>42224.408275462964</v>
      </c>
      <c r="T2412" s="12">
        <f t="shared" si="301"/>
        <v>42254.408275462964</v>
      </c>
      <c r="U2412" s="13">
        <f t="shared" si="302"/>
        <v>42224.408275462964</v>
      </c>
      <c r="V2412" t="str">
        <f t="shared" si="303"/>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304"/>
        <v>6.0400000000000002E-3</v>
      </c>
      <c r="P2413" s="7">
        <f t="shared" si="297"/>
        <v>50.333333333333336</v>
      </c>
      <c r="Q2413" t="str">
        <f t="shared" si="298"/>
        <v>food</v>
      </c>
      <c r="R2413" s="8" t="str">
        <f t="shared" si="299"/>
        <v>food trucks</v>
      </c>
      <c r="S2413" s="12">
        <f t="shared" si="300"/>
        <v>42211.732430555552</v>
      </c>
      <c r="T2413" s="12">
        <f t="shared" si="301"/>
        <v>42241.732430555552</v>
      </c>
      <c r="U2413" s="13">
        <f t="shared" si="302"/>
        <v>42211.732430555552</v>
      </c>
      <c r="V2413" t="str">
        <f t="shared" si="303"/>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304"/>
        <v>0</v>
      </c>
      <c r="P2414" s="7" t="e">
        <f t="shared" si="297"/>
        <v>#DIV/0!</v>
      </c>
      <c r="Q2414" t="str">
        <f t="shared" si="298"/>
        <v>food</v>
      </c>
      <c r="R2414" s="8" t="str">
        <f t="shared" si="299"/>
        <v>food trucks</v>
      </c>
      <c r="S2414" s="12">
        <f t="shared" si="300"/>
        <v>42655.736956018518</v>
      </c>
      <c r="T2414" s="12">
        <f t="shared" si="301"/>
        <v>42700.778622685189</v>
      </c>
      <c r="U2414" s="13">
        <f t="shared" si="302"/>
        <v>42655.736956018518</v>
      </c>
      <c r="V2414" t="str">
        <f t="shared" si="303"/>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304"/>
        <v>8.3333333333333332E-3</v>
      </c>
      <c r="P2415" s="7">
        <f t="shared" si="297"/>
        <v>8.3333333333333339</v>
      </c>
      <c r="Q2415" t="str">
        <f t="shared" si="298"/>
        <v>food</v>
      </c>
      <c r="R2415" s="8" t="str">
        <f t="shared" si="299"/>
        <v>food trucks</v>
      </c>
      <c r="S2415" s="12">
        <f t="shared" si="300"/>
        <v>41760.10974537037</v>
      </c>
      <c r="T2415" s="12">
        <f t="shared" si="301"/>
        <v>41790.979166666664</v>
      </c>
      <c r="U2415" s="13">
        <f t="shared" si="302"/>
        <v>41760.10974537037</v>
      </c>
      <c r="V2415" t="str">
        <f t="shared" si="303"/>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304"/>
        <v>3.0666666666666665E-2</v>
      </c>
      <c r="P2416" s="7">
        <f t="shared" si="297"/>
        <v>35.384615384615387</v>
      </c>
      <c r="Q2416" t="str">
        <f t="shared" si="298"/>
        <v>food</v>
      </c>
      <c r="R2416" s="8" t="str">
        <f t="shared" si="299"/>
        <v>food trucks</v>
      </c>
      <c r="S2416" s="12">
        <f t="shared" si="300"/>
        <v>42198.695138888885</v>
      </c>
      <c r="T2416" s="12">
        <f t="shared" si="301"/>
        <v>42238.165972222225</v>
      </c>
      <c r="U2416" s="13">
        <f t="shared" si="302"/>
        <v>42198.695138888885</v>
      </c>
      <c r="V2416" t="str">
        <f t="shared" si="303"/>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304"/>
        <v>5.5833333333333334E-3</v>
      </c>
      <c r="P2417" s="7">
        <f t="shared" si="297"/>
        <v>55.833333333333336</v>
      </c>
      <c r="Q2417" t="str">
        <f t="shared" si="298"/>
        <v>food</v>
      </c>
      <c r="R2417" s="8" t="str">
        <f t="shared" si="299"/>
        <v>food trucks</v>
      </c>
      <c r="S2417" s="12">
        <f t="shared" si="300"/>
        <v>42536.862800925926</v>
      </c>
      <c r="T2417" s="12">
        <f t="shared" si="301"/>
        <v>42566.862800925926</v>
      </c>
      <c r="U2417" s="13">
        <f t="shared" si="302"/>
        <v>42536.862800925926</v>
      </c>
      <c r="V2417" t="str">
        <f t="shared" si="303"/>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304"/>
        <v>2.5000000000000001E-4</v>
      </c>
      <c r="P2418" s="7">
        <f t="shared" si="297"/>
        <v>5</v>
      </c>
      <c r="Q2418" t="str">
        <f t="shared" si="298"/>
        <v>food</v>
      </c>
      <c r="R2418" s="8" t="str">
        <f t="shared" si="299"/>
        <v>food trucks</v>
      </c>
      <c r="S2418" s="12">
        <f t="shared" si="300"/>
        <v>42019.737766203703</v>
      </c>
      <c r="T2418" s="12">
        <f t="shared" si="301"/>
        <v>42077.625</v>
      </c>
      <c r="U2418" s="13">
        <f t="shared" si="302"/>
        <v>42019.737766203703</v>
      </c>
      <c r="V2418" t="str">
        <f t="shared" si="303"/>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304"/>
        <v>0</v>
      </c>
      <c r="P2419" s="7" t="e">
        <f t="shared" si="297"/>
        <v>#DIV/0!</v>
      </c>
      <c r="Q2419" t="str">
        <f t="shared" si="298"/>
        <v>food</v>
      </c>
      <c r="R2419" s="8" t="str">
        <f t="shared" si="299"/>
        <v>food trucks</v>
      </c>
      <c r="S2419" s="12">
        <f t="shared" si="300"/>
        <v>41831.884108796294</v>
      </c>
      <c r="T2419" s="12">
        <f t="shared" si="301"/>
        <v>41861.884108796294</v>
      </c>
      <c r="U2419" s="13">
        <f t="shared" si="302"/>
        <v>41831.884108796294</v>
      </c>
      <c r="V2419" t="str">
        <f t="shared" si="303"/>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304"/>
        <v>2.0000000000000001E-4</v>
      </c>
      <c r="P2420" s="7">
        <f t="shared" si="297"/>
        <v>1</v>
      </c>
      <c r="Q2420" t="str">
        <f t="shared" si="298"/>
        <v>food</v>
      </c>
      <c r="R2420" s="8" t="str">
        <f t="shared" si="299"/>
        <v>food trucks</v>
      </c>
      <c r="S2420" s="12">
        <f t="shared" si="300"/>
        <v>42027.856990740736</v>
      </c>
      <c r="T2420" s="12">
        <f t="shared" si="301"/>
        <v>42087.815324074079</v>
      </c>
      <c r="U2420" s="13">
        <f t="shared" si="302"/>
        <v>42027.856990740736</v>
      </c>
      <c r="V2420" t="str">
        <f t="shared" si="303"/>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304"/>
        <v>0</v>
      </c>
      <c r="P2421" s="7" t="e">
        <f t="shared" si="297"/>
        <v>#DIV/0!</v>
      </c>
      <c r="Q2421" t="str">
        <f t="shared" si="298"/>
        <v>food</v>
      </c>
      <c r="R2421" s="8" t="str">
        <f t="shared" si="299"/>
        <v>food trucks</v>
      </c>
      <c r="S2421" s="12">
        <f t="shared" si="300"/>
        <v>41993.738298611112</v>
      </c>
      <c r="T2421" s="12">
        <f t="shared" si="301"/>
        <v>42053.738298611112</v>
      </c>
      <c r="U2421" s="13">
        <f t="shared" si="302"/>
        <v>41993.738298611112</v>
      </c>
      <c r="V2421" t="str">
        <f t="shared" si="303"/>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304"/>
        <v>0.14825133372851215</v>
      </c>
      <c r="P2422" s="7">
        <f t="shared" si="297"/>
        <v>69.472222222222229</v>
      </c>
      <c r="Q2422" t="str">
        <f t="shared" si="298"/>
        <v>food</v>
      </c>
      <c r="R2422" s="8" t="str">
        <f t="shared" si="299"/>
        <v>food trucks</v>
      </c>
      <c r="S2422" s="12">
        <f t="shared" si="300"/>
        <v>41893.028877314813</v>
      </c>
      <c r="T2422" s="12">
        <f t="shared" si="301"/>
        <v>41953.070543981477</v>
      </c>
      <c r="U2422" s="13">
        <f t="shared" si="302"/>
        <v>41893.028877314813</v>
      </c>
      <c r="V2422" t="str">
        <f t="shared" si="303"/>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304"/>
        <v>1.6666666666666666E-4</v>
      </c>
      <c r="P2423" s="7">
        <f t="shared" si="297"/>
        <v>1</v>
      </c>
      <c r="Q2423" t="str">
        <f t="shared" si="298"/>
        <v>food</v>
      </c>
      <c r="R2423" s="8" t="str">
        <f t="shared" si="299"/>
        <v>food trucks</v>
      </c>
      <c r="S2423" s="12">
        <f t="shared" si="300"/>
        <v>42026.687453703707</v>
      </c>
      <c r="T2423" s="12">
        <f t="shared" si="301"/>
        <v>42056.687453703707</v>
      </c>
      <c r="U2423" s="13">
        <f t="shared" si="302"/>
        <v>42026.687453703707</v>
      </c>
      <c r="V2423" t="str">
        <f t="shared" si="303"/>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304"/>
        <v>2E-3</v>
      </c>
      <c r="P2424" s="7">
        <f t="shared" si="297"/>
        <v>1</v>
      </c>
      <c r="Q2424" t="str">
        <f t="shared" si="298"/>
        <v>food</v>
      </c>
      <c r="R2424" s="8" t="str">
        <f t="shared" si="299"/>
        <v>food trucks</v>
      </c>
      <c r="S2424" s="12">
        <f t="shared" si="300"/>
        <v>42044.724953703699</v>
      </c>
      <c r="T2424" s="12">
        <f t="shared" si="301"/>
        <v>42074.683287037042</v>
      </c>
      <c r="U2424" s="13">
        <f t="shared" si="302"/>
        <v>42044.724953703699</v>
      </c>
      <c r="V2424" t="str">
        <f t="shared" si="303"/>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304"/>
        <v>1.3333333333333334E-4</v>
      </c>
      <c r="P2425" s="7">
        <f t="shared" si="297"/>
        <v>8</v>
      </c>
      <c r="Q2425" t="str">
        <f t="shared" si="298"/>
        <v>food</v>
      </c>
      <c r="R2425" s="8" t="str">
        <f t="shared" si="299"/>
        <v>food trucks</v>
      </c>
      <c r="S2425" s="12">
        <f t="shared" si="300"/>
        <v>41974.704745370371</v>
      </c>
      <c r="T2425" s="12">
        <f t="shared" si="301"/>
        <v>42004.704745370371</v>
      </c>
      <c r="U2425" s="13">
        <f t="shared" si="302"/>
        <v>41974.704745370371</v>
      </c>
      <c r="V2425" t="str">
        <f t="shared" si="303"/>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304"/>
        <v>1.24E-2</v>
      </c>
      <c r="P2426" s="7">
        <f t="shared" si="297"/>
        <v>34.444444444444443</v>
      </c>
      <c r="Q2426" t="str">
        <f t="shared" si="298"/>
        <v>food</v>
      </c>
      <c r="R2426" s="8" t="str">
        <f t="shared" si="299"/>
        <v>food trucks</v>
      </c>
      <c r="S2426" s="12">
        <f t="shared" si="300"/>
        <v>41909.892453703702</v>
      </c>
      <c r="T2426" s="12">
        <f t="shared" si="301"/>
        <v>41939.892453703702</v>
      </c>
      <c r="U2426" s="13">
        <f t="shared" si="302"/>
        <v>41909.892453703702</v>
      </c>
      <c r="V2426" t="str">
        <f t="shared" si="303"/>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304"/>
        <v>2.8571428571428574E-4</v>
      </c>
      <c r="P2427" s="7">
        <f t="shared" si="297"/>
        <v>1</v>
      </c>
      <c r="Q2427" t="str">
        <f t="shared" si="298"/>
        <v>food</v>
      </c>
      <c r="R2427" s="8" t="str">
        <f t="shared" si="299"/>
        <v>food trucks</v>
      </c>
      <c r="S2427" s="12">
        <f t="shared" si="300"/>
        <v>42502.913761574076</v>
      </c>
      <c r="T2427" s="12">
        <f t="shared" si="301"/>
        <v>42517.919444444444</v>
      </c>
      <c r="U2427" s="13">
        <f t="shared" si="302"/>
        <v>42502.913761574076</v>
      </c>
      <c r="V2427" t="str">
        <f t="shared" si="303"/>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304"/>
        <v>0</v>
      </c>
      <c r="P2428" s="7" t="e">
        <f t="shared" si="297"/>
        <v>#DIV/0!</v>
      </c>
      <c r="Q2428" t="str">
        <f t="shared" si="298"/>
        <v>food</v>
      </c>
      <c r="R2428" s="8" t="str">
        <f t="shared" si="299"/>
        <v>food trucks</v>
      </c>
      <c r="S2428" s="12">
        <f t="shared" si="300"/>
        <v>42164.170046296298</v>
      </c>
      <c r="T2428" s="12">
        <f t="shared" si="301"/>
        <v>42224.170046296298</v>
      </c>
      <c r="U2428" s="13">
        <f t="shared" si="302"/>
        <v>42164.170046296298</v>
      </c>
      <c r="V2428" t="str">
        <f t="shared" si="303"/>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304"/>
        <v>2.0000000000000002E-5</v>
      </c>
      <c r="P2429" s="7">
        <f t="shared" si="297"/>
        <v>1</v>
      </c>
      <c r="Q2429" t="str">
        <f t="shared" si="298"/>
        <v>food</v>
      </c>
      <c r="R2429" s="8" t="str">
        <f t="shared" si="299"/>
        <v>food trucks</v>
      </c>
      <c r="S2429" s="12">
        <f t="shared" si="300"/>
        <v>42412.318668981483</v>
      </c>
      <c r="T2429" s="12">
        <f t="shared" si="301"/>
        <v>42452.277002314819</v>
      </c>
      <c r="U2429" s="13">
        <f t="shared" si="302"/>
        <v>42412.318668981483</v>
      </c>
      <c r="V2429" t="str">
        <f t="shared" si="303"/>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304"/>
        <v>2.8571428571428571E-5</v>
      </c>
      <c r="P2430" s="7">
        <f t="shared" si="297"/>
        <v>1</v>
      </c>
      <c r="Q2430" t="str">
        <f t="shared" si="298"/>
        <v>food</v>
      </c>
      <c r="R2430" s="8" t="str">
        <f t="shared" si="299"/>
        <v>food trucks</v>
      </c>
      <c r="S2430" s="12">
        <f t="shared" si="300"/>
        <v>42045.784155092595</v>
      </c>
      <c r="T2430" s="12">
        <f t="shared" si="301"/>
        <v>42075.742488425924</v>
      </c>
      <c r="U2430" s="13">
        <f t="shared" si="302"/>
        <v>42045.784155092595</v>
      </c>
      <c r="V2430" t="str">
        <f t="shared" si="303"/>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304"/>
        <v>1.4321428571428572E-2</v>
      </c>
      <c r="P2431" s="7">
        <f t="shared" si="297"/>
        <v>501.25</v>
      </c>
      <c r="Q2431" t="str">
        <f t="shared" si="298"/>
        <v>food</v>
      </c>
      <c r="R2431" s="8" t="str">
        <f t="shared" si="299"/>
        <v>food trucks</v>
      </c>
      <c r="S2431" s="12">
        <f t="shared" si="300"/>
        <v>42734.879236111112</v>
      </c>
      <c r="T2431" s="12">
        <f t="shared" si="301"/>
        <v>42771.697222222225</v>
      </c>
      <c r="U2431" s="13">
        <f t="shared" si="302"/>
        <v>42734.879236111112</v>
      </c>
      <c r="V2431" t="str">
        <f t="shared" si="303"/>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304"/>
        <v>7.0000000000000001E-3</v>
      </c>
      <c r="P2432" s="7">
        <f t="shared" si="297"/>
        <v>10.5</v>
      </c>
      <c r="Q2432" t="str">
        <f t="shared" si="298"/>
        <v>food</v>
      </c>
      <c r="R2432" s="8" t="str">
        <f t="shared" si="299"/>
        <v>food trucks</v>
      </c>
      <c r="S2432" s="12">
        <f t="shared" si="300"/>
        <v>42382.130833333329</v>
      </c>
      <c r="T2432" s="12">
        <f t="shared" si="301"/>
        <v>42412.130833333329</v>
      </c>
      <c r="U2432" s="13">
        <f t="shared" si="302"/>
        <v>42382.130833333329</v>
      </c>
      <c r="V2432" t="str">
        <f t="shared" si="303"/>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304"/>
        <v>2.0000000000000002E-5</v>
      </c>
      <c r="P2433" s="7">
        <f t="shared" si="297"/>
        <v>1</v>
      </c>
      <c r="Q2433" t="str">
        <f t="shared" si="298"/>
        <v>food</v>
      </c>
      <c r="R2433" s="8" t="str">
        <f t="shared" si="299"/>
        <v>food trucks</v>
      </c>
      <c r="S2433" s="12">
        <f t="shared" si="300"/>
        <v>42489.099687499998</v>
      </c>
      <c r="T2433" s="12">
        <f t="shared" si="301"/>
        <v>42549.099687499998</v>
      </c>
      <c r="U2433" s="13">
        <f t="shared" si="302"/>
        <v>42489.099687499998</v>
      </c>
      <c r="V2433" t="str">
        <f t="shared" si="303"/>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304"/>
        <v>1.4285714285714287E-4</v>
      </c>
      <c r="P2434" s="7">
        <f t="shared" si="297"/>
        <v>1</v>
      </c>
      <c r="Q2434" t="str">
        <f t="shared" si="298"/>
        <v>food</v>
      </c>
      <c r="R2434" s="8" t="str">
        <f t="shared" si="299"/>
        <v>food trucks</v>
      </c>
      <c r="S2434" s="12">
        <f t="shared" si="300"/>
        <v>42041.218715277777</v>
      </c>
      <c r="T2434" s="12">
        <f t="shared" si="301"/>
        <v>42071.218715277777</v>
      </c>
      <c r="U2434" s="13">
        <f t="shared" si="302"/>
        <v>42041.218715277777</v>
      </c>
      <c r="V2434" t="str">
        <f t="shared" si="303"/>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304"/>
        <v>0</v>
      </c>
      <c r="P2435" s="7" t="e">
        <f t="shared" ref="P2435:P2498" si="305">E2435/L2435</f>
        <v>#DIV/0!</v>
      </c>
      <c r="Q2435" t="str">
        <f t="shared" ref="Q2435:Q2498" si="306">LEFT(N2435, SEARCH("/",N2435,1)-1)</f>
        <v>food</v>
      </c>
      <c r="R2435" s="8" t="str">
        <f t="shared" ref="R2435:R2498" si="307">RIGHT(N2435,LEN(N2435)-SEARCH("/",N2435))</f>
        <v>food trucks</v>
      </c>
      <c r="S2435" s="12">
        <f t="shared" ref="S2435:S2498" si="308">(J2435/86400)+DATE(1970,1,1)</f>
        <v>42397.89980324074</v>
      </c>
      <c r="T2435" s="12">
        <f t="shared" ref="T2435:T2498" si="309">(I2435/86400)+DATE(1970,1,1)</f>
        <v>42427.89980324074</v>
      </c>
      <c r="U2435" s="13">
        <f t="shared" ref="U2435:U2498" si="310">S2435</f>
        <v>42397.89980324074</v>
      </c>
      <c r="V2435" t="str">
        <f t="shared" si="303"/>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304"/>
        <v>1.2999999999999999E-3</v>
      </c>
      <c r="P2436" s="7">
        <f t="shared" si="305"/>
        <v>13</v>
      </c>
      <c r="Q2436" t="str">
        <f t="shared" si="306"/>
        <v>food</v>
      </c>
      <c r="R2436" s="8" t="str">
        <f t="shared" si="307"/>
        <v>food trucks</v>
      </c>
      <c r="S2436" s="12">
        <f t="shared" si="308"/>
        <v>42180.186041666668</v>
      </c>
      <c r="T2436" s="12">
        <f t="shared" si="309"/>
        <v>42220.186041666668</v>
      </c>
      <c r="U2436" s="13">
        <f t="shared" si="310"/>
        <v>42180.186041666668</v>
      </c>
      <c r="V2436" t="str">
        <f t="shared" ref="V2436:V2499" si="311">TEXT(S2436,"mmm")</f>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304"/>
        <v>4.8960000000000002E-3</v>
      </c>
      <c r="P2437" s="7">
        <f t="shared" si="305"/>
        <v>306</v>
      </c>
      <c r="Q2437" t="str">
        <f t="shared" si="306"/>
        <v>food</v>
      </c>
      <c r="R2437" s="8" t="str">
        <f t="shared" si="307"/>
        <v>food trucks</v>
      </c>
      <c r="S2437" s="12">
        <f t="shared" si="308"/>
        <v>42252.277615740742</v>
      </c>
      <c r="T2437" s="12">
        <f t="shared" si="309"/>
        <v>42282.277615740742</v>
      </c>
      <c r="U2437" s="13">
        <f t="shared" si="310"/>
        <v>42252.277615740742</v>
      </c>
      <c r="V2437" t="str">
        <f t="shared" si="311"/>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304"/>
        <v>3.8461538461538462E-4</v>
      </c>
      <c r="P2438" s="7">
        <f t="shared" si="305"/>
        <v>22.5</v>
      </c>
      <c r="Q2438" t="str">
        <f t="shared" si="306"/>
        <v>food</v>
      </c>
      <c r="R2438" s="8" t="str">
        <f t="shared" si="307"/>
        <v>food trucks</v>
      </c>
      <c r="S2438" s="12">
        <f t="shared" si="308"/>
        <v>42338.615393518514</v>
      </c>
      <c r="T2438" s="12">
        <f t="shared" si="309"/>
        <v>42398.615393518514</v>
      </c>
      <c r="U2438" s="13">
        <f t="shared" si="310"/>
        <v>42338.615393518514</v>
      </c>
      <c r="V2438" t="str">
        <f t="shared" si="311"/>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304"/>
        <v>0</v>
      </c>
      <c r="P2439" s="7" t="e">
        <f t="shared" si="305"/>
        <v>#DIV/0!</v>
      </c>
      <c r="Q2439" t="str">
        <f t="shared" si="306"/>
        <v>food</v>
      </c>
      <c r="R2439" s="8" t="str">
        <f t="shared" si="307"/>
        <v>food trucks</v>
      </c>
      <c r="S2439" s="12">
        <f t="shared" si="308"/>
        <v>42031.965138888889</v>
      </c>
      <c r="T2439" s="12">
        <f t="shared" si="309"/>
        <v>42080.75</v>
      </c>
      <c r="U2439" s="13">
        <f t="shared" si="310"/>
        <v>42031.965138888889</v>
      </c>
      <c r="V2439" t="str">
        <f t="shared" si="311"/>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304"/>
        <v>3.3333333333333335E-3</v>
      </c>
      <c r="P2440" s="7">
        <f t="shared" si="305"/>
        <v>50</v>
      </c>
      <c r="Q2440" t="str">
        <f t="shared" si="306"/>
        <v>food</v>
      </c>
      <c r="R2440" s="8" t="str">
        <f t="shared" si="307"/>
        <v>food trucks</v>
      </c>
      <c r="S2440" s="12">
        <f t="shared" si="308"/>
        <v>42285.91506944444</v>
      </c>
      <c r="T2440" s="12">
        <f t="shared" si="309"/>
        <v>42345.956736111111</v>
      </c>
      <c r="U2440" s="13">
        <f t="shared" si="310"/>
        <v>42285.91506944444</v>
      </c>
      <c r="V2440" t="str">
        <f t="shared" si="311"/>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304"/>
        <v>0</v>
      </c>
      <c r="P2441" s="7" t="e">
        <f t="shared" si="305"/>
        <v>#DIV/0!</v>
      </c>
      <c r="Q2441" t="str">
        <f t="shared" si="306"/>
        <v>food</v>
      </c>
      <c r="R2441" s="8" t="str">
        <f t="shared" si="307"/>
        <v>food trucks</v>
      </c>
      <c r="S2441" s="12">
        <f t="shared" si="308"/>
        <v>42265.818622685183</v>
      </c>
      <c r="T2441" s="12">
        <f t="shared" si="309"/>
        <v>42295.818622685183</v>
      </c>
      <c r="U2441" s="13">
        <f t="shared" si="310"/>
        <v>42265.818622685183</v>
      </c>
      <c r="V2441" t="str">
        <f t="shared" si="311"/>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304"/>
        <v>2E-3</v>
      </c>
      <c r="P2442" s="7">
        <f t="shared" si="305"/>
        <v>5</v>
      </c>
      <c r="Q2442" t="str">
        <f t="shared" si="306"/>
        <v>food</v>
      </c>
      <c r="R2442" s="8" t="str">
        <f t="shared" si="307"/>
        <v>food trucks</v>
      </c>
      <c r="S2442" s="12">
        <f t="shared" si="308"/>
        <v>42383.899456018524</v>
      </c>
      <c r="T2442" s="12">
        <f t="shared" si="309"/>
        <v>42413.899456018524</v>
      </c>
      <c r="U2442" s="13">
        <f t="shared" si="310"/>
        <v>42383.899456018524</v>
      </c>
      <c r="V2442" t="str">
        <f t="shared" si="311"/>
        <v>Jan</v>
      </c>
    </row>
    <row r="2443" spans="1:22"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304"/>
        <v>1.0788</v>
      </c>
      <c r="P2443" s="7">
        <f t="shared" si="305"/>
        <v>74.22935779816514</v>
      </c>
      <c r="Q2443" t="str">
        <f t="shared" si="306"/>
        <v>food</v>
      </c>
      <c r="R2443" s="8" t="str">
        <f t="shared" si="307"/>
        <v>small batch</v>
      </c>
      <c r="S2443" s="12">
        <f t="shared" si="308"/>
        <v>42187.125625000001</v>
      </c>
      <c r="T2443" s="12">
        <f t="shared" si="309"/>
        <v>42208.207638888889</v>
      </c>
      <c r="U2443" s="13">
        <f t="shared" si="310"/>
        <v>42187.125625000001</v>
      </c>
      <c r="V2443" t="str">
        <f t="shared" si="311"/>
        <v>Jul</v>
      </c>
    </row>
    <row r="2444" spans="1:22"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304"/>
        <v>1.2594166666666666</v>
      </c>
      <c r="P2444" s="7">
        <f t="shared" si="305"/>
        <v>81.252688172043008</v>
      </c>
      <c r="Q2444" t="str">
        <f t="shared" si="306"/>
        <v>food</v>
      </c>
      <c r="R2444" s="8" t="str">
        <f t="shared" si="307"/>
        <v>small batch</v>
      </c>
      <c r="S2444" s="12">
        <f t="shared" si="308"/>
        <v>42052.666990740741</v>
      </c>
      <c r="T2444" s="12">
        <f t="shared" si="309"/>
        <v>42082.625324074077</v>
      </c>
      <c r="U2444" s="13">
        <f t="shared" si="310"/>
        <v>42052.666990740741</v>
      </c>
      <c r="V2444" t="str">
        <f t="shared" si="311"/>
        <v>Feb</v>
      </c>
    </row>
    <row r="2445" spans="1:22"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304"/>
        <v>2.0251494999999999</v>
      </c>
      <c r="P2445" s="7">
        <f t="shared" si="305"/>
        <v>130.23469453376205</v>
      </c>
      <c r="Q2445" t="str">
        <f t="shared" si="306"/>
        <v>food</v>
      </c>
      <c r="R2445" s="8" t="str">
        <f t="shared" si="307"/>
        <v>small batch</v>
      </c>
      <c r="S2445" s="12">
        <f t="shared" si="308"/>
        <v>41836.625254629631</v>
      </c>
      <c r="T2445" s="12">
        <f t="shared" si="309"/>
        <v>41866.625254629631</v>
      </c>
      <c r="U2445" s="13">
        <f t="shared" si="310"/>
        <v>41836.625254629631</v>
      </c>
      <c r="V2445" t="str">
        <f t="shared" si="311"/>
        <v>Jul</v>
      </c>
    </row>
    <row r="2446" spans="1:22"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304"/>
        <v>1.0860000000000001</v>
      </c>
      <c r="P2446" s="7">
        <f t="shared" si="305"/>
        <v>53.409836065573771</v>
      </c>
      <c r="Q2446" t="str">
        <f t="shared" si="306"/>
        <v>food</v>
      </c>
      <c r="R2446" s="8" t="str">
        <f t="shared" si="307"/>
        <v>small batch</v>
      </c>
      <c r="S2446" s="12">
        <f t="shared" si="308"/>
        <v>42485.754525462966</v>
      </c>
      <c r="T2446" s="12">
        <f t="shared" si="309"/>
        <v>42515.754525462966</v>
      </c>
      <c r="U2446" s="13">
        <f t="shared" si="310"/>
        <v>42485.754525462966</v>
      </c>
      <c r="V2446" t="str">
        <f t="shared" si="311"/>
        <v>Apr</v>
      </c>
    </row>
    <row r="2447" spans="1:22"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304"/>
        <v>1.728</v>
      </c>
      <c r="P2447" s="7">
        <f t="shared" si="305"/>
        <v>75.130434782608702</v>
      </c>
      <c r="Q2447" t="str">
        <f t="shared" si="306"/>
        <v>food</v>
      </c>
      <c r="R2447" s="8" t="str">
        <f t="shared" si="307"/>
        <v>small batch</v>
      </c>
      <c r="S2447" s="12">
        <f t="shared" si="308"/>
        <v>42243.190057870372</v>
      </c>
      <c r="T2447" s="12">
        <f t="shared" si="309"/>
        <v>42273.190057870372</v>
      </c>
      <c r="U2447" s="13">
        <f t="shared" si="310"/>
        <v>42243.190057870372</v>
      </c>
      <c r="V2447" t="str">
        <f t="shared" si="311"/>
        <v>Aug</v>
      </c>
    </row>
    <row r="2448" spans="1:22"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304"/>
        <v>1.6798</v>
      </c>
      <c r="P2448" s="7">
        <f t="shared" si="305"/>
        <v>75.666666666666671</v>
      </c>
      <c r="Q2448" t="str">
        <f t="shared" si="306"/>
        <v>food</v>
      </c>
      <c r="R2448" s="8" t="str">
        <f t="shared" si="307"/>
        <v>small batch</v>
      </c>
      <c r="S2448" s="12">
        <f t="shared" si="308"/>
        <v>42670.602673611109</v>
      </c>
      <c r="T2448" s="12">
        <f t="shared" si="309"/>
        <v>42700.64434027778</v>
      </c>
      <c r="U2448" s="13">
        <f t="shared" si="310"/>
        <v>42670.602673611109</v>
      </c>
      <c r="V2448" t="str">
        <f t="shared" si="311"/>
        <v>Oct</v>
      </c>
    </row>
    <row r="2449" spans="1:22"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304"/>
        <v>4.2720000000000002</v>
      </c>
      <c r="P2449" s="7">
        <f t="shared" si="305"/>
        <v>31.691394658753708</v>
      </c>
      <c r="Q2449" t="str">
        <f t="shared" si="306"/>
        <v>food</v>
      </c>
      <c r="R2449" s="8" t="str">
        <f t="shared" si="307"/>
        <v>small batch</v>
      </c>
      <c r="S2449" s="12">
        <f t="shared" si="308"/>
        <v>42654.469826388886</v>
      </c>
      <c r="T2449" s="12">
        <f t="shared" si="309"/>
        <v>42686.166666666672</v>
      </c>
      <c r="U2449" s="13">
        <f t="shared" si="310"/>
        <v>42654.469826388886</v>
      </c>
      <c r="V2449" t="str">
        <f t="shared" si="311"/>
        <v>Oct</v>
      </c>
    </row>
    <row r="2450" spans="1:22"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304"/>
        <v>1.075</v>
      </c>
      <c r="P2450" s="7">
        <f t="shared" si="305"/>
        <v>47.777777777777779</v>
      </c>
      <c r="Q2450" t="str">
        <f t="shared" si="306"/>
        <v>food</v>
      </c>
      <c r="R2450" s="8" t="str">
        <f t="shared" si="307"/>
        <v>small batch</v>
      </c>
      <c r="S2450" s="12">
        <f t="shared" si="308"/>
        <v>42607.316122685181</v>
      </c>
      <c r="T2450" s="12">
        <f t="shared" si="309"/>
        <v>42613.233333333337</v>
      </c>
      <c r="U2450" s="13">
        <f t="shared" si="310"/>
        <v>42607.316122685181</v>
      </c>
      <c r="V2450" t="str">
        <f t="shared" si="311"/>
        <v>Aug</v>
      </c>
    </row>
    <row r="2451" spans="1:22"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ref="O2451:O2514" si="312">E2451/D2451</f>
        <v>1.08</v>
      </c>
      <c r="P2451" s="7">
        <f t="shared" si="305"/>
        <v>90</v>
      </c>
      <c r="Q2451" t="str">
        <f t="shared" si="306"/>
        <v>food</v>
      </c>
      <c r="R2451" s="8" t="str">
        <f t="shared" si="307"/>
        <v>small batch</v>
      </c>
      <c r="S2451" s="12">
        <f t="shared" si="308"/>
        <v>41943.142534722225</v>
      </c>
      <c r="T2451" s="12">
        <f t="shared" si="309"/>
        <v>41973.184201388889</v>
      </c>
      <c r="U2451" s="13">
        <f t="shared" si="310"/>
        <v>41943.142534722225</v>
      </c>
      <c r="V2451" t="str">
        <f t="shared" si="311"/>
        <v>Oct</v>
      </c>
    </row>
    <row r="2452" spans="1:22"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312"/>
        <v>1.0153353333333335</v>
      </c>
      <c r="P2452" s="7">
        <f t="shared" si="305"/>
        <v>149.31401960784314</v>
      </c>
      <c r="Q2452" t="str">
        <f t="shared" si="306"/>
        <v>food</v>
      </c>
      <c r="R2452" s="8" t="str">
        <f t="shared" si="307"/>
        <v>small batch</v>
      </c>
      <c r="S2452" s="12">
        <f t="shared" si="308"/>
        <v>41902.07240740741</v>
      </c>
      <c r="T2452" s="12">
        <f t="shared" si="309"/>
        <v>41940.132638888885</v>
      </c>
      <c r="U2452" s="13">
        <f t="shared" si="310"/>
        <v>41902.07240740741</v>
      </c>
      <c r="V2452" t="str">
        <f t="shared" si="311"/>
        <v>Sep</v>
      </c>
    </row>
    <row r="2453" spans="1:22"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312"/>
        <v>1.1545000000000001</v>
      </c>
      <c r="P2453" s="7">
        <f t="shared" si="305"/>
        <v>62.06989247311828</v>
      </c>
      <c r="Q2453" t="str">
        <f t="shared" si="306"/>
        <v>food</v>
      </c>
      <c r="R2453" s="8" t="str">
        <f t="shared" si="307"/>
        <v>small batch</v>
      </c>
      <c r="S2453" s="12">
        <f t="shared" si="308"/>
        <v>42779.908449074079</v>
      </c>
      <c r="T2453" s="12">
        <f t="shared" si="309"/>
        <v>42799.908449074079</v>
      </c>
      <c r="U2453" s="13">
        <f t="shared" si="310"/>
        <v>42779.908449074079</v>
      </c>
      <c r="V2453" t="str">
        <f t="shared" si="311"/>
        <v>Feb</v>
      </c>
    </row>
    <row r="2454" spans="1:22"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312"/>
        <v>1.335</v>
      </c>
      <c r="P2454" s="7">
        <f t="shared" si="305"/>
        <v>53.4</v>
      </c>
      <c r="Q2454" t="str">
        <f t="shared" si="306"/>
        <v>food</v>
      </c>
      <c r="R2454" s="8" t="str">
        <f t="shared" si="307"/>
        <v>small batch</v>
      </c>
      <c r="S2454" s="12">
        <f t="shared" si="308"/>
        <v>42338.84375</v>
      </c>
      <c r="T2454" s="12">
        <f t="shared" si="309"/>
        <v>42367.958333333328</v>
      </c>
      <c r="U2454" s="13">
        <f t="shared" si="310"/>
        <v>42338.84375</v>
      </c>
      <c r="V2454" t="str">
        <f t="shared" si="311"/>
        <v>Nov</v>
      </c>
    </row>
    <row r="2455" spans="1:22"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312"/>
        <v>1.5469999999999999</v>
      </c>
      <c r="P2455" s="7">
        <f t="shared" si="305"/>
        <v>69.268656716417908</v>
      </c>
      <c r="Q2455" t="str">
        <f t="shared" si="306"/>
        <v>food</v>
      </c>
      <c r="R2455" s="8" t="str">
        <f t="shared" si="307"/>
        <v>small batch</v>
      </c>
      <c r="S2455" s="12">
        <f t="shared" si="308"/>
        <v>42738.692233796297</v>
      </c>
      <c r="T2455" s="12">
        <f t="shared" si="309"/>
        <v>42768.692233796297</v>
      </c>
      <c r="U2455" s="13">
        <f t="shared" si="310"/>
        <v>42738.692233796297</v>
      </c>
      <c r="V2455" t="str">
        <f t="shared" si="311"/>
        <v>Jan</v>
      </c>
    </row>
    <row r="2456" spans="1:22"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312"/>
        <v>1.0084571428571429</v>
      </c>
      <c r="P2456" s="7">
        <f t="shared" si="305"/>
        <v>271.50769230769231</v>
      </c>
      <c r="Q2456" t="str">
        <f t="shared" si="306"/>
        <v>food</v>
      </c>
      <c r="R2456" s="8" t="str">
        <f t="shared" si="307"/>
        <v>small batch</v>
      </c>
      <c r="S2456" s="12">
        <f t="shared" si="308"/>
        <v>42770.201481481483</v>
      </c>
      <c r="T2456" s="12">
        <f t="shared" si="309"/>
        <v>42805.201481481483</v>
      </c>
      <c r="U2456" s="13">
        <f t="shared" si="310"/>
        <v>42770.201481481483</v>
      </c>
      <c r="V2456" t="str">
        <f t="shared" si="311"/>
        <v>Feb</v>
      </c>
    </row>
    <row r="2457" spans="1:22"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312"/>
        <v>1.82</v>
      </c>
      <c r="P2457" s="7">
        <f t="shared" si="305"/>
        <v>34.125</v>
      </c>
      <c r="Q2457" t="str">
        <f t="shared" si="306"/>
        <v>food</v>
      </c>
      <c r="R2457" s="8" t="str">
        <f t="shared" si="307"/>
        <v>small batch</v>
      </c>
      <c r="S2457" s="12">
        <f t="shared" si="308"/>
        <v>42452.781828703708</v>
      </c>
      <c r="T2457" s="12">
        <f t="shared" si="309"/>
        <v>42480.781828703708</v>
      </c>
      <c r="U2457" s="13">
        <f t="shared" si="310"/>
        <v>42452.781828703708</v>
      </c>
      <c r="V2457" t="str">
        <f t="shared" si="311"/>
        <v>Mar</v>
      </c>
    </row>
    <row r="2458" spans="1:22"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312"/>
        <v>1.8086666666666666</v>
      </c>
      <c r="P2458" s="7">
        <f t="shared" si="305"/>
        <v>40.492537313432834</v>
      </c>
      <c r="Q2458" t="str">
        <f t="shared" si="306"/>
        <v>food</v>
      </c>
      <c r="R2458" s="8" t="str">
        <f t="shared" si="307"/>
        <v>small batch</v>
      </c>
      <c r="S2458" s="12">
        <f t="shared" si="308"/>
        <v>42761.961099537039</v>
      </c>
      <c r="T2458" s="12">
        <f t="shared" si="309"/>
        <v>42791.961099537039</v>
      </c>
      <c r="U2458" s="13">
        <f t="shared" si="310"/>
        <v>42761.961099537039</v>
      </c>
      <c r="V2458" t="str">
        <f t="shared" si="311"/>
        <v>Jan</v>
      </c>
    </row>
    <row r="2459" spans="1:22"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312"/>
        <v>1.0230434782608695</v>
      </c>
      <c r="P2459" s="7">
        <f t="shared" si="305"/>
        <v>189.75806451612902</v>
      </c>
      <c r="Q2459" t="str">
        <f t="shared" si="306"/>
        <v>food</v>
      </c>
      <c r="R2459" s="8" t="str">
        <f t="shared" si="307"/>
        <v>small batch</v>
      </c>
      <c r="S2459" s="12">
        <f t="shared" si="308"/>
        <v>42423.602500000001</v>
      </c>
      <c r="T2459" s="12">
        <f t="shared" si="309"/>
        <v>42453.560833333337</v>
      </c>
      <c r="U2459" s="13">
        <f t="shared" si="310"/>
        <v>42423.602500000001</v>
      </c>
      <c r="V2459" t="str">
        <f t="shared" si="311"/>
        <v>Feb</v>
      </c>
    </row>
    <row r="2460" spans="1:22"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312"/>
        <v>1.1017999999999999</v>
      </c>
      <c r="P2460" s="7">
        <f t="shared" si="305"/>
        <v>68.862499999999997</v>
      </c>
      <c r="Q2460" t="str">
        <f t="shared" si="306"/>
        <v>food</v>
      </c>
      <c r="R2460" s="8" t="str">
        <f t="shared" si="307"/>
        <v>small batch</v>
      </c>
      <c r="S2460" s="12">
        <f t="shared" si="308"/>
        <v>42495.871736111112</v>
      </c>
      <c r="T2460" s="12">
        <f t="shared" si="309"/>
        <v>42530.791666666672</v>
      </c>
      <c r="U2460" s="13">
        <f t="shared" si="310"/>
        <v>42495.871736111112</v>
      </c>
      <c r="V2460" t="str">
        <f t="shared" si="311"/>
        <v>May</v>
      </c>
    </row>
    <row r="2461" spans="1:22"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312"/>
        <v>1.0225</v>
      </c>
      <c r="P2461" s="7">
        <f t="shared" si="305"/>
        <v>108.77659574468085</v>
      </c>
      <c r="Q2461" t="str">
        <f t="shared" si="306"/>
        <v>food</v>
      </c>
      <c r="R2461" s="8" t="str">
        <f t="shared" si="307"/>
        <v>small batch</v>
      </c>
      <c r="S2461" s="12">
        <f t="shared" si="308"/>
        <v>42407.637557870374</v>
      </c>
      <c r="T2461" s="12">
        <f t="shared" si="309"/>
        <v>42452.595891203702</v>
      </c>
      <c r="U2461" s="13">
        <f t="shared" si="310"/>
        <v>42407.637557870374</v>
      </c>
      <c r="V2461" t="str">
        <f t="shared" si="311"/>
        <v>Feb</v>
      </c>
    </row>
    <row r="2462" spans="1:22"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312"/>
        <v>1.0078823529411765</v>
      </c>
      <c r="P2462" s="7">
        <f t="shared" si="305"/>
        <v>125.98529411764706</v>
      </c>
      <c r="Q2462" t="str">
        <f t="shared" si="306"/>
        <v>food</v>
      </c>
      <c r="R2462" s="8" t="str">
        <f t="shared" si="307"/>
        <v>small batch</v>
      </c>
      <c r="S2462" s="12">
        <f t="shared" si="308"/>
        <v>42704.187118055561</v>
      </c>
      <c r="T2462" s="12">
        <f t="shared" si="309"/>
        <v>42738.178472222222</v>
      </c>
      <c r="U2462" s="13">
        <f t="shared" si="310"/>
        <v>42704.187118055561</v>
      </c>
      <c r="V2462" t="str">
        <f t="shared" si="311"/>
        <v>Nov</v>
      </c>
    </row>
    <row r="2463" spans="1:22"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312"/>
        <v>1.038</v>
      </c>
      <c r="P2463" s="7">
        <f t="shared" si="305"/>
        <v>90.523255813953483</v>
      </c>
      <c r="Q2463" t="str">
        <f t="shared" si="306"/>
        <v>music</v>
      </c>
      <c r="R2463" s="8" t="str">
        <f t="shared" si="307"/>
        <v>indie rock</v>
      </c>
      <c r="S2463" s="12">
        <f t="shared" si="308"/>
        <v>40784.012696759259</v>
      </c>
      <c r="T2463" s="12">
        <f t="shared" si="309"/>
        <v>40817.125</v>
      </c>
      <c r="U2463" s="13">
        <f t="shared" si="310"/>
        <v>40784.012696759259</v>
      </c>
      <c r="V2463" t="str">
        <f t="shared" si="311"/>
        <v>Aug</v>
      </c>
    </row>
    <row r="2464" spans="1:22"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312"/>
        <v>1.1070833333333334</v>
      </c>
      <c r="P2464" s="7">
        <f t="shared" si="305"/>
        <v>28.880434782608695</v>
      </c>
      <c r="Q2464" t="str">
        <f t="shared" si="306"/>
        <v>music</v>
      </c>
      <c r="R2464" s="8" t="str">
        <f t="shared" si="307"/>
        <v>indie rock</v>
      </c>
      <c r="S2464" s="12">
        <f t="shared" si="308"/>
        <v>41089.186296296299</v>
      </c>
      <c r="T2464" s="12">
        <f t="shared" si="309"/>
        <v>41109.186296296299</v>
      </c>
      <c r="U2464" s="13">
        <f t="shared" si="310"/>
        <v>41089.186296296299</v>
      </c>
      <c r="V2464" t="str">
        <f t="shared" si="311"/>
        <v>Jun</v>
      </c>
    </row>
    <row r="2465" spans="1:22"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312"/>
        <v>1.1625000000000001</v>
      </c>
      <c r="P2465" s="7">
        <f t="shared" si="305"/>
        <v>31</v>
      </c>
      <c r="Q2465" t="str">
        <f t="shared" si="306"/>
        <v>music</v>
      </c>
      <c r="R2465" s="8" t="str">
        <f t="shared" si="307"/>
        <v>indie rock</v>
      </c>
      <c r="S2465" s="12">
        <f t="shared" si="308"/>
        <v>41341.111400462964</v>
      </c>
      <c r="T2465" s="12">
        <f t="shared" si="309"/>
        <v>41380.791666666664</v>
      </c>
      <c r="U2465" s="13">
        <f t="shared" si="310"/>
        <v>41341.111400462964</v>
      </c>
      <c r="V2465" t="str">
        <f t="shared" si="311"/>
        <v>Mar</v>
      </c>
    </row>
    <row r="2466" spans="1:22"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312"/>
        <v>1.111</v>
      </c>
      <c r="P2466" s="7">
        <f t="shared" si="305"/>
        <v>51.674418604651166</v>
      </c>
      <c r="Q2466" t="str">
        <f t="shared" si="306"/>
        <v>music</v>
      </c>
      <c r="R2466" s="8" t="str">
        <f t="shared" si="307"/>
        <v>indie rock</v>
      </c>
      <c r="S2466" s="12">
        <f t="shared" si="308"/>
        <v>42248.90042824074</v>
      </c>
      <c r="T2466" s="12">
        <f t="shared" si="309"/>
        <v>42277.811805555553</v>
      </c>
      <c r="U2466" s="13">
        <f t="shared" si="310"/>
        <v>42248.90042824074</v>
      </c>
      <c r="V2466" t="str">
        <f t="shared" si="311"/>
        <v>Sep</v>
      </c>
    </row>
    <row r="2467" spans="1:22"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312"/>
        <v>1.8014285714285714</v>
      </c>
      <c r="P2467" s="7">
        <f t="shared" si="305"/>
        <v>26.270833333333332</v>
      </c>
      <c r="Q2467" t="str">
        <f t="shared" si="306"/>
        <v>music</v>
      </c>
      <c r="R2467" s="8" t="str">
        <f t="shared" si="307"/>
        <v>indie rock</v>
      </c>
      <c r="S2467" s="12">
        <f t="shared" si="308"/>
        <v>41145.719305555554</v>
      </c>
      <c r="T2467" s="12">
        <f t="shared" si="309"/>
        <v>41175.719305555554</v>
      </c>
      <c r="U2467" s="13">
        <f t="shared" si="310"/>
        <v>41145.719305555554</v>
      </c>
      <c r="V2467" t="str">
        <f t="shared" si="311"/>
        <v>Aug</v>
      </c>
    </row>
    <row r="2468" spans="1:22"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312"/>
        <v>1</v>
      </c>
      <c r="P2468" s="7">
        <f t="shared" si="305"/>
        <v>48.07692307692308</v>
      </c>
      <c r="Q2468" t="str">
        <f t="shared" si="306"/>
        <v>music</v>
      </c>
      <c r="R2468" s="8" t="str">
        <f t="shared" si="307"/>
        <v>indie rock</v>
      </c>
      <c r="S2468" s="12">
        <f t="shared" si="308"/>
        <v>41373.102465277778</v>
      </c>
      <c r="T2468" s="12">
        <f t="shared" si="309"/>
        <v>41403.102465277778</v>
      </c>
      <c r="U2468" s="13">
        <f t="shared" si="310"/>
        <v>41373.102465277778</v>
      </c>
      <c r="V2468" t="str">
        <f t="shared" si="311"/>
        <v>Apr</v>
      </c>
    </row>
    <row r="2469" spans="1:22"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312"/>
        <v>1.1850000000000001</v>
      </c>
      <c r="P2469" s="7">
        <f t="shared" si="305"/>
        <v>27.558139534883722</v>
      </c>
      <c r="Q2469" t="str">
        <f t="shared" si="306"/>
        <v>music</v>
      </c>
      <c r="R2469" s="8" t="str">
        <f t="shared" si="307"/>
        <v>indie rock</v>
      </c>
      <c r="S2469" s="12">
        <f t="shared" si="308"/>
        <v>41025.874201388891</v>
      </c>
      <c r="T2469" s="12">
        <f t="shared" si="309"/>
        <v>41039.708333333336</v>
      </c>
      <c r="U2469" s="13">
        <f t="shared" si="310"/>
        <v>41025.874201388891</v>
      </c>
      <c r="V2469" t="str">
        <f t="shared" si="311"/>
        <v>Apr</v>
      </c>
    </row>
    <row r="2470" spans="1:22"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312"/>
        <v>1.0721700000000001</v>
      </c>
      <c r="P2470" s="7">
        <f t="shared" si="305"/>
        <v>36.97137931034483</v>
      </c>
      <c r="Q2470" t="str">
        <f t="shared" si="306"/>
        <v>music</v>
      </c>
      <c r="R2470" s="8" t="str">
        <f t="shared" si="307"/>
        <v>indie rock</v>
      </c>
      <c r="S2470" s="12">
        <f t="shared" si="308"/>
        <v>41174.154178240744</v>
      </c>
      <c r="T2470" s="12">
        <f t="shared" si="309"/>
        <v>41210.208333333336</v>
      </c>
      <c r="U2470" s="13">
        <f t="shared" si="310"/>
        <v>41174.154178240744</v>
      </c>
      <c r="V2470" t="str">
        <f t="shared" si="311"/>
        <v>Sep</v>
      </c>
    </row>
    <row r="2471" spans="1:22"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312"/>
        <v>1.1366666666666667</v>
      </c>
      <c r="P2471" s="7">
        <f t="shared" si="305"/>
        <v>29.021276595744681</v>
      </c>
      <c r="Q2471" t="str">
        <f t="shared" si="306"/>
        <v>music</v>
      </c>
      <c r="R2471" s="8" t="str">
        <f t="shared" si="307"/>
        <v>indie rock</v>
      </c>
      <c r="S2471" s="12">
        <f t="shared" si="308"/>
        <v>40557.429733796293</v>
      </c>
      <c r="T2471" s="12">
        <f t="shared" si="309"/>
        <v>40582.429733796293</v>
      </c>
      <c r="U2471" s="13">
        <f t="shared" si="310"/>
        <v>40557.429733796293</v>
      </c>
      <c r="V2471" t="str">
        <f t="shared" si="311"/>
        <v>Jan</v>
      </c>
    </row>
    <row r="2472" spans="1:22"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312"/>
        <v>1.0316400000000001</v>
      </c>
      <c r="P2472" s="7">
        <f t="shared" si="305"/>
        <v>28.65666666666667</v>
      </c>
      <c r="Q2472" t="str">
        <f t="shared" si="306"/>
        <v>music</v>
      </c>
      <c r="R2472" s="8" t="str">
        <f t="shared" si="307"/>
        <v>indie rock</v>
      </c>
      <c r="S2472" s="12">
        <f t="shared" si="308"/>
        <v>41023.07471064815</v>
      </c>
      <c r="T2472" s="12">
        <f t="shared" si="309"/>
        <v>41053.07471064815</v>
      </c>
      <c r="U2472" s="13">
        <f t="shared" si="310"/>
        <v>41023.07471064815</v>
      </c>
      <c r="V2472" t="str">
        <f t="shared" si="311"/>
        <v>Apr</v>
      </c>
    </row>
    <row r="2473" spans="1:22"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312"/>
        <v>1.28</v>
      </c>
      <c r="P2473" s="7">
        <f t="shared" si="305"/>
        <v>37.647058823529413</v>
      </c>
      <c r="Q2473" t="str">
        <f t="shared" si="306"/>
        <v>music</v>
      </c>
      <c r="R2473" s="8" t="str">
        <f t="shared" si="307"/>
        <v>indie rock</v>
      </c>
      <c r="S2473" s="12">
        <f t="shared" si="308"/>
        <v>40893.992962962962</v>
      </c>
      <c r="T2473" s="12">
        <f t="shared" si="309"/>
        <v>40933.992962962962</v>
      </c>
      <c r="U2473" s="13">
        <f t="shared" si="310"/>
        <v>40893.992962962962</v>
      </c>
      <c r="V2473" t="str">
        <f t="shared" si="311"/>
        <v>Dec</v>
      </c>
    </row>
    <row r="2474" spans="1:22"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312"/>
        <v>1.3576026666666667</v>
      </c>
      <c r="P2474" s="7">
        <f t="shared" si="305"/>
        <v>97.904038461538462</v>
      </c>
      <c r="Q2474" t="str">
        <f t="shared" si="306"/>
        <v>music</v>
      </c>
      <c r="R2474" s="8" t="str">
        <f t="shared" si="307"/>
        <v>indie rock</v>
      </c>
      <c r="S2474" s="12">
        <f t="shared" si="308"/>
        <v>40354.11550925926</v>
      </c>
      <c r="T2474" s="12">
        <f t="shared" si="309"/>
        <v>40425.043749999997</v>
      </c>
      <c r="U2474" s="13">
        <f t="shared" si="310"/>
        <v>40354.11550925926</v>
      </c>
      <c r="V2474" t="str">
        <f t="shared" si="311"/>
        <v>Jun</v>
      </c>
    </row>
    <row r="2475" spans="1:22"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312"/>
        <v>1</v>
      </c>
      <c r="P2475" s="7">
        <f t="shared" si="305"/>
        <v>42.553191489361701</v>
      </c>
      <c r="Q2475" t="str">
        <f t="shared" si="306"/>
        <v>music</v>
      </c>
      <c r="R2475" s="8" t="str">
        <f t="shared" si="307"/>
        <v>indie rock</v>
      </c>
      <c r="S2475" s="12">
        <f t="shared" si="308"/>
        <v>41193.748483796298</v>
      </c>
      <c r="T2475" s="12">
        <f t="shared" si="309"/>
        <v>41223.790150462963</v>
      </c>
      <c r="U2475" s="13">
        <f t="shared" si="310"/>
        <v>41193.748483796298</v>
      </c>
      <c r="V2475" t="str">
        <f t="shared" si="311"/>
        <v>Oct</v>
      </c>
    </row>
    <row r="2476" spans="1:22"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312"/>
        <v>1.0000360000000001</v>
      </c>
      <c r="P2476" s="7">
        <f t="shared" si="305"/>
        <v>131.58368421052631</v>
      </c>
      <c r="Q2476" t="str">
        <f t="shared" si="306"/>
        <v>music</v>
      </c>
      <c r="R2476" s="8" t="str">
        <f t="shared" si="307"/>
        <v>indie rock</v>
      </c>
      <c r="S2476" s="12">
        <f t="shared" si="308"/>
        <v>40417.011296296296</v>
      </c>
      <c r="T2476" s="12">
        <f t="shared" si="309"/>
        <v>40462.011296296296</v>
      </c>
      <c r="U2476" s="13">
        <f t="shared" si="310"/>
        <v>40417.011296296296</v>
      </c>
      <c r="V2476" t="str">
        <f t="shared" si="311"/>
        <v>Aug</v>
      </c>
    </row>
    <row r="2477" spans="1:22"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312"/>
        <v>1.0471999999999999</v>
      </c>
      <c r="P2477" s="7">
        <f t="shared" si="305"/>
        <v>32.320987654320987</v>
      </c>
      <c r="Q2477" t="str">
        <f t="shared" si="306"/>
        <v>music</v>
      </c>
      <c r="R2477" s="8" t="str">
        <f t="shared" si="307"/>
        <v>indie rock</v>
      </c>
      <c r="S2477" s="12">
        <f t="shared" si="308"/>
        <v>40310.287673611107</v>
      </c>
      <c r="T2477" s="12">
        <f t="shared" si="309"/>
        <v>40369.916666666664</v>
      </c>
      <c r="U2477" s="13">
        <f t="shared" si="310"/>
        <v>40310.287673611107</v>
      </c>
      <c r="V2477" t="str">
        <f t="shared" si="311"/>
        <v>May</v>
      </c>
    </row>
    <row r="2478" spans="1:22"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312"/>
        <v>1.050225</v>
      </c>
      <c r="P2478" s="7">
        <f t="shared" si="305"/>
        <v>61.103999999999999</v>
      </c>
      <c r="Q2478" t="str">
        <f t="shared" si="306"/>
        <v>music</v>
      </c>
      <c r="R2478" s="8" t="str">
        <f t="shared" si="307"/>
        <v>indie rock</v>
      </c>
      <c r="S2478" s="12">
        <f t="shared" si="308"/>
        <v>41913.328356481477</v>
      </c>
      <c r="T2478" s="12">
        <f t="shared" si="309"/>
        <v>41946.370023148149</v>
      </c>
      <c r="U2478" s="13">
        <f t="shared" si="310"/>
        <v>41913.328356481477</v>
      </c>
      <c r="V2478" t="str">
        <f t="shared" si="311"/>
        <v>Oct</v>
      </c>
    </row>
    <row r="2479" spans="1:22"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312"/>
        <v>1.7133333333333334</v>
      </c>
      <c r="P2479" s="7">
        <f t="shared" si="305"/>
        <v>31.341463414634145</v>
      </c>
      <c r="Q2479" t="str">
        <f t="shared" si="306"/>
        <v>music</v>
      </c>
      <c r="R2479" s="8" t="str">
        <f t="shared" si="307"/>
        <v>indie rock</v>
      </c>
      <c r="S2479" s="12">
        <f t="shared" si="308"/>
        <v>41088.691493055558</v>
      </c>
      <c r="T2479" s="12">
        <f t="shared" si="309"/>
        <v>41133.691493055558</v>
      </c>
      <c r="U2479" s="13">
        <f t="shared" si="310"/>
        <v>41088.691493055558</v>
      </c>
      <c r="V2479" t="str">
        <f t="shared" si="311"/>
        <v>Jun</v>
      </c>
    </row>
    <row r="2480" spans="1:22"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312"/>
        <v>1.2749999999999999</v>
      </c>
      <c r="P2480" s="7">
        <f t="shared" si="305"/>
        <v>129.1139240506329</v>
      </c>
      <c r="Q2480" t="str">
        <f t="shared" si="306"/>
        <v>music</v>
      </c>
      <c r="R2480" s="8" t="str">
        <f t="shared" si="307"/>
        <v>indie rock</v>
      </c>
      <c r="S2480" s="12">
        <f t="shared" si="308"/>
        <v>41257.950381944444</v>
      </c>
      <c r="T2480" s="12">
        <f t="shared" si="309"/>
        <v>41287.950381944444</v>
      </c>
      <c r="U2480" s="13">
        <f t="shared" si="310"/>
        <v>41257.950381944444</v>
      </c>
      <c r="V2480" t="str">
        <f t="shared" si="311"/>
        <v>Dec</v>
      </c>
    </row>
    <row r="2481" spans="1:22"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312"/>
        <v>1.3344333333333334</v>
      </c>
      <c r="P2481" s="7">
        <f t="shared" si="305"/>
        <v>25.020624999999999</v>
      </c>
      <c r="Q2481" t="str">
        <f t="shared" si="306"/>
        <v>music</v>
      </c>
      <c r="R2481" s="8" t="str">
        <f t="shared" si="307"/>
        <v>indie rock</v>
      </c>
      <c r="S2481" s="12">
        <f t="shared" si="308"/>
        <v>41107.726782407408</v>
      </c>
      <c r="T2481" s="12">
        <f t="shared" si="309"/>
        <v>41118.083333333336</v>
      </c>
      <c r="U2481" s="13">
        <f t="shared" si="310"/>
        <v>41107.726782407408</v>
      </c>
      <c r="V2481" t="str">
        <f t="shared" si="311"/>
        <v>Jul</v>
      </c>
    </row>
    <row r="2482" spans="1:22"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312"/>
        <v>1</v>
      </c>
      <c r="P2482" s="7">
        <f t="shared" si="305"/>
        <v>250</v>
      </c>
      <c r="Q2482" t="str">
        <f t="shared" si="306"/>
        <v>music</v>
      </c>
      <c r="R2482" s="8" t="str">
        <f t="shared" si="307"/>
        <v>indie rock</v>
      </c>
      <c r="S2482" s="12">
        <f t="shared" si="308"/>
        <v>42227.936157407406</v>
      </c>
      <c r="T2482" s="12">
        <f t="shared" si="309"/>
        <v>42287.936157407406</v>
      </c>
      <c r="U2482" s="13">
        <f t="shared" si="310"/>
        <v>42227.936157407406</v>
      </c>
      <c r="V2482" t="str">
        <f t="shared" si="311"/>
        <v>Aug</v>
      </c>
    </row>
    <row r="2483" spans="1:22"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312"/>
        <v>1.1291099999999998</v>
      </c>
      <c r="P2483" s="7">
        <f t="shared" si="305"/>
        <v>47.541473684210523</v>
      </c>
      <c r="Q2483" t="str">
        <f t="shared" si="306"/>
        <v>music</v>
      </c>
      <c r="R2483" s="8" t="str">
        <f t="shared" si="307"/>
        <v>indie rock</v>
      </c>
      <c r="S2483" s="12">
        <f t="shared" si="308"/>
        <v>40999.645925925928</v>
      </c>
      <c r="T2483" s="12">
        <f t="shared" si="309"/>
        <v>41029.645925925928</v>
      </c>
      <c r="U2483" s="13">
        <f t="shared" si="310"/>
        <v>40999.645925925928</v>
      </c>
      <c r="V2483" t="str">
        <f t="shared" si="311"/>
        <v>Mar</v>
      </c>
    </row>
    <row r="2484" spans="1:22"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312"/>
        <v>1.0009999999999999</v>
      </c>
      <c r="P2484" s="7">
        <f t="shared" si="305"/>
        <v>40.04</v>
      </c>
      <c r="Q2484" t="str">
        <f t="shared" si="306"/>
        <v>music</v>
      </c>
      <c r="R2484" s="8" t="str">
        <f t="shared" si="307"/>
        <v>indie rock</v>
      </c>
      <c r="S2484" s="12">
        <f t="shared" si="308"/>
        <v>40711.782210648147</v>
      </c>
      <c r="T2484" s="12">
        <f t="shared" si="309"/>
        <v>40756.782210648147</v>
      </c>
      <c r="U2484" s="13">
        <f t="shared" si="310"/>
        <v>40711.782210648147</v>
      </c>
      <c r="V2484" t="str">
        <f t="shared" si="311"/>
        <v>Jun</v>
      </c>
    </row>
    <row r="2485" spans="1:22"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312"/>
        <v>1.1372727272727272</v>
      </c>
      <c r="P2485" s="7">
        <f t="shared" si="305"/>
        <v>65.84210526315789</v>
      </c>
      <c r="Q2485" t="str">
        <f t="shared" si="306"/>
        <v>music</v>
      </c>
      <c r="R2485" s="8" t="str">
        <f t="shared" si="307"/>
        <v>indie rock</v>
      </c>
      <c r="S2485" s="12">
        <f t="shared" si="308"/>
        <v>40970.750034722223</v>
      </c>
      <c r="T2485" s="12">
        <f t="shared" si="309"/>
        <v>41030.708368055552</v>
      </c>
      <c r="U2485" s="13">
        <f t="shared" si="310"/>
        <v>40970.750034722223</v>
      </c>
      <c r="V2485" t="str">
        <f t="shared" si="311"/>
        <v>Mar</v>
      </c>
    </row>
    <row r="2486" spans="1:22"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312"/>
        <v>1.1931742857142855</v>
      </c>
      <c r="P2486" s="7">
        <f t="shared" si="305"/>
        <v>46.401222222222216</v>
      </c>
      <c r="Q2486" t="str">
        <f t="shared" si="306"/>
        <v>music</v>
      </c>
      <c r="R2486" s="8" t="str">
        <f t="shared" si="307"/>
        <v>indie rock</v>
      </c>
      <c r="S2486" s="12">
        <f t="shared" si="308"/>
        <v>40771.916701388887</v>
      </c>
      <c r="T2486" s="12">
        <f t="shared" si="309"/>
        <v>40801.916701388887</v>
      </c>
      <c r="U2486" s="13">
        <f t="shared" si="310"/>
        <v>40771.916701388887</v>
      </c>
      <c r="V2486" t="str">
        <f t="shared" si="311"/>
        <v>Aug</v>
      </c>
    </row>
    <row r="2487" spans="1:22"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312"/>
        <v>1.0325</v>
      </c>
      <c r="P2487" s="7">
        <f t="shared" si="305"/>
        <v>50.365853658536587</v>
      </c>
      <c r="Q2487" t="str">
        <f t="shared" si="306"/>
        <v>music</v>
      </c>
      <c r="R2487" s="8" t="str">
        <f t="shared" si="307"/>
        <v>indie rock</v>
      </c>
      <c r="S2487" s="12">
        <f t="shared" si="308"/>
        <v>40793.998599537037</v>
      </c>
      <c r="T2487" s="12">
        <f t="shared" si="309"/>
        <v>40828.998599537037</v>
      </c>
      <c r="U2487" s="13">
        <f t="shared" si="310"/>
        <v>40793.998599537037</v>
      </c>
      <c r="V2487" t="str">
        <f t="shared" si="311"/>
        <v>Sep</v>
      </c>
    </row>
    <row r="2488" spans="1:22"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312"/>
        <v>2.6566666666666667</v>
      </c>
      <c r="P2488" s="7">
        <f t="shared" si="305"/>
        <v>26.566666666666666</v>
      </c>
      <c r="Q2488" t="str">
        <f t="shared" si="306"/>
        <v>music</v>
      </c>
      <c r="R2488" s="8" t="str">
        <f t="shared" si="307"/>
        <v>indie rock</v>
      </c>
      <c r="S2488" s="12">
        <f t="shared" si="308"/>
        <v>40991.708055555559</v>
      </c>
      <c r="T2488" s="12">
        <f t="shared" si="309"/>
        <v>41021.708055555559</v>
      </c>
      <c r="U2488" s="13">
        <f t="shared" si="310"/>
        <v>40991.708055555559</v>
      </c>
      <c r="V2488" t="str">
        <f t="shared" si="311"/>
        <v>Mar</v>
      </c>
    </row>
    <row r="2489" spans="1:22"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312"/>
        <v>1.0005066666666667</v>
      </c>
      <c r="P2489" s="7">
        <f t="shared" si="305"/>
        <v>39.493684210526318</v>
      </c>
      <c r="Q2489" t="str">
        <f t="shared" si="306"/>
        <v>music</v>
      </c>
      <c r="R2489" s="8" t="str">
        <f t="shared" si="307"/>
        <v>indie rock</v>
      </c>
      <c r="S2489" s="12">
        <f t="shared" si="308"/>
        <v>41026.083298611113</v>
      </c>
      <c r="T2489" s="12">
        <f t="shared" si="309"/>
        <v>41056.083298611113</v>
      </c>
      <c r="U2489" s="13">
        <f t="shared" si="310"/>
        <v>41026.083298611113</v>
      </c>
      <c r="V2489" t="str">
        <f t="shared" si="311"/>
        <v>Apr</v>
      </c>
    </row>
    <row r="2490" spans="1:22"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312"/>
        <v>1.0669999999999999</v>
      </c>
      <c r="P2490" s="7">
        <f t="shared" si="305"/>
        <v>49.246153846153845</v>
      </c>
      <c r="Q2490" t="str">
        <f t="shared" si="306"/>
        <v>music</v>
      </c>
      <c r="R2490" s="8" t="str">
        <f t="shared" si="307"/>
        <v>indie rock</v>
      </c>
      <c r="S2490" s="12">
        <f t="shared" si="308"/>
        <v>40833.633194444446</v>
      </c>
      <c r="T2490" s="12">
        <f t="shared" si="309"/>
        <v>40863.674861111111</v>
      </c>
      <c r="U2490" s="13">
        <f t="shared" si="310"/>
        <v>40833.633194444446</v>
      </c>
      <c r="V2490" t="str">
        <f t="shared" si="311"/>
        <v>Oct</v>
      </c>
    </row>
    <row r="2491" spans="1:22"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312"/>
        <v>1.3367142857142857</v>
      </c>
      <c r="P2491" s="7">
        <f t="shared" si="305"/>
        <v>62.38</v>
      </c>
      <c r="Q2491" t="str">
        <f t="shared" si="306"/>
        <v>music</v>
      </c>
      <c r="R2491" s="8" t="str">
        <f t="shared" si="307"/>
        <v>indie rock</v>
      </c>
      <c r="S2491" s="12">
        <f t="shared" si="308"/>
        <v>41373.690266203703</v>
      </c>
      <c r="T2491" s="12">
        <f t="shared" si="309"/>
        <v>41403.690266203703</v>
      </c>
      <c r="U2491" s="13">
        <f t="shared" si="310"/>
        <v>41373.690266203703</v>
      </c>
      <c r="V2491" t="str">
        <f t="shared" si="311"/>
        <v>Apr</v>
      </c>
    </row>
    <row r="2492" spans="1:22"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312"/>
        <v>1.214</v>
      </c>
      <c r="P2492" s="7">
        <f t="shared" si="305"/>
        <v>37.9375</v>
      </c>
      <c r="Q2492" t="str">
        <f t="shared" si="306"/>
        <v>music</v>
      </c>
      <c r="R2492" s="8" t="str">
        <f t="shared" si="307"/>
        <v>indie rock</v>
      </c>
      <c r="S2492" s="12">
        <f t="shared" si="308"/>
        <v>41023.227731481486</v>
      </c>
      <c r="T2492" s="12">
        <f t="shared" si="309"/>
        <v>41083.227731481486</v>
      </c>
      <c r="U2492" s="13">
        <f t="shared" si="310"/>
        <v>41023.227731481486</v>
      </c>
      <c r="V2492" t="str">
        <f t="shared" si="311"/>
        <v>Apr</v>
      </c>
    </row>
    <row r="2493" spans="1:22"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312"/>
        <v>1.032</v>
      </c>
      <c r="P2493" s="7">
        <f t="shared" si="305"/>
        <v>51.6</v>
      </c>
      <c r="Q2493" t="str">
        <f t="shared" si="306"/>
        <v>music</v>
      </c>
      <c r="R2493" s="8" t="str">
        <f t="shared" si="307"/>
        <v>indie rock</v>
      </c>
      <c r="S2493" s="12">
        <f t="shared" si="308"/>
        <v>40542.839282407411</v>
      </c>
      <c r="T2493" s="12">
        <f t="shared" si="309"/>
        <v>40559.077083333337</v>
      </c>
      <c r="U2493" s="13">
        <f t="shared" si="310"/>
        <v>40542.839282407411</v>
      </c>
      <c r="V2493" t="str">
        <f t="shared" si="311"/>
        <v>Dec</v>
      </c>
    </row>
    <row r="2494" spans="1:22"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312"/>
        <v>1.25</v>
      </c>
      <c r="P2494" s="7">
        <f t="shared" si="305"/>
        <v>27.777777777777779</v>
      </c>
      <c r="Q2494" t="str">
        <f t="shared" si="306"/>
        <v>music</v>
      </c>
      <c r="R2494" s="8" t="str">
        <f t="shared" si="307"/>
        <v>indie rock</v>
      </c>
      <c r="S2494" s="12">
        <f t="shared" si="308"/>
        <v>41024.985972222225</v>
      </c>
      <c r="T2494" s="12">
        <f t="shared" si="309"/>
        <v>41076.415972222225</v>
      </c>
      <c r="U2494" s="13">
        <f t="shared" si="310"/>
        <v>41024.985972222225</v>
      </c>
      <c r="V2494" t="str">
        <f t="shared" si="311"/>
        <v>Apr</v>
      </c>
    </row>
    <row r="2495" spans="1:22"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312"/>
        <v>1.2869999999999999</v>
      </c>
      <c r="P2495" s="7">
        <f t="shared" si="305"/>
        <v>99.382239382239376</v>
      </c>
      <c r="Q2495" t="str">
        <f t="shared" si="306"/>
        <v>music</v>
      </c>
      <c r="R2495" s="8" t="str">
        <f t="shared" si="307"/>
        <v>indie rock</v>
      </c>
      <c r="S2495" s="12">
        <f t="shared" si="308"/>
        <v>41348.168287037035</v>
      </c>
      <c r="T2495" s="12">
        <f t="shared" si="309"/>
        <v>41393.168287037035</v>
      </c>
      <c r="U2495" s="13">
        <f t="shared" si="310"/>
        <v>41348.168287037035</v>
      </c>
      <c r="V2495" t="str">
        <f t="shared" si="311"/>
        <v>Mar</v>
      </c>
    </row>
    <row r="2496" spans="1:22"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312"/>
        <v>1.0100533333333332</v>
      </c>
      <c r="P2496" s="7">
        <f t="shared" si="305"/>
        <v>38.848205128205123</v>
      </c>
      <c r="Q2496" t="str">
        <f t="shared" si="306"/>
        <v>music</v>
      </c>
      <c r="R2496" s="8" t="str">
        <f t="shared" si="307"/>
        <v>indie rock</v>
      </c>
      <c r="S2496" s="12">
        <f t="shared" si="308"/>
        <v>41022.645185185189</v>
      </c>
      <c r="T2496" s="12">
        <f t="shared" si="309"/>
        <v>41052.645185185189</v>
      </c>
      <c r="U2496" s="13">
        <f t="shared" si="310"/>
        <v>41022.645185185189</v>
      </c>
      <c r="V2496" t="str">
        <f t="shared" si="311"/>
        <v>Apr</v>
      </c>
    </row>
    <row r="2497" spans="1:22"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312"/>
        <v>1.2753666666666665</v>
      </c>
      <c r="P2497" s="7">
        <f t="shared" si="305"/>
        <v>45.548809523809524</v>
      </c>
      <c r="Q2497" t="str">
        <f t="shared" si="306"/>
        <v>music</v>
      </c>
      <c r="R2497" s="8" t="str">
        <f t="shared" si="307"/>
        <v>indie rock</v>
      </c>
      <c r="S2497" s="12">
        <f t="shared" si="308"/>
        <v>41036.946469907409</v>
      </c>
      <c r="T2497" s="12">
        <f t="shared" si="309"/>
        <v>41066.946469907409</v>
      </c>
      <c r="U2497" s="13">
        <f t="shared" si="310"/>
        <v>41036.946469907409</v>
      </c>
      <c r="V2497" t="str">
        <f t="shared" si="311"/>
        <v>May</v>
      </c>
    </row>
    <row r="2498" spans="1:22"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312"/>
        <v>1</v>
      </c>
      <c r="P2498" s="7">
        <f t="shared" si="305"/>
        <v>600</v>
      </c>
      <c r="Q2498" t="str">
        <f t="shared" si="306"/>
        <v>music</v>
      </c>
      <c r="R2498" s="8" t="str">
        <f t="shared" si="307"/>
        <v>indie rock</v>
      </c>
      <c r="S2498" s="12">
        <f t="shared" si="308"/>
        <v>41327.996435185181</v>
      </c>
      <c r="T2498" s="12">
        <f t="shared" si="309"/>
        <v>41362.954768518517</v>
      </c>
      <c r="U2498" s="13">
        <f t="shared" si="310"/>
        <v>41327.996435185181</v>
      </c>
      <c r="V2498" t="str">
        <f t="shared" si="311"/>
        <v>Feb</v>
      </c>
    </row>
    <row r="2499" spans="1:22"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312"/>
        <v>1.127715</v>
      </c>
      <c r="P2499" s="7">
        <f t="shared" ref="P2499:P2562" si="313">E2499/L2499</f>
        <v>80.551071428571419</v>
      </c>
      <c r="Q2499" t="str">
        <f t="shared" ref="Q2499:Q2562" si="314">LEFT(N2499, SEARCH("/",N2499,1)-1)</f>
        <v>music</v>
      </c>
      <c r="R2499" s="8" t="str">
        <f t="shared" ref="R2499:R2562" si="315">RIGHT(N2499,LEN(N2499)-SEARCH("/",N2499))</f>
        <v>indie rock</v>
      </c>
      <c r="S2499" s="12">
        <f t="shared" ref="S2499:S2562" si="316">(J2499/86400)+DATE(1970,1,1)</f>
        <v>40730.878912037035</v>
      </c>
      <c r="T2499" s="12">
        <f t="shared" ref="T2499:T2562" si="317">(I2499/86400)+DATE(1970,1,1)</f>
        <v>40760.878912037035</v>
      </c>
      <c r="U2499" s="13">
        <f t="shared" ref="U2499:U2562" si="318">S2499</f>
        <v>40730.878912037035</v>
      </c>
      <c r="V2499" t="str">
        <f t="shared" si="311"/>
        <v>Jul</v>
      </c>
    </row>
    <row r="2500" spans="1:22"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312"/>
        <v>1.056</v>
      </c>
      <c r="P2500" s="7">
        <f t="shared" si="313"/>
        <v>52.8</v>
      </c>
      <c r="Q2500" t="str">
        <f t="shared" si="314"/>
        <v>music</v>
      </c>
      <c r="R2500" s="8" t="str">
        <f t="shared" si="315"/>
        <v>indie rock</v>
      </c>
      <c r="S2500" s="12">
        <f t="shared" si="316"/>
        <v>42017.967442129629</v>
      </c>
      <c r="T2500" s="12">
        <f t="shared" si="317"/>
        <v>42031.967442129629</v>
      </c>
      <c r="U2500" s="13">
        <f t="shared" si="318"/>
        <v>42017.967442129629</v>
      </c>
      <c r="V2500" t="str">
        <f t="shared" ref="V2500:V2563" si="319">TEXT(S2500,"mmm")</f>
        <v>Jan</v>
      </c>
    </row>
    <row r="2501" spans="1:22"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312"/>
        <v>2.0262500000000001</v>
      </c>
      <c r="P2501" s="7">
        <f t="shared" si="313"/>
        <v>47.676470588235297</v>
      </c>
      <c r="Q2501" t="str">
        <f t="shared" si="314"/>
        <v>music</v>
      </c>
      <c r="R2501" s="8" t="str">
        <f t="shared" si="315"/>
        <v>indie rock</v>
      </c>
      <c r="S2501" s="12">
        <f t="shared" si="316"/>
        <v>41226.648576388892</v>
      </c>
      <c r="T2501" s="12">
        <f t="shared" si="317"/>
        <v>41274.75</v>
      </c>
      <c r="U2501" s="13">
        <f t="shared" si="318"/>
        <v>41226.648576388892</v>
      </c>
      <c r="V2501" t="str">
        <f t="shared" si="319"/>
        <v>Nov</v>
      </c>
    </row>
    <row r="2502" spans="1:22"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312"/>
        <v>1.1333333333333333</v>
      </c>
      <c r="P2502" s="7">
        <f t="shared" si="313"/>
        <v>23.448275862068964</v>
      </c>
      <c r="Q2502" t="str">
        <f t="shared" si="314"/>
        <v>music</v>
      </c>
      <c r="R2502" s="8" t="str">
        <f t="shared" si="315"/>
        <v>indie rock</v>
      </c>
      <c r="S2502" s="12">
        <f t="shared" si="316"/>
        <v>41053.772858796292</v>
      </c>
      <c r="T2502" s="12">
        <f t="shared" si="317"/>
        <v>41083.772858796292</v>
      </c>
      <c r="U2502" s="13">
        <f t="shared" si="318"/>
        <v>41053.772858796292</v>
      </c>
      <c r="V2502" t="str">
        <f t="shared" si="31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312"/>
        <v>2.5545454545454545E-2</v>
      </c>
      <c r="P2503" s="7">
        <f t="shared" si="313"/>
        <v>40.142857142857146</v>
      </c>
      <c r="Q2503" t="str">
        <f t="shared" si="314"/>
        <v>food</v>
      </c>
      <c r="R2503" s="8" t="str">
        <f t="shared" si="315"/>
        <v>restaurants</v>
      </c>
      <c r="S2503" s="12">
        <f t="shared" si="316"/>
        <v>42244.776666666672</v>
      </c>
      <c r="T2503" s="12">
        <f t="shared" si="317"/>
        <v>42274.776666666672</v>
      </c>
      <c r="U2503" s="13">
        <f t="shared" si="318"/>
        <v>42244.776666666672</v>
      </c>
      <c r="V2503" t="str">
        <f t="shared" si="31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312"/>
        <v>7.8181818181818181E-4</v>
      </c>
      <c r="P2504" s="7">
        <f t="shared" si="313"/>
        <v>17.2</v>
      </c>
      <c r="Q2504" t="str">
        <f t="shared" si="314"/>
        <v>food</v>
      </c>
      <c r="R2504" s="8" t="str">
        <f t="shared" si="315"/>
        <v>restaurants</v>
      </c>
      <c r="S2504" s="12">
        <f t="shared" si="316"/>
        <v>41858.825439814813</v>
      </c>
      <c r="T2504" s="12">
        <f t="shared" si="317"/>
        <v>41903.825439814813</v>
      </c>
      <c r="U2504" s="13">
        <f t="shared" si="318"/>
        <v>41858.825439814813</v>
      </c>
      <c r="V2504" t="str">
        <f t="shared" si="31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312"/>
        <v>0</v>
      </c>
      <c r="P2505" s="7" t="e">
        <f t="shared" si="313"/>
        <v>#DIV/0!</v>
      </c>
      <c r="Q2505" t="str">
        <f t="shared" si="314"/>
        <v>food</v>
      </c>
      <c r="R2505" s="8" t="str">
        <f t="shared" si="315"/>
        <v>restaurants</v>
      </c>
      <c r="S2505" s="12">
        <f t="shared" si="316"/>
        <v>42498.899398148147</v>
      </c>
      <c r="T2505" s="12">
        <f t="shared" si="317"/>
        <v>42528.879166666666</v>
      </c>
      <c r="U2505" s="13">
        <f t="shared" si="318"/>
        <v>42498.899398148147</v>
      </c>
      <c r="V2505" t="str">
        <f t="shared" si="31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312"/>
        <v>0</v>
      </c>
      <c r="P2506" s="7" t="e">
        <f t="shared" si="313"/>
        <v>#DIV/0!</v>
      </c>
      <c r="Q2506" t="str">
        <f t="shared" si="314"/>
        <v>food</v>
      </c>
      <c r="R2506" s="8" t="str">
        <f t="shared" si="315"/>
        <v>restaurants</v>
      </c>
      <c r="S2506" s="12">
        <f t="shared" si="316"/>
        <v>41928.015439814815</v>
      </c>
      <c r="T2506" s="12">
        <f t="shared" si="317"/>
        <v>41958.057106481487</v>
      </c>
      <c r="U2506" s="13">
        <f t="shared" si="318"/>
        <v>41928.015439814815</v>
      </c>
      <c r="V2506" t="str">
        <f t="shared" si="31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312"/>
        <v>0</v>
      </c>
      <c r="P2507" s="7" t="e">
        <f t="shared" si="313"/>
        <v>#DIV/0!</v>
      </c>
      <c r="Q2507" t="str">
        <f t="shared" si="314"/>
        <v>food</v>
      </c>
      <c r="R2507" s="8" t="str">
        <f t="shared" si="315"/>
        <v>restaurants</v>
      </c>
      <c r="S2507" s="12">
        <f t="shared" si="316"/>
        <v>42047.05574074074</v>
      </c>
      <c r="T2507" s="12">
        <f t="shared" si="317"/>
        <v>42077.014074074075</v>
      </c>
      <c r="U2507" s="13">
        <f t="shared" si="318"/>
        <v>42047.05574074074</v>
      </c>
      <c r="V2507" t="str">
        <f t="shared" si="31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312"/>
        <v>6.0000000000000001E-3</v>
      </c>
      <c r="P2508" s="7">
        <f t="shared" si="313"/>
        <v>15</v>
      </c>
      <c r="Q2508" t="str">
        <f t="shared" si="314"/>
        <v>food</v>
      </c>
      <c r="R2508" s="8" t="str">
        <f t="shared" si="315"/>
        <v>restaurants</v>
      </c>
      <c r="S2508" s="12">
        <f t="shared" si="316"/>
        <v>42258.297094907408</v>
      </c>
      <c r="T2508" s="12">
        <f t="shared" si="317"/>
        <v>42280.875</v>
      </c>
      <c r="U2508" s="13">
        <f t="shared" si="318"/>
        <v>42258.297094907408</v>
      </c>
      <c r="V2508" t="str">
        <f t="shared" si="31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312"/>
        <v>0</v>
      </c>
      <c r="P2509" s="7" t="e">
        <f t="shared" si="313"/>
        <v>#DIV/0!</v>
      </c>
      <c r="Q2509" t="str">
        <f t="shared" si="314"/>
        <v>food</v>
      </c>
      <c r="R2509" s="8" t="str">
        <f t="shared" si="315"/>
        <v>restaurants</v>
      </c>
      <c r="S2509" s="12">
        <f t="shared" si="316"/>
        <v>42105.072962962964</v>
      </c>
      <c r="T2509" s="12">
        <f t="shared" si="317"/>
        <v>42135.072962962964</v>
      </c>
      <c r="U2509" s="13">
        <f t="shared" si="318"/>
        <v>42105.072962962964</v>
      </c>
      <c r="V2509" t="str">
        <f t="shared" si="31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312"/>
        <v>0</v>
      </c>
      <c r="P2510" s="7" t="e">
        <f t="shared" si="313"/>
        <v>#DIV/0!</v>
      </c>
      <c r="Q2510" t="str">
        <f t="shared" si="314"/>
        <v>food</v>
      </c>
      <c r="R2510" s="8" t="str">
        <f t="shared" si="315"/>
        <v>restaurants</v>
      </c>
      <c r="S2510" s="12">
        <f t="shared" si="316"/>
        <v>41835.951782407406</v>
      </c>
      <c r="T2510" s="12">
        <f t="shared" si="317"/>
        <v>41865.951782407406</v>
      </c>
      <c r="U2510" s="13">
        <f t="shared" si="318"/>
        <v>41835.951782407406</v>
      </c>
      <c r="V2510" t="str">
        <f t="shared" si="31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312"/>
        <v>1.0526315789473684E-2</v>
      </c>
      <c r="P2511" s="7">
        <f t="shared" si="313"/>
        <v>35.714285714285715</v>
      </c>
      <c r="Q2511" t="str">
        <f t="shared" si="314"/>
        <v>food</v>
      </c>
      <c r="R2511" s="8" t="str">
        <f t="shared" si="315"/>
        <v>restaurants</v>
      </c>
      <c r="S2511" s="12">
        <f t="shared" si="316"/>
        <v>42058.809594907405</v>
      </c>
      <c r="T2511" s="12">
        <f t="shared" si="317"/>
        <v>42114.767928240741</v>
      </c>
      <c r="U2511" s="13">
        <f t="shared" si="318"/>
        <v>42058.809594907405</v>
      </c>
      <c r="V2511" t="str">
        <f t="shared" si="31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312"/>
        <v>1.5E-3</v>
      </c>
      <c r="P2512" s="7">
        <f t="shared" si="313"/>
        <v>37.5</v>
      </c>
      <c r="Q2512" t="str">
        <f t="shared" si="314"/>
        <v>food</v>
      </c>
      <c r="R2512" s="8" t="str">
        <f t="shared" si="315"/>
        <v>restaurants</v>
      </c>
      <c r="S2512" s="12">
        <f t="shared" si="316"/>
        <v>42078.997361111113</v>
      </c>
      <c r="T2512" s="12">
        <f t="shared" si="317"/>
        <v>42138.997361111113</v>
      </c>
      <c r="U2512" s="13">
        <f t="shared" si="318"/>
        <v>42078.997361111113</v>
      </c>
      <c r="V2512" t="str">
        <f t="shared" si="31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312"/>
        <v>0</v>
      </c>
      <c r="P2513" s="7" t="e">
        <f t="shared" si="313"/>
        <v>#DIV/0!</v>
      </c>
      <c r="Q2513" t="str">
        <f t="shared" si="314"/>
        <v>food</v>
      </c>
      <c r="R2513" s="8" t="str">
        <f t="shared" si="315"/>
        <v>restaurants</v>
      </c>
      <c r="S2513" s="12">
        <f t="shared" si="316"/>
        <v>42371.446909722217</v>
      </c>
      <c r="T2513" s="12">
        <f t="shared" si="317"/>
        <v>42401.446909722217</v>
      </c>
      <c r="U2513" s="13">
        <f t="shared" si="318"/>
        <v>42371.446909722217</v>
      </c>
      <c r="V2513" t="str">
        <f t="shared" si="31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312"/>
        <v>0</v>
      </c>
      <c r="P2514" s="7" t="e">
        <f t="shared" si="313"/>
        <v>#DIV/0!</v>
      </c>
      <c r="Q2514" t="str">
        <f t="shared" si="314"/>
        <v>food</v>
      </c>
      <c r="R2514" s="8" t="str">
        <f t="shared" si="315"/>
        <v>restaurants</v>
      </c>
      <c r="S2514" s="12">
        <f t="shared" si="316"/>
        <v>41971.876863425925</v>
      </c>
      <c r="T2514" s="12">
        <f t="shared" si="317"/>
        <v>41986.876863425925</v>
      </c>
      <c r="U2514" s="13">
        <f t="shared" si="318"/>
        <v>41971.876863425925</v>
      </c>
      <c r="V2514" t="str">
        <f t="shared" si="31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ref="O2515:O2578" si="320">E2515/D2515</f>
        <v>0</v>
      </c>
      <c r="P2515" s="7" t="e">
        <f t="shared" si="313"/>
        <v>#DIV/0!</v>
      </c>
      <c r="Q2515" t="str">
        <f t="shared" si="314"/>
        <v>food</v>
      </c>
      <c r="R2515" s="8" t="str">
        <f t="shared" si="315"/>
        <v>restaurants</v>
      </c>
      <c r="S2515" s="12">
        <f t="shared" si="316"/>
        <v>42732.00681712963</v>
      </c>
      <c r="T2515" s="12">
        <f t="shared" si="317"/>
        <v>42792.00681712963</v>
      </c>
      <c r="U2515" s="13">
        <f t="shared" si="318"/>
        <v>42732.00681712963</v>
      </c>
      <c r="V2515" t="str">
        <f t="shared" si="31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320"/>
        <v>1.7500000000000002E-2</v>
      </c>
      <c r="P2516" s="7">
        <f t="shared" si="313"/>
        <v>52.5</v>
      </c>
      <c r="Q2516" t="str">
        <f t="shared" si="314"/>
        <v>food</v>
      </c>
      <c r="R2516" s="8" t="str">
        <f t="shared" si="315"/>
        <v>restaurants</v>
      </c>
      <c r="S2516" s="12">
        <f t="shared" si="316"/>
        <v>41854.389780092592</v>
      </c>
      <c r="T2516" s="12">
        <f t="shared" si="317"/>
        <v>41871.389780092592</v>
      </c>
      <c r="U2516" s="13">
        <f t="shared" si="318"/>
        <v>41854.389780092592</v>
      </c>
      <c r="V2516" t="str">
        <f t="shared" si="31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320"/>
        <v>0.186</v>
      </c>
      <c r="P2517" s="7">
        <f t="shared" si="313"/>
        <v>77.5</v>
      </c>
      <c r="Q2517" t="str">
        <f t="shared" si="314"/>
        <v>food</v>
      </c>
      <c r="R2517" s="8" t="str">
        <f t="shared" si="315"/>
        <v>restaurants</v>
      </c>
      <c r="S2517" s="12">
        <f t="shared" si="316"/>
        <v>42027.839733796296</v>
      </c>
      <c r="T2517" s="12">
        <f t="shared" si="317"/>
        <v>42057.839733796296</v>
      </c>
      <c r="U2517" s="13">
        <f t="shared" si="318"/>
        <v>42027.839733796296</v>
      </c>
      <c r="V2517" t="str">
        <f t="shared" si="31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320"/>
        <v>0</v>
      </c>
      <c r="P2518" s="7" t="e">
        <f t="shared" si="313"/>
        <v>#DIV/0!</v>
      </c>
      <c r="Q2518" t="str">
        <f t="shared" si="314"/>
        <v>food</v>
      </c>
      <c r="R2518" s="8" t="str">
        <f t="shared" si="315"/>
        <v>restaurants</v>
      </c>
      <c r="S2518" s="12">
        <f t="shared" si="316"/>
        <v>41942.653379629628</v>
      </c>
      <c r="T2518" s="12">
        <f t="shared" si="317"/>
        <v>41972.6950462963</v>
      </c>
      <c r="U2518" s="13">
        <f t="shared" si="318"/>
        <v>41942.653379629628</v>
      </c>
      <c r="V2518" t="str">
        <f t="shared" si="31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320"/>
        <v>9.8166666666666666E-2</v>
      </c>
      <c r="P2519" s="7">
        <f t="shared" si="313"/>
        <v>53.545454545454547</v>
      </c>
      <c r="Q2519" t="str">
        <f t="shared" si="314"/>
        <v>food</v>
      </c>
      <c r="R2519" s="8" t="str">
        <f t="shared" si="315"/>
        <v>restaurants</v>
      </c>
      <c r="S2519" s="12">
        <f t="shared" si="316"/>
        <v>42052.802430555559</v>
      </c>
      <c r="T2519" s="12">
        <f t="shared" si="317"/>
        <v>42082.760763888888</v>
      </c>
      <c r="U2519" s="13">
        <f t="shared" si="318"/>
        <v>42052.802430555559</v>
      </c>
      <c r="V2519" t="str">
        <f t="shared" si="31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320"/>
        <v>0</v>
      </c>
      <c r="P2520" s="7" t="e">
        <f t="shared" si="313"/>
        <v>#DIV/0!</v>
      </c>
      <c r="Q2520" t="str">
        <f t="shared" si="314"/>
        <v>food</v>
      </c>
      <c r="R2520" s="8" t="str">
        <f t="shared" si="315"/>
        <v>restaurants</v>
      </c>
      <c r="S2520" s="12">
        <f t="shared" si="316"/>
        <v>41926.680879629632</v>
      </c>
      <c r="T2520" s="12">
        <f t="shared" si="317"/>
        <v>41956.722546296296</v>
      </c>
      <c r="U2520" s="13">
        <f t="shared" si="318"/>
        <v>41926.680879629632</v>
      </c>
      <c r="V2520" t="str">
        <f t="shared" si="31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320"/>
        <v>4.3333333333333331E-4</v>
      </c>
      <c r="P2521" s="7">
        <f t="shared" si="313"/>
        <v>16.25</v>
      </c>
      <c r="Q2521" t="str">
        <f t="shared" si="314"/>
        <v>food</v>
      </c>
      <c r="R2521" s="8" t="str">
        <f t="shared" si="315"/>
        <v>restaurants</v>
      </c>
      <c r="S2521" s="12">
        <f t="shared" si="316"/>
        <v>41809.155138888891</v>
      </c>
      <c r="T2521" s="12">
        <f t="shared" si="317"/>
        <v>41839.155138888891</v>
      </c>
      <c r="U2521" s="13">
        <f t="shared" si="318"/>
        <v>41809.155138888891</v>
      </c>
      <c r="V2521" t="str">
        <f t="shared" si="31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320"/>
        <v>0</v>
      </c>
      <c r="P2522" s="7" t="e">
        <f t="shared" si="313"/>
        <v>#DIV/0!</v>
      </c>
      <c r="Q2522" t="str">
        <f t="shared" si="314"/>
        <v>food</v>
      </c>
      <c r="R2522" s="8" t="str">
        <f t="shared" si="315"/>
        <v>restaurants</v>
      </c>
      <c r="S2522" s="12">
        <f t="shared" si="316"/>
        <v>42612.600520833337</v>
      </c>
      <c r="T2522" s="12">
        <f t="shared" si="317"/>
        <v>42658.806250000001</v>
      </c>
      <c r="U2522" s="13">
        <f t="shared" si="318"/>
        <v>42612.600520833337</v>
      </c>
      <c r="V2522" t="str">
        <f t="shared" si="319"/>
        <v>Aug</v>
      </c>
    </row>
    <row r="2523" spans="1:22"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320"/>
        <v>1.0948792000000001</v>
      </c>
      <c r="P2523" s="7">
        <f t="shared" si="313"/>
        <v>103.68174242424243</v>
      </c>
      <c r="Q2523" t="str">
        <f t="shared" si="314"/>
        <v>music</v>
      </c>
      <c r="R2523" s="8" t="str">
        <f t="shared" si="315"/>
        <v>classical music</v>
      </c>
      <c r="S2523" s="12">
        <f t="shared" si="316"/>
        <v>42269.967835648145</v>
      </c>
      <c r="T2523" s="12">
        <f t="shared" si="317"/>
        <v>42290.967835648145</v>
      </c>
      <c r="U2523" s="13">
        <f t="shared" si="318"/>
        <v>42269.967835648145</v>
      </c>
      <c r="V2523" t="str">
        <f t="shared" si="319"/>
        <v>Sep</v>
      </c>
    </row>
    <row r="2524" spans="1:22"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320"/>
        <v>1</v>
      </c>
      <c r="P2524" s="7">
        <f t="shared" si="313"/>
        <v>185.18518518518519</v>
      </c>
      <c r="Q2524" t="str">
        <f t="shared" si="314"/>
        <v>music</v>
      </c>
      <c r="R2524" s="8" t="str">
        <f t="shared" si="315"/>
        <v>classical music</v>
      </c>
      <c r="S2524" s="12">
        <f t="shared" si="316"/>
        <v>42460.573611111111</v>
      </c>
      <c r="T2524" s="12">
        <f t="shared" si="317"/>
        <v>42482.619444444441</v>
      </c>
      <c r="U2524" s="13">
        <f t="shared" si="318"/>
        <v>42460.573611111111</v>
      </c>
      <c r="V2524" t="str">
        <f t="shared" si="319"/>
        <v>Mar</v>
      </c>
    </row>
    <row r="2525" spans="1:22"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320"/>
        <v>1.5644444444444445</v>
      </c>
      <c r="P2525" s="7">
        <f t="shared" si="313"/>
        <v>54.153846153846153</v>
      </c>
      <c r="Q2525" t="str">
        <f t="shared" si="314"/>
        <v>music</v>
      </c>
      <c r="R2525" s="8" t="str">
        <f t="shared" si="315"/>
        <v>classical music</v>
      </c>
      <c r="S2525" s="12">
        <f t="shared" si="316"/>
        <v>41930.975601851853</v>
      </c>
      <c r="T2525" s="12">
        <f t="shared" si="317"/>
        <v>41961.017268518517</v>
      </c>
      <c r="U2525" s="13">
        <f t="shared" si="318"/>
        <v>41930.975601851853</v>
      </c>
      <c r="V2525" t="str">
        <f t="shared" si="319"/>
        <v>Oct</v>
      </c>
    </row>
    <row r="2526" spans="1:22"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320"/>
        <v>1.016</v>
      </c>
      <c r="P2526" s="7">
        <f t="shared" si="313"/>
        <v>177.2093023255814</v>
      </c>
      <c r="Q2526" t="str">
        <f t="shared" si="314"/>
        <v>music</v>
      </c>
      <c r="R2526" s="8" t="str">
        <f t="shared" si="315"/>
        <v>classical music</v>
      </c>
      <c r="S2526" s="12">
        <f t="shared" si="316"/>
        <v>41961.807372685187</v>
      </c>
      <c r="T2526" s="12">
        <f t="shared" si="317"/>
        <v>41994.1875</v>
      </c>
      <c r="U2526" s="13">
        <f t="shared" si="318"/>
        <v>41961.807372685187</v>
      </c>
      <c r="V2526" t="str">
        <f t="shared" si="319"/>
        <v>Nov</v>
      </c>
    </row>
    <row r="2527" spans="1:22"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320"/>
        <v>1.00325</v>
      </c>
      <c r="P2527" s="7">
        <f t="shared" si="313"/>
        <v>100.325</v>
      </c>
      <c r="Q2527" t="str">
        <f t="shared" si="314"/>
        <v>music</v>
      </c>
      <c r="R2527" s="8" t="str">
        <f t="shared" si="315"/>
        <v>classical music</v>
      </c>
      <c r="S2527" s="12">
        <f t="shared" si="316"/>
        <v>41058.844571759255</v>
      </c>
      <c r="T2527" s="12">
        <f t="shared" si="317"/>
        <v>41088.844571759255</v>
      </c>
      <c r="U2527" s="13">
        <f t="shared" si="318"/>
        <v>41058.844571759255</v>
      </c>
      <c r="V2527" t="str">
        <f t="shared" si="319"/>
        <v>May</v>
      </c>
    </row>
    <row r="2528" spans="1:22"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320"/>
        <v>1.1294999999999999</v>
      </c>
      <c r="P2528" s="7">
        <f t="shared" si="313"/>
        <v>136.90909090909091</v>
      </c>
      <c r="Q2528" t="str">
        <f t="shared" si="314"/>
        <v>music</v>
      </c>
      <c r="R2528" s="8" t="str">
        <f t="shared" si="315"/>
        <v>classical music</v>
      </c>
      <c r="S2528" s="12">
        <f t="shared" si="316"/>
        <v>41953.091134259259</v>
      </c>
      <c r="T2528" s="12">
        <f t="shared" si="317"/>
        <v>41981.207638888889</v>
      </c>
      <c r="U2528" s="13">
        <f t="shared" si="318"/>
        <v>41953.091134259259</v>
      </c>
      <c r="V2528" t="str">
        <f t="shared" si="319"/>
        <v>Nov</v>
      </c>
    </row>
    <row r="2529" spans="1:22"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320"/>
        <v>1.02125</v>
      </c>
      <c r="P2529" s="7">
        <f t="shared" si="313"/>
        <v>57.535211267605632</v>
      </c>
      <c r="Q2529" t="str">
        <f t="shared" si="314"/>
        <v>music</v>
      </c>
      <c r="R2529" s="8" t="str">
        <f t="shared" si="315"/>
        <v>classical music</v>
      </c>
      <c r="S2529" s="12">
        <f t="shared" si="316"/>
        <v>41546.75105324074</v>
      </c>
      <c r="T2529" s="12">
        <f t="shared" si="317"/>
        <v>41565.165972222225</v>
      </c>
      <c r="U2529" s="13">
        <f t="shared" si="318"/>
        <v>41546.75105324074</v>
      </c>
      <c r="V2529" t="str">
        <f t="shared" si="319"/>
        <v>Sep</v>
      </c>
    </row>
    <row r="2530" spans="1:22"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320"/>
        <v>1.0724974999999999</v>
      </c>
      <c r="P2530" s="7">
        <f t="shared" si="313"/>
        <v>52.962839506172834</v>
      </c>
      <c r="Q2530" t="str">
        <f t="shared" si="314"/>
        <v>music</v>
      </c>
      <c r="R2530" s="8" t="str">
        <f t="shared" si="315"/>
        <v>classical music</v>
      </c>
      <c r="S2530" s="12">
        <f t="shared" si="316"/>
        <v>42217.834525462968</v>
      </c>
      <c r="T2530" s="12">
        <f t="shared" si="317"/>
        <v>42236.458333333328</v>
      </c>
      <c r="U2530" s="13">
        <f t="shared" si="318"/>
        <v>42217.834525462968</v>
      </c>
      <c r="V2530" t="str">
        <f t="shared" si="319"/>
        <v>Aug</v>
      </c>
    </row>
    <row r="2531" spans="1:22"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320"/>
        <v>1.0428333333333333</v>
      </c>
      <c r="P2531" s="7">
        <f t="shared" si="313"/>
        <v>82.328947368421055</v>
      </c>
      <c r="Q2531" t="str">
        <f t="shared" si="314"/>
        <v>music</v>
      </c>
      <c r="R2531" s="8" t="str">
        <f t="shared" si="315"/>
        <v>classical music</v>
      </c>
      <c r="S2531" s="12">
        <f t="shared" si="316"/>
        <v>40948.080729166664</v>
      </c>
      <c r="T2531" s="12">
        <f t="shared" si="317"/>
        <v>40993.0390625</v>
      </c>
      <c r="U2531" s="13">
        <f t="shared" si="318"/>
        <v>40948.080729166664</v>
      </c>
      <c r="V2531" t="str">
        <f t="shared" si="319"/>
        <v>Feb</v>
      </c>
    </row>
    <row r="2532" spans="1:22"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320"/>
        <v>1</v>
      </c>
      <c r="P2532" s="7">
        <f t="shared" si="313"/>
        <v>135.41666666666666</v>
      </c>
      <c r="Q2532" t="str">
        <f t="shared" si="314"/>
        <v>music</v>
      </c>
      <c r="R2532" s="8" t="str">
        <f t="shared" si="315"/>
        <v>classical music</v>
      </c>
      <c r="S2532" s="12">
        <f t="shared" si="316"/>
        <v>42081.864641203705</v>
      </c>
      <c r="T2532" s="12">
        <f t="shared" si="317"/>
        <v>42114.201388888891</v>
      </c>
      <c r="U2532" s="13">
        <f t="shared" si="318"/>
        <v>42081.864641203705</v>
      </c>
      <c r="V2532" t="str">
        <f t="shared" si="319"/>
        <v>Mar</v>
      </c>
    </row>
    <row r="2533" spans="1:22"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320"/>
        <v>1.004</v>
      </c>
      <c r="P2533" s="7">
        <f t="shared" si="313"/>
        <v>74.06557377049181</v>
      </c>
      <c r="Q2533" t="str">
        <f t="shared" si="314"/>
        <v>music</v>
      </c>
      <c r="R2533" s="8" t="str">
        <f t="shared" si="315"/>
        <v>classical music</v>
      </c>
      <c r="S2533" s="12">
        <f t="shared" si="316"/>
        <v>42208.680023148147</v>
      </c>
      <c r="T2533" s="12">
        <f t="shared" si="317"/>
        <v>42231.165972222225</v>
      </c>
      <c r="U2533" s="13">
        <f t="shared" si="318"/>
        <v>42208.680023148147</v>
      </c>
      <c r="V2533" t="str">
        <f t="shared" si="319"/>
        <v>Jul</v>
      </c>
    </row>
    <row r="2534" spans="1:22"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320"/>
        <v>1.26125</v>
      </c>
      <c r="P2534" s="7">
        <f t="shared" si="313"/>
        <v>84.083333333333329</v>
      </c>
      <c r="Q2534" t="str">
        <f t="shared" si="314"/>
        <v>music</v>
      </c>
      <c r="R2534" s="8" t="str">
        <f t="shared" si="315"/>
        <v>classical music</v>
      </c>
      <c r="S2534" s="12">
        <f t="shared" si="316"/>
        <v>41107.849143518521</v>
      </c>
      <c r="T2534" s="12">
        <f t="shared" si="317"/>
        <v>41137.849143518521</v>
      </c>
      <c r="U2534" s="13">
        <f t="shared" si="318"/>
        <v>41107.849143518521</v>
      </c>
      <c r="V2534" t="str">
        <f t="shared" si="319"/>
        <v>Jul</v>
      </c>
    </row>
    <row r="2535" spans="1:22"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320"/>
        <v>1.1066666666666667</v>
      </c>
      <c r="P2535" s="7">
        <f t="shared" si="313"/>
        <v>61.029411764705884</v>
      </c>
      <c r="Q2535" t="str">
        <f t="shared" si="314"/>
        <v>music</v>
      </c>
      <c r="R2535" s="8" t="str">
        <f t="shared" si="315"/>
        <v>classical music</v>
      </c>
      <c r="S2535" s="12">
        <f t="shared" si="316"/>
        <v>41304.751284722224</v>
      </c>
      <c r="T2535" s="12">
        <f t="shared" si="317"/>
        <v>41334.750787037039</v>
      </c>
      <c r="U2535" s="13">
        <f t="shared" si="318"/>
        <v>41304.751284722224</v>
      </c>
      <c r="V2535" t="str">
        <f t="shared" si="319"/>
        <v>Jan</v>
      </c>
    </row>
    <row r="2536" spans="1:22"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320"/>
        <v>1.05</v>
      </c>
      <c r="P2536" s="7">
        <f t="shared" si="313"/>
        <v>150</v>
      </c>
      <c r="Q2536" t="str">
        <f t="shared" si="314"/>
        <v>music</v>
      </c>
      <c r="R2536" s="8" t="str">
        <f t="shared" si="315"/>
        <v>classical music</v>
      </c>
      <c r="S2536" s="12">
        <f t="shared" si="316"/>
        <v>40127.700370370367</v>
      </c>
      <c r="T2536" s="12">
        <f t="shared" si="317"/>
        <v>40179.25</v>
      </c>
      <c r="U2536" s="13">
        <f t="shared" si="318"/>
        <v>40127.700370370367</v>
      </c>
      <c r="V2536" t="str">
        <f t="shared" si="319"/>
        <v>Nov</v>
      </c>
    </row>
    <row r="2537" spans="1:22"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320"/>
        <v>1.03775</v>
      </c>
      <c r="P2537" s="7">
        <f t="shared" si="313"/>
        <v>266.08974358974359</v>
      </c>
      <c r="Q2537" t="str">
        <f t="shared" si="314"/>
        <v>music</v>
      </c>
      <c r="R2537" s="8" t="str">
        <f t="shared" si="315"/>
        <v>classical music</v>
      </c>
      <c r="S2537" s="12">
        <f t="shared" si="316"/>
        <v>41943.791030092594</v>
      </c>
      <c r="T2537" s="12">
        <f t="shared" si="317"/>
        <v>41974.832696759258</v>
      </c>
      <c r="U2537" s="13">
        <f t="shared" si="318"/>
        <v>41943.791030092594</v>
      </c>
      <c r="V2537" t="str">
        <f t="shared" si="319"/>
        <v>Oct</v>
      </c>
    </row>
    <row r="2538" spans="1:22"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320"/>
        <v>1.1599999999999999</v>
      </c>
      <c r="P2538" s="7">
        <f t="shared" si="313"/>
        <v>7.25</v>
      </c>
      <c r="Q2538" t="str">
        <f t="shared" si="314"/>
        <v>music</v>
      </c>
      <c r="R2538" s="8" t="str">
        <f t="shared" si="315"/>
        <v>classical music</v>
      </c>
      <c r="S2538" s="12">
        <f t="shared" si="316"/>
        <v>41464.106087962966</v>
      </c>
      <c r="T2538" s="12">
        <f t="shared" si="317"/>
        <v>41485.106087962966</v>
      </c>
      <c r="U2538" s="13">
        <f t="shared" si="318"/>
        <v>41464.106087962966</v>
      </c>
      <c r="V2538" t="str">
        <f t="shared" si="319"/>
        <v>Jul</v>
      </c>
    </row>
    <row r="2539" spans="1:22"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320"/>
        <v>1.1000000000000001</v>
      </c>
      <c r="P2539" s="7">
        <f t="shared" si="313"/>
        <v>100</v>
      </c>
      <c r="Q2539" t="str">
        <f t="shared" si="314"/>
        <v>music</v>
      </c>
      <c r="R2539" s="8" t="str">
        <f t="shared" si="315"/>
        <v>classical music</v>
      </c>
      <c r="S2539" s="12">
        <f t="shared" si="316"/>
        <v>40696.648784722223</v>
      </c>
      <c r="T2539" s="12">
        <f t="shared" si="317"/>
        <v>40756.648784722223</v>
      </c>
      <c r="U2539" s="13">
        <f t="shared" si="318"/>
        <v>40696.648784722223</v>
      </c>
      <c r="V2539" t="str">
        <f t="shared" si="319"/>
        <v>Jun</v>
      </c>
    </row>
    <row r="2540" spans="1:22"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320"/>
        <v>1.130176111111111</v>
      </c>
      <c r="P2540" s="7">
        <f t="shared" si="313"/>
        <v>109.96308108108107</v>
      </c>
      <c r="Q2540" t="str">
        <f t="shared" si="314"/>
        <v>music</v>
      </c>
      <c r="R2540" s="8" t="str">
        <f t="shared" si="315"/>
        <v>classical music</v>
      </c>
      <c r="S2540" s="12">
        <f t="shared" si="316"/>
        <v>41298.509965277779</v>
      </c>
      <c r="T2540" s="12">
        <f t="shared" si="317"/>
        <v>41329.207638888889</v>
      </c>
      <c r="U2540" s="13">
        <f t="shared" si="318"/>
        <v>41298.509965277779</v>
      </c>
      <c r="V2540" t="str">
        <f t="shared" si="319"/>
        <v>Jan</v>
      </c>
    </row>
    <row r="2541" spans="1:22"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320"/>
        <v>1.0024999999999999</v>
      </c>
      <c r="P2541" s="7">
        <f t="shared" si="313"/>
        <v>169.91525423728814</v>
      </c>
      <c r="Q2541" t="str">
        <f t="shared" si="314"/>
        <v>music</v>
      </c>
      <c r="R2541" s="8" t="str">
        <f t="shared" si="315"/>
        <v>classical music</v>
      </c>
      <c r="S2541" s="12">
        <f t="shared" si="316"/>
        <v>41977.902222222227</v>
      </c>
      <c r="T2541" s="12">
        <f t="shared" si="317"/>
        <v>42037.902222222227</v>
      </c>
      <c r="U2541" s="13">
        <f t="shared" si="318"/>
        <v>41977.902222222227</v>
      </c>
      <c r="V2541" t="str">
        <f t="shared" si="319"/>
        <v>Dec</v>
      </c>
    </row>
    <row r="2542" spans="1:22"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320"/>
        <v>1.034</v>
      </c>
      <c r="P2542" s="7">
        <f t="shared" si="313"/>
        <v>95.740740740740748</v>
      </c>
      <c r="Q2542" t="str">
        <f t="shared" si="314"/>
        <v>music</v>
      </c>
      <c r="R2542" s="8" t="str">
        <f t="shared" si="315"/>
        <v>classical music</v>
      </c>
      <c r="S2542" s="12">
        <f t="shared" si="316"/>
        <v>40785.675011574072</v>
      </c>
      <c r="T2542" s="12">
        <f t="shared" si="317"/>
        <v>40845.675011574072</v>
      </c>
      <c r="U2542" s="13">
        <f t="shared" si="318"/>
        <v>40785.675011574072</v>
      </c>
      <c r="V2542" t="str">
        <f t="shared" si="319"/>
        <v>Aug</v>
      </c>
    </row>
    <row r="2543" spans="1:22"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320"/>
        <v>1.0702857142857143</v>
      </c>
      <c r="P2543" s="7">
        <f t="shared" si="313"/>
        <v>59.460317460317462</v>
      </c>
      <c r="Q2543" t="str">
        <f t="shared" si="314"/>
        <v>music</v>
      </c>
      <c r="R2543" s="8" t="str">
        <f t="shared" si="315"/>
        <v>classical music</v>
      </c>
      <c r="S2543" s="12">
        <f t="shared" si="316"/>
        <v>41483.449282407411</v>
      </c>
      <c r="T2543" s="12">
        <f t="shared" si="317"/>
        <v>41543.449282407411</v>
      </c>
      <c r="U2543" s="13">
        <f t="shared" si="318"/>
        <v>41483.449282407411</v>
      </c>
      <c r="V2543" t="str">
        <f t="shared" si="319"/>
        <v>Jul</v>
      </c>
    </row>
    <row r="2544" spans="1:22"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320"/>
        <v>1.0357142857142858</v>
      </c>
      <c r="P2544" s="7">
        <f t="shared" si="313"/>
        <v>55.769230769230766</v>
      </c>
      <c r="Q2544" t="str">
        <f t="shared" si="314"/>
        <v>music</v>
      </c>
      <c r="R2544" s="8" t="str">
        <f t="shared" si="315"/>
        <v>classical music</v>
      </c>
      <c r="S2544" s="12">
        <f t="shared" si="316"/>
        <v>41509.426585648151</v>
      </c>
      <c r="T2544" s="12">
        <f t="shared" si="317"/>
        <v>41548.165972222225</v>
      </c>
      <c r="U2544" s="13">
        <f t="shared" si="318"/>
        <v>41509.426585648151</v>
      </c>
      <c r="V2544" t="str">
        <f t="shared" si="319"/>
        <v>Aug</v>
      </c>
    </row>
    <row r="2545" spans="1:22"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320"/>
        <v>1.5640000000000001</v>
      </c>
      <c r="P2545" s="7">
        <f t="shared" si="313"/>
        <v>30.076923076923077</v>
      </c>
      <c r="Q2545" t="str">
        <f t="shared" si="314"/>
        <v>music</v>
      </c>
      <c r="R2545" s="8" t="str">
        <f t="shared" si="315"/>
        <v>classical music</v>
      </c>
      <c r="S2545" s="12">
        <f t="shared" si="316"/>
        <v>40514.107615740737</v>
      </c>
      <c r="T2545" s="12">
        <f t="shared" si="317"/>
        <v>40545.125</v>
      </c>
      <c r="U2545" s="13">
        <f t="shared" si="318"/>
        <v>40514.107615740737</v>
      </c>
      <c r="V2545" t="str">
        <f t="shared" si="319"/>
        <v>Dec</v>
      </c>
    </row>
    <row r="2546" spans="1:22"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320"/>
        <v>1.0082</v>
      </c>
      <c r="P2546" s="7">
        <f t="shared" si="313"/>
        <v>88.438596491228068</v>
      </c>
      <c r="Q2546" t="str">
        <f t="shared" si="314"/>
        <v>music</v>
      </c>
      <c r="R2546" s="8" t="str">
        <f t="shared" si="315"/>
        <v>classical music</v>
      </c>
      <c r="S2546" s="12">
        <f t="shared" si="316"/>
        <v>41068.520474537036</v>
      </c>
      <c r="T2546" s="12">
        <f t="shared" si="317"/>
        <v>41098.520474537036</v>
      </c>
      <c r="U2546" s="13">
        <f t="shared" si="318"/>
        <v>41068.520474537036</v>
      </c>
      <c r="V2546" t="str">
        <f t="shared" si="319"/>
        <v>Jun</v>
      </c>
    </row>
    <row r="2547" spans="1:22"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320"/>
        <v>1.9530000000000001</v>
      </c>
      <c r="P2547" s="7">
        <f t="shared" si="313"/>
        <v>64.032786885245898</v>
      </c>
      <c r="Q2547" t="str">
        <f t="shared" si="314"/>
        <v>music</v>
      </c>
      <c r="R2547" s="8" t="str">
        <f t="shared" si="315"/>
        <v>classical music</v>
      </c>
      <c r="S2547" s="12">
        <f t="shared" si="316"/>
        <v>42027.138171296298</v>
      </c>
      <c r="T2547" s="12">
        <f t="shared" si="317"/>
        <v>42062.020833333328</v>
      </c>
      <c r="U2547" s="13">
        <f t="shared" si="318"/>
        <v>42027.138171296298</v>
      </c>
      <c r="V2547" t="str">
        <f t="shared" si="319"/>
        <v>Jan</v>
      </c>
    </row>
    <row r="2548" spans="1:22"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320"/>
        <v>1.1171428571428572</v>
      </c>
      <c r="P2548" s="7">
        <f t="shared" si="313"/>
        <v>60.153846153846153</v>
      </c>
      <c r="Q2548" t="str">
        <f t="shared" si="314"/>
        <v>music</v>
      </c>
      <c r="R2548" s="8" t="str">
        <f t="shared" si="315"/>
        <v>classical music</v>
      </c>
      <c r="S2548" s="12">
        <f t="shared" si="316"/>
        <v>41524.858553240745</v>
      </c>
      <c r="T2548" s="12">
        <f t="shared" si="317"/>
        <v>41552.208333333336</v>
      </c>
      <c r="U2548" s="13">
        <f t="shared" si="318"/>
        <v>41524.858553240745</v>
      </c>
      <c r="V2548" t="str">
        <f t="shared" si="319"/>
        <v>Sep</v>
      </c>
    </row>
    <row r="2549" spans="1:22"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320"/>
        <v>1.1985454545454546</v>
      </c>
      <c r="P2549" s="7">
        <f t="shared" si="313"/>
        <v>49.194029850746269</v>
      </c>
      <c r="Q2549" t="str">
        <f t="shared" si="314"/>
        <v>music</v>
      </c>
      <c r="R2549" s="8" t="str">
        <f t="shared" si="315"/>
        <v>classical music</v>
      </c>
      <c r="S2549" s="12">
        <f t="shared" si="316"/>
        <v>40973.773182870369</v>
      </c>
      <c r="T2549" s="12">
        <f t="shared" si="317"/>
        <v>41003.731516203705</v>
      </c>
      <c r="U2549" s="13">
        <f t="shared" si="318"/>
        <v>40973.773182870369</v>
      </c>
      <c r="V2549" t="str">
        <f t="shared" si="319"/>
        <v>Mar</v>
      </c>
    </row>
    <row r="2550" spans="1:22"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320"/>
        <v>1.0185</v>
      </c>
      <c r="P2550" s="7">
        <f t="shared" si="313"/>
        <v>165.16216216216216</v>
      </c>
      <c r="Q2550" t="str">
        <f t="shared" si="314"/>
        <v>music</v>
      </c>
      <c r="R2550" s="8" t="str">
        <f t="shared" si="315"/>
        <v>classical music</v>
      </c>
      <c r="S2550" s="12">
        <f t="shared" si="316"/>
        <v>42618.625428240739</v>
      </c>
      <c r="T2550" s="12">
        <f t="shared" si="317"/>
        <v>42643.185416666667</v>
      </c>
      <c r="U2550" s="13">
        <f t="shared" si="318"/>
        <v>42618.625428240739</v>
      </c>
      <c r="V2550" t="str">
        <f t="shared" si="319"/>
        <v>Sep</v>
      </c>
    </row>
    <row r="2551" spans="1:22"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320"/>
        <v>1.0280254777070064</v>
      </c>
      <c r="P2551" s="7">
        <f t="shared" si="313"/>
        <v>43.621621621621621</v>
      </c>
      <c r="Q2551" t="str">
        <f t="shared" si="314"/>
        <v>music</v>
      </c>
      <c r="R2551" s="8" t="str">
        <f t="shared" si="315"/>
        <v>classical music</v>
      </c>
      <c r="S2551" s="12">
        <f t="shared" si="316"/>
        <v>41390.757754629631</v>
      </c>
      <c r="T2551" s="12">
        <f t="shared" si="317"/>
        <v>41425.708333333336</v>
      </c>
      <c r="U2551" s="13">
        <f t="shared" si="318"/>
        <v>41390.757754629631</v>
      </c>
      <c r="V2551" t="str">
        <f t="shared" si="319"/>
        <v>Apr</v>
      </c>
    </row>
    <row r="2552" spans="1:22"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320"/>
        <v>1.0084615384615385</v>
      </c>
      <c r="P2552" s="7">
        <f t="shared" si="313"/>
        <v>43.7</v>
      </c>
      <c r="Q2552" t="str">
        <f t="shared" si="314"/>
        <v>music</v>
      </c>
      <c r="R2552" s="8" t="str">
        <f t="shared" si="315"/>
        <v>classical music</v>
      </c>
      <c r="S2552" s="12">
        <f t="shared" si="316"/>
        <v>42228.634328703702</v>
      </c>
      <c r="T2552" s="12">
        <f t="shared" si="317"/>
        <v>42285.165972222225</v>
      </c>
      <c r="U2552" s="13">
        <f t="shared" si="318"/>
        <v>42228.634328703702</v>
      </c>
      <c r="V2552" t="str">
        <f t="shared" si="319"/>
        <v>Aug</v>
      </c>
    </row>
    <row r="2553" spans="1:22"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320"/>
        <v>1.0273469387755103</v>
      </c>
      <c r="P2553" s="7">
        <f t="shared" si="313"/>
        <v>67.419642857142861</v>
      </c>
      <c r="Q2553" t="str">
        <f t="shared" si="314"/>
        <v>music</v>
      </c>
      <c r="R2553" s="8" t="str">
        <f t="shared" si="315"/>
        <v>classical music</v>
      </c>
      <c r="S2553" s="12">
        <f t="shared" si="316"/>
        <v>40961.252141203702</v>
      </c>
      <c r="T2553" s="12">
        <f t="shared" si="317"/>
        <v>40989.866666666669</v>
      </c>
      <c r="U2553" s="13">
        <f t="shared" si="318"/>
        <v>40961.252141203702</v>
      </c>
      <c r="V2553" t="str">
        <f t="shared" si="319"/>
        <v>Feb</v>
      </c>
    </row>
    <row r="2554" spans="1:22"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320"/>
        <v>1.0649999999999999</v>
      </c>
      <c r="P2554" s="7">
        <f t="shared" si="313"/>
        <v>177.5</v>
      </c>
      <c r="Q2554" t="str">
        <f t="shared" si="314"/>
        <v>music</v>
      </c>
      <c r="R2554" s="8" t="str">
        <f t="shared" si="315"/>
        <v>classical music</v>
      </c>
      <c r="S2554" s="12">
        <f t="shared" si="316"/>
        <v>42769.809965277775</v>
      </c>
      <c r="T2554" s="12">
        <f t="shared" si="317"/>
        <v>42799.809965277775</v>
      </c>
      <c r="U2554" s="13">
        <f t="shared" si="318"/>
        <v>42769.809965277775</v>
      </c>
      <c r="V2554" t="str">
        <f t="shared" si="319"/>
        <v>Feb</v>
      </c>
    </row>
    <row r="2555" spans="1:22"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320"/>
        <v>1.5553333333333332</v>
      </c>
      <c r="P2555" s="7">
        <f t="shared" si="313"/>
        <v>38.883333333333333</v>
      </c>
      <c r="Q2555" t="str">
        <f t="shared" si="314"/>
        <v>music</v>
      </c>
      <c r="R2555" s="8" t="str">
        <f t="shared" si="315"/>
        <v>classical music</v>
      </c>
      <c r="S2555" s="12">
        <f t="shared" si="316"/>
        <v>41113.199155092589</v>
      </c>
      <c r="T2555" s="12">
        <f t="shared" si="317"/>
        <v>41173.199155092589</v>
      </c>
      <c r="U2555" s="13">
        <f t="shared" si="318"/>
        <v>41113.199155092589</v>
      </c>
      <c r="V2555" t="str">
        <f t="shared" si="319"/>
        <v>Jul</v>
      </c>
    </row>
    <row r="2556" spans="1:22"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320"/>
        <v>1.228</v>
      </c>
      <c r="P2556" s="7">
        <f t="shared" si="313"/>
        <v>54.985074626865675</v>
      </c>
      <c r="Q2556" t="str">
        <f t="shared" si="314"/>
        <v>music</v>
      </c>
      <c r="R2556" s="8" t="str">
        <f t="shared" si="315"/>
        <v>classical music</v>
      </c>
      <c r="S2556" s="12">
        <f t="shared" si="316"/>
        <v>42125.078275462962</v>
      </c>
      <c r="T2556" s="12">
        <f t="shared" si="317"/>
        <v>42156.165972222225</v>
      </c>
      <c r="U2556" s="13">
        <f t="shared" si="318"/>
        <v>42125.078275462962</v>
      </c>
      <c r="V2556" t="str">
        <f t="shared" si="319"/>
        <v>May</v>
      </c>
    </row>
    <row r="2557" spans="1:22"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320"/>
        <v>1.0734999999999999</v>
      </c>
      <c r="P2557" s="7">
        <f t="shared" si="313"/>
        <v>61.342857142857142</v>
      </c>
      <c r="Q2557" t="str">
        <f t="shared" si="314"/>
        <v>music</v>
      </c>
      <c r="R2557" s="8" t="str">
        <f t="shared" si="315"/>
        <v>classical music</v>
      </c>
      <c r="S2557" s="12">
        <f t="shared" si="316"/>
        <v>41026.655011574076</v>
      </c>
      <c r="T2557" s="12">
        <f t="shared" si="317"/>
        <v>41057.655011574076</v>
      </c>
      <c r="U2557" s="13">
        <f t="shared" si="318"/>
        <v>41026.655011574076</v>
      </c>
      <c r="V2557" t="str">
        <f t="shared" si="319"/>
        <v>Apr</v>
      </c>
    </row>
    <row r="2558" spans="1:22"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320"/>
        <v>1.0550335570469798</v>
      </c>
      <c r="P2558" s="7">
        <f t="shared" si="313"/>
        <v>23.117647058823529</v>
      </c>
      <c r="Q2558" t="str">
        <f t="shared" si="314"/>
        <v>music</v>
      </c>
      <c r="R2558" s="8" t="str">
        <f t="shared" si="315"/>
        <v>classical music</v>
      </c>
      <c r="S2558" s="12">
        <f t="shared" si="316"/>
        <v>41222.991400462961</v>
      </c>
      <c r="T2558" s="12">
        <f t="shared" si="317"/>
        <v>41267.991400462961</v>
      </c>
      <c r="U2558" s="13">
        <f t="shared" si="318"/>
        <v>41222.991400462961</v>
      </c>
      <c r="V2558" t="str">
        <f t="shared" si="319"/>
        <v>Nov</v>
      </c>
    </row>
    <row r="2559" spans="1:22"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320"/>
        <v>1.1844444444444444</v>
      </c>
      <c r="P2559" s="7">
        <f t="shared" si="313"/>
        <v>29.611111111111111</v>
      </c>
      <c r="Q2559" t="str">
        <f t="shared" si="314"/>
        <v>music</v>
      </c>
      <c r="R2559" s="8" t="str">
        <f t="shared" si="315"/>
        <v>classical music</v>
      </c>
      <c r="S2559" s="12">
        <f t="shared" si="316"/>
        <v>41744.745208333334</v>
      </c>
      <c r="T2559" s="12">
        <f t="shared" si="317"/>
        <v>41774.745208333334</v>
      </c>
      <c r="U2559" s="13">
        <f t="shared" si="318"/>
        <v>41744.745208333334</v>
      </c>
      <c r="V2559" t="str">
        <f t="shared" si="319"/>
        <v>Apr</v>
      </c>
    </row>
    <row r="2560" spans="1:22"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320"/>
        <v>1.0888</v>
      </c>
      <c r="P2560" s="7">
        <f t="shared" si="313"/>
        <v>75.611111111111114</v>
      </c>
      <c r="Q2560" t="str">
        <f t="shared" si="314"/>
        <v>music</v>
      </c>
      <c r="R2560" s="8" t="str">
        <f t="shared" si="315"/>
        <v>classical music</v>
      </c>
      <c r="S2560" s="12">
        <f t="shared" si="316"/>
        <v>42093.860023148147</v>
      </c>
      <c r="T2560" s="12">
        <f t="shared" si="317"/>
        <v>42125.582638888889</v>
      </c>
      <c r="U2560" s="13">
        <f t="shared" si="318"/>
        <v>42093.860023148147</v>
      </c>
      <c r="V2560" t="str">
        <f t="shared" si="319"/>
        <v>Mar</v>
      </c>
    </row>
    <row r="2561" spans="1:22"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320"/>
        <v>1.1125</v>
      </c>
      <c r="P2561" s="7">
        <f t="shared" si="313"/>
        <v>35.6</v>
      </c>
      <c r="Q2561" t="str">
        <f t="shared" si="314"/>
        <v>music</v>
      </c>
      <c r="R2561" s="8" t="str">
        <f t="shared" si="315"/>
        <v>classical music</v>
      </c>
      <c r="S2561" s="12">
        <f t="shared" si="316"/>
        <v>40829.873657407406</v>
      </c>
      <c r="T2561" s="12">
        <f t="shared" si="317"/>
        <v>40862.817361111112</v>
      </c>
      <c r="U2561" s="13">
        <f t="shared" si="318"/>
        <v>40829.873657407406</v>
      </c>
      <c r="V2561" t="str">
        <f t="shared" si="319"/>
        <v>Oct</v>
      </c>
    </row>
    <row r="2562" spans="1:22"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320"/>
        <v>1.0009999999999999</v>
      </c>
      <c r="P2562" s="7">
        <f t="shared" si="313"/>
        <v>143</v>
      </c>
      <c r="Q2562" t="str">
        <f t="shared" si="314"/>
        <v>music</v>
      </c>
      <c r="R2562" s="8" t="str">
        <f t="shared" si="315"/>
        <v>classical music</v>
      </c>
      <c r="S2562" s="12">
        <f t="shared" si="316"/>
        <v>42039.951087962967</v>
      </c>
      <c r="T2562" s="12">
        <f t="shared" si="317"/>
        <v>42069.951087962967</v>
      </c>
      <c r="U2562" s="13">
        <f t="shared" si="318"/>
        <v>42039.951087962967</v>
      </c>
      <c r="V2562" t="str">
        <f t="shared" si="319"/>
        <v>Feb</v>
      </c>
    </row>
    <row r="2563" spans="1:22"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320"/>
        <v>0</v>
      </c>
      <c r="P2563" s="7" t="e">
        <f t="shared" ref="P2563:P2626" si="321">E2563/L2563</f>
        <v>#DIV/0!</v>
      </c>
      <c r="Q2563" t="str">
        <f t="shared" ref="Q2563:Q2626" si="322">LEFT(N2563, SEARCH("/",N2563,1)-1)</f>
        <v>food</v>
      </c>
      <c r="R2563" s="8" t="str">
        <f t="shared" ref="R2563:R2626" si="323">RIGHT(N2563,LEN(N2563)-SEARCH("/",N2563))</f>
        <v>food trucks</v>
      </c>
      <c r="S2563" s="12">
        <f t="shared" ref="S2563:S2626" si="324">(J2563/86400)+DATE(1970,1,1)</f>
        <v>42260.528807870374</v>
      </c>
      <c r="T2563" s="12">
        <f t="shared" ref="T2563:T2626" si="325">(I2563/86400)+DATE(1970,1,1)</f>
        <v>42290.528807870374</v>
      </c>
      <c r="U2563" s="13">
        <f t="shared" ref="U2563:U2626" si="326">S2563</f>
        <v>42260.528807870374</v>
      </c>
      <c r="V2563" t="str">
        <f t="shared" si="319"/>
        <v>Sep</v>
      </c>
    </row>
    <row r="2564" spans="1:22"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320"/>
        <v>7.4999999999999997E-3</v>
      </c>
      <c r="P2564" s="7">
        <f t="shared" si="321"/>
        <v>25</v>
      </c>
      <c r="Q2564" t="str">
        <f t="shared" si="322"/>
        <v>food</v>
      </c>
      <c r="R2564" s="8" t="str">
        <f t="shared" si="323"/>
        <v>food trucks</v>
      </c>
      <c r="S2564" s="12">
        <f t="shared" si="324"/>
        <v>42594.524756944447</v>
      </c>
      <c r="T2564" s="12">
        <f t="shared" si="325"/>
        <v>42654.524756944447</v>
      </c>
      <c r="U2564" s="13">
        <f t="shared" si="326"/>
        <v>42594.524756944447</v>
      </c>
      <c r="V2564" t="str">
        <f t="shared" ref="V2564:V2627" si="327">TEXT(S2564,"mmm")</f>
        <v>Aug</v>
      </c>
    </row>
    <row r="2565" spans="1:22"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320"/>
        <v>0</v>
      </c>
      <c r="P2565" s="7" t="e">
        <f t="shared" si="321"/>
        <v>#DIV/0!</v>
      </c>
      <c r="Q2565" t="str">
        <f t="shared" si="322"/>
        <v>food</v>
      </c>
      <c r="R2565" s="8" t="str">
        <f t="shared" si="323"/>
        <v>food trucks</v>
      </c>
      <c r="S2565" s="12">
        <f t="shared" si="324"/>
        <v>42155.139479166668</v>
      </c>
      <c r="T2565" s="12">
        <f t="shared" si="325"/>
        <v>42215.139479166668</v>
      </c>
      <c r="U2565" s="13">
        <f t="shared" si="326"/>
        <v>42155.139479166668</v>
      </c>
      <c r="V2565" t="str">
        <f t="shared" si="327"/>
        <v>May</v>
      </c>
    </row>
    <row r="2566" spans="1:22"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320"/>
        <v>0</v>
      </c>
      <c r="P2566" s="7" t="e">
        <f t="shared" si="321"/>
        <v>#DIV/0!</v>
      </c>
      <c r="Q2566" t="str">
        <f t="shared" si="322"/>
        <v>food</v>
      </c>
      <c r="R2566" s="8" t="str">
        <f t="shared" si="323"/>
        <v>food trucks</v>
      </c>
      <c r="S2566" s="12">
        <f t="shared" si="324"/>
        <v>41822.040497685186</v>
      </c>
      <c r="T2566" s="12">
        <f t="shared" si="325"/>
        <v>41852.040497685186</v>
      </c>
      <c r="U2566" s="13">
        <f t="shared" si="326"/>
        <v>41822.040497685186</v>
      </c>
      <c r="V2566" t="str">
        <f t="shared" si="327"/>
        <v>Jul</v>
      </c>
    </row>
    <row r="2567" spans="1:22"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320"/>
        <v>0.01</v>
      </c>
      <c r="P2567" s="7">
        <f t="shared" si="321"/>
        <v>100</v>
      </c>
      <c r="Q2567" t="str">
        <f t="shared" si="322"/>
        <v>food</v>
      </c>
      <c r="R2567" s="8" t="str">
        <f t="shared" si="323"/>
        <v>food trucks</v>
      </c>
      <c r="S2567" s="12">
        <f t="shared" si="324"/>
        <v>42440.650335648148</v>
      </c>
      <c r="T2567" s="12">
        <f t="shared" si="325"/>
        <v>42499.868055555555</v>
      </c>
      <c r="U2567" s="13">
        <f t="shared" si="326"/>
        <v>42440.650335648148</v>
      </c>
      <c r="V2567" t="str">
        <f t="shared" si="327"/>
        <v>Mar</v>
      </c>
    </row>
    <row r="2568" spans="1:22"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320"/>
        <v>0</v>
      </c>
      <c r="P2568" s="7" t="e">
        <f t="shared" si="321"/>
        <v>#DIV/0!</v>
      </c>
      <c r="Q2568" t="str">
        <f t="shared" si="322"/>
        <v>food</v>
      </c>
      <c r="R2568" s="8" t="str">
        <f t="shared" si="323"/>
        <v>food trucks</v>
      </c>
      <c r="S2568" s="12">
        <f t="shared" si="324"/>
        <v>41842.980879629627</v>
      </c>
      <c r="T2568" s="12">
        <f t="shared" si="325"/>
        <v>41872.980879629627</v>
      </c>
      <c r="U2568" s="13">
        <f t="shared" si="326"/>
        <v>41842.980879629627</v>
      </c>
      <c r="V2568" t="str">
        <f t="shared" si="327"/>
        <v>Jul</v>
      </c>
    </row>
    <row r="2569" spans="1:22"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320"/>
        <v>2.6666666666666666E-3</v>
      </c>
      <c r="P2569" s="7">
        <f t="shared" si="321"/>
        <v>60</v>
      </c>
      <c r="Q2569" t="str">
        <f t="shared" si="322"/>
        <v>food</v>
      </c>
      <c r="R2569" s="8" t="str">
        <f t="shared" si="323"/>
        <v>food trucks</v>
      </c>
      <c r="S2569" s="12">
        <f t="shared" si="324"/>
        <v>42087.878912037035</v>
      </c>
      <c r="T2569" s="12">
        <f t="shared" si="325"/>
        <v>42117.878912037035</v>
      </c>
      <c r="U2569" s="13">
        <f t="shared" si="326"/>
        <v>42087.878912037035</v>
      </c>
      <c r="V2569" t="str">
        <f t="shared" si="327"/>
        <v>Mar</v>
      </c>
    </row>
    <row r="2570" spans="1:22"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320"/>
        <v>5.0000000000000001E-3</v>
      </c>
      <c r="P2570" s="7">
        <f t="shared" si="321"/>
        <v>50</v>
      </c>
      <c r="Q2570" t="str">
        <f t="shared" si="322"/>
        <v>food</v>
      </c>
      <c r="R2570" s="8" t="str">
        <f t="shared" si="323"/>
        <v>food trucks</v>
      </c>
      <c r="S2570" s="12">
        <f t="shared" si="324"/>
        <v>42584.666597222225</v>
      </c>
      <c r="T2570" s="12">
        <f t="shared" si="325"/>
        <v>42614.666597222225</v>
      </c>
      <c r="U2570" s="13">
        <f t="shared" si="326"/>
        <v>42584.666597222225</v>
      </c>
      <c r="V2570" t="str">
        <f t="shared" si="327"/>
        <v>Aug</v>
      </c>
    </row>
    <row r="2571" spans="1:22"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320"/>
        <v>2.2307692307692306E-2</v>
      </c>
      <c r="P2571" s="7">
        <f t="shared" si="321"/>
        <v>72.5</v>
      </c>
      <c r="Q2571" t="str">
        <f t="shared" si="322"/>
        <v>food</v>
      </c>
      <c r="R2571" s="8" t="str">
        <f t="shared" si="323"/>
        <v>food trucks</v>
      </c>
      <c r="S2571" s="12">
        <f t="shared" si="324"/>
        <v>42234.105462962965</v>
      </c>
      <c r="T2571" s="12">
        <f t="shared" si="325"/>
        <v>42264.105462962965</v>
      </c>
      <c r="U2571" s="13">
        <f t="shared" si="326"/>
        <v>42234.105462962965</v>
      </c>
      <c r="V2571" t="str">
        <f t="shared" si="327"/>
        <v>Aug</v>
      </c>
    </row>
    <row r="2572" spans="1:22"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320"/>
        <v>8.4285714285714294E-3</v>
      </c>
      <c r="P2572" s="7">
        <f t="shared" si="321"/>
        <v>29.5</v>
      </c>
      <c r="Q2572" t="str">
        <f t="shared" si="322"/>
        <v>food</v>
      </c>
      <c r="R2572" s="8" t="str">
        <f t="shared" si="323"/>
        <v>food trucks</v>
      </c>
      <c r="S2572" s="12">
        <f t="shared" si="324"/>
        <v>42744.903182870374</v>
      </c>
      <c r="T2572" s="12">
        <f t="shared" si="325"/>
        <v>42774.903182870374</v>
      </c>
      <c r="U2572" s="13">
        <f t="shared" si="326"/>
        <v>42744.903182870374</v>
      </c>
      <c r="V2572" t="str">
        <f t="shared" si="327"/>
        <v>Jan</v>
      </c>
    </row>
    <row r="2573" spans="1:22"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320"/>
        <v>2.5000000000000001E-3</v>
      </c>
      <c r="P2573" s="7">
        <f t="shared" si="321"/>
        <v>62.5</v>
      </c>
      <c r="Q2573" t="str">
        <f t="shared" si="322"/>
        <v>food</v>
      </c>
      <c r="R2573" s="8" t="str">
        <f t="shared" si="323"/>
        <v>food trucks</v>
      </c>
      <c r="S2573" s="12">
        <f t="shared" si="324"/>
        <v>42449.341678240744</v>
      </c>
      <c r="T2573" s="12">
        <f t="shared" si="325"/>
        <v>42509.341678240744</v>
      </c>
      <c r="U2573" s="13">
        <f t="shared" si="326"/>
        <v>42449.341678240744</v>
      </c>
      <c r="V2573" t="str">
        <f t="shared" si="327"/>
        <v>Mar</v>
      </c>
    </row>
    <row r="2574" spans="1:22"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320"/>
        <v>0</v>
      </c>
      <c r="P2574" s="7" t="e">
        <f t="shared" si="321"/>
        <v>#DIV/0!</v>
      </c>
      <c r="Q2574" t="str">
        <f t="shared" si="322"/>
        <v>food</v>
      </c>
      <c r="R2574" s="8" t="str">
        <f t="shared" si="323"/>
        <v>food trucks</v>
      </c>
      <c r="S2574" s="12">
        <f t="shared" si="324"/>
        <v>42077.119409722218</v>
      </c>
      <c r="T2574" s="12">
        <f t="shared" si="325"/>
        <v>42107.119409722218</v>
      </c>
      <c r="U2574" s="13">
        <f t="shared" si="326"/>
        <v>42077.119409722218</v>
      </c>
      <c r="V2574" t="str">
        <f t="shared" si="327"/>
        <v>Mar</v>
      </c>
    </row>
    <row r="2575" spans="1:22"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320"/>
        <v>0</v>
      </c>
      <c r="P2575" s="7" t="e">
        <f t="shared" si="321"/>
        <v>#DIV/0!</v>
      </c>
      <c r="Q2575" t="str">
        <f t="shared" si="322"/>
        <v>food</v>
      </c>
      <c r="R2575" s="8" t="str">
        <f t="shared" si="323"/>
        <v>food trucks</v>
      </c>
      <c r="S2575" s="12">
        <f t="shared" si="324"/>
        <v>41829.592002314814</v>
      </c>
      <c r="T2575" s="12">
        <f t="shared" si="325"/>
        <v>41874.592002314814</v>
      </c>
      <c r="U2575" s="13">
        <f t="shared" si="326"/>
        <v>41829.592002314814</v>
      </c>
      <c r="V2575" t="str">
        <f t="shared" si="327"/>
        <v>Jul</v>
      </c>
    </row>
    <row r="2576" spans="1:22"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320"/>
        <v>0</v>
      </c>
      <c r="P2576" s="7" t="e">
        <f t="shared" si="321"/>
        <v>#DIV/0!</v>
      </c>
      <c r="Q2576" t="str">
        <f t="shared" si="322"/>
        <v>food</v>
      </c>
      <c r="R2576" s="8" t="str">
        <f t="shared" si="323"/>
        <v>food trucks</v>
      </c>
      <c r="S2576" s="12">
        <f t="shared" si="324"/>
        <v>42487.825752314813</v>
      </c>
      <c r="T2576" s="12">
        <f t="shared" si="325"/>
        <v>42508.825752314813</v>
      </c>
      <c r="U2576" s="13">
        <f t="shared" si="326"/>
        <v>42487.825752314813</v>
      </c>
      <c r="V2576" t="str">
        <f t="shared" si="327"/>
        <v>Apr</v>
      </c>
    </row>
    <row r="2577" spans="1:22"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320"/>
        <v>0</v>
      </c>
      <c r="P2577" s="7" t="e">
        <f t="shared" si="321"/>
        <v>#DIV/0!</v>
      </c>
      <c r="Q2577" t="str">
        <f t="shared" si="322"/>
        <v>food</v>
      </c>
      <c r="R2577" s="8" t="str">
        <f t="shared" si="323"/>
        <v>food trucks</v>
      </c>
      <c r="S2577" s="12">
        <f t="shared" si="324"/>
        <v>41986.108726851853</v>
      </c>
      <c r="T2577" s="12">
        <f t="shared" si="325"/>
        <v>42016.108726851853</v>
      </c>
      <c r="U2577" s="13">
        <f t="shared" si="326"/>
        <v>41986.108726851853</v>
      </c>
      <c r="V2577" t="str">
        <f t="shared" si="327"/>
        <v>Dec</v>
      </c>
    </row>
    <row r="2578" spans="1:22"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320"/>
        <v>0</v>
      </c>
      <c r="P2578" s="7" t="e">
        <f t="shared" si="321"/>
        <v>#DIV/0!</v>
      </c>
      <c r="Q2578" t="str">
        <f t="shared" si="322"/>
        <v>food</v>
      </c>
      <c r="R2578" s="8" t="str">
        <f t="shared" si="323"/>
        <v>food trucks</v>
      </c>
      <c r="S2578" s="12">
        <f t="shared" si="324"/>
        <v>42060.00980324074</v>
      </c>
      <c r="T2578" s="12">
        <f t="shared" si="325"/>
        <v>42104.968136574069</v>
      </c>
      <c r="U2578" s="13">
        <f t="shared" si="326"/>
        <v>42060.00980324074</v>
      </c>
      <c r="V2578" t="str">
        <f t="shared" si="327"/>
        <v>Feb</v>
      </c>
    </row>
    <row r="2579" spans="1:22"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ref="O2579:O2642" si="328">E2579/D2579</f>
        <v>0</v>
      </c>
      <c r="P2579" s="7" t="e">
        <f t="shared" si="321"/>
        <v>#DIV/0!</v>
      </c>
      <c r="Q2579" t="str">
        <f t="shared" si="322"/>
        <v>food</v>
      </c>
      <c r="R2579" s="8" t="str">
        <f t="shared" si="323"/>
        <v>food trucks</v>
      </c>
      <c r="S2579" s="12">
        <f t="shared" si="324"/>
        <v>41830.820567129631</v>
      </c>
      <c r="T2579" s="12">
        <f t="shared" si="325"/>
        <v>41855.820567129631</v>
      </c>
      <c r="U2579" s="13">
        <f t="shared" si="326"/>
        <v>41830.820567129631</v>
      </c>
      <c r="V2579" t="str">
        <f t="shared" si="327"/>
        <v>Jul</v>
      </c>
    </row>
    <row r="2580" spans="1:22"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328"/>
        <v>0</v>
      </c>
      <c r="P2580" s="7" t="e">
        <f t="shared" si="321"/>
        <v>#DIV/0!</v>
      </c>
      <c r="Q2580" t="str">
        <f t="shared" si="322"/>
        <v>food</v>
      </c>
      <c r="R2580" s="8" t="str">
        <f t="shared" si="323"/>
        <v>food trucks</v>
      </c>
      <c r="S2580" s="12">
        <f t="shared" si="324"/>
        <v>42238.022905092592</v>
      </c>
      <c r="T2580" s="12">
        <f t="shared" si="325"/>
        <v>42286.708333333328</v>
      </c>
      <c r="U2580" s="13">
        <f t="shared" si="326"/>
        <v>42238.022905092592</v>
      </c>
      <c r="V2580" t="str">
        <f t="shared" si="327"/>
        <v>Aug</v>
      </c>
    </row>
    <row r="2581" spans="1:22"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328"/>
        <v>1.3849999999999999E-3</v>
      </c>
      <c r="P2581" s="7">
        <f t="shared" si="321"/>
        <v>23.083333333333332</v>
      </c>
      <c r="Q2581" t="str">
        <f t="shared" si="322"/>
        <v>food</v>
      </c>
      <c r="R2581" s="8" t="str">
        <f t="shared" si="323"/>
        <v>food trucks</v>
      </c>
      <c r="S2581" s="12">
        <f t="shared" si="324"/>
        <v>41837.829895833333</v>
      </c>
      <c r="T2581" s="12">
        <f t="shared" si="325"/>
        <v>41897.829895833333</v>
      </c>
      <c r="U2581" s="13">
        <f t="shared" si="326"/>
        <v>41837.829895833333</v>
      </c>
      <c r="V2581" t="str">
        <f t="shared" si="327"/>
        <v>Jul</v>
      </c>
    </row>
    <row r="2582" spans="1:22"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328"/>
        <v>6.0000000000000001E-3</v>
      </c>
      <c r="P2582" s="7">
        <f t="shared" si="321"/>
        <v>25.5</v>
      </c>
      <c r="Q2582" t="str">
        <f t="shared" si="322"/>
        <v>food</v>
      </c>
      <c r="R2582" s="8" t="str">
        <f t="shared" si="323"/>
        <v>food trucks</v>
      </c>
      <c r="S2582" s="12">
        <f t="shared" si="324"/>
        <v>42110.326423611114</v>
      </c>
      <c r="T2582" s="12">
        <f t="shared" si="325"/>
        <v>42140.125</v>
      </c>
      <c r="U2582" s="13">
        <f t="shared" si="326"/>
        <v>42110.326423611114</v>
      </c>
      <c r="V2582" t="str">
        <f t="shared" si="327"/>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328"/>
        <v>0.106</v>
      </c>
      <c r="P2583" s="7">
        <f t="shared" si="321"/>
        <v>48.18181818181818</v>
      </c>
      <c r="Q2583" t="str">
        <f t="shared" si="322"/>
        <v>food</v>
      </c>
      <c r="R2583" s="8" t="str">
        <f t="shared" si="323"/>
        <v>food trucks</v>
      </c>
      <c r="S2583" s="12">
        <f t="shared" si="324"/>
        <v>42294.628449074073</v>
      </c>
      <c r="T2583" s="12">
        <f t="shared" si="325"/>
        <v>42324.670115740737</v>
      </c>
      <c r="U2583" s="13">
        <f t="shared" si="326"/>
        <v>42294.628449074073</v>
      </c>
      <c r="V2583" t="str">
        <f t="shared" si="327"/>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328"/>
        <v>1.1111111111111112E-5</v>
      </c>
      <c r="P2584" s="7">
        <f t="shared" si="321"/>
        <v>1</v>
      </c>
      <c r="Q2584" t="str">
        <f t="shared" si="322"/>
        <v>food</v>
      </c>
      <c r="R2584" s="8" t="str">
        <f t="shared" si="323"/>
        <v>food trucks</v>
      </c>
      <c r="S2584" s="12">
        <f t="shared" si="324"/>
        <v>42642.988819444443</v>
      </c>
      <c r="T2584" s="12">
        <f t="shared" si="325"/>
        <v>42672.988819444443</v>
      </c>
      <c r="U2584" s="13">
        <f t="shared" si="326"/>
        <v>42642.988819444443</v>
      </c>
      <c r="V2584" t="str">
        <f t="shared" si="327"/>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328"/>
        <v>5.0000000000000001E-3</v>
      </c>
      <c r="P2585" s="7">
        <f t="shared" si="321"/>
        <v>1</v>
      </c>
      <c r="Q2585" t="str">
        <f t="shared" si="322"/>
        <v>food</v>
      </c>
      <c r="R2585" s="8" t="str">
        <f t="shared" si="323"/>
        <v>food trucks</v>
      </c>
      <c r="S2585" s="12">
        <f t="shared" si="324"/>
        <v>42019.76944444445</v>
      </c>
      <c r="T2585" s="12">
        <f t="shared" si="325"/>
        <v>42079.727777777778</v>
      </c>
      <c r="U2585" s="13">
        <f t="shared" si="326"/>
        <v>42019.76944444445</v>
      </c>
      <c r="V2585" t="str">
        <f t="shared" si="327"/>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328"/>
        <v>0</v>
      </c>
      <c r="P2586" s="7" t="e">
        <f t="shared" si="321"/>
        <v>#DIV/0!</v>
      </c>
      <c r="Q2586" t="str">
        <f t="shared" si="322"/>
        <v>food</v>
      </c>
      <c r="R2586" s="8" t="str">
        <f t="shared" si="323"/>
        <v>food trucks</v>
      </c>
      <c r="S2586" s="12">
        <f t="shared" si="324"/>
        <v>42140.173252314809</v>
      </c>
      <c r="T2586" s="12">
        <f t="shared" si="325"/>
        <v>42170.173252314809</v>
      </c>
      <c r="U2586" s="13">
        <f t="shared" si="326"/>
        <v>42140.173252314809</v>
      </c>
      <c r="V2586" t="str">
        <f t="shared" si="327"/>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328"/>
        <v>1.6666666666666668E-3</v>
      </c>
      <c r="P2587" s="7">
        <f t="shared" si="321"/>
        <v>50</v>
      </c>
      <c r="Q2587" t="str">
        <f t="shared" si="322"/>
        <v>food</v>
      </c>
      <c r="R2587" s="8" t="str">
        <f t="shared" si="323"/>
        <v>food trucks</v>
      </c>
      <c r="S2587" s="12">
        <f t="shared" si="324"/>
        <v>41795.963333333333</v>
      </c>
      <c r="T2587" s="12">
        <f t="shared" si="325"/>
        <v>41825.963333333333</v>
      </c>
      <c r="U2587" s="13">
        <f t="shared" si="326"/>
        <v>41795.963333333333</v>
      </c>
      <c r="V2587" t="str">
        <f t="shared" si="327"/>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328"/>
        <v>1.6666666666666668E-3</v>
      </c>
      <c r="P2588" s="7">
        <f t="shared" si="321"/>
        <v>5</v>
      </c>
      <c r="Q2588" t="str">
        <f t="shared" si="322"/>
        <v>food</v>
      </c>
      <c r="R2588" s="8" t="str">
        <f t="shared" si="323"/>
        <v>food trucks</v>
      </c>
      <c r="S2588" s="12">
        <f t="shared" si="324"/>
        <v>42333.330277777779</v>
      </c>
      <c r="T2588" s="12">
        <f t="shared" si="325"/>
        <v>42363.330277777779</v>
      </c>
      <c r="U2588" s="13">
        <f t="shared" si="326"/>
        <v>42333.330277777779</v>
      </c>
      <c r="V2588" t="str">
        <f t="shared" si="327"/>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328"/>
        <v>2.4340000000000001E-2</v>
      </c>
      <c r="P2589" s="7">
        <f t="shared" si="321"/>
        <v>202.83333333333334</v>
      </c>
      <c r="Q2589" t="str">
        <f t="shared" si="322"/>
        <v>food</v>
      </c>
      <c r="R2589" s="8" t="str">
        <f t="shared" si="323"/>
        <v>food trucks</v>
      </c>
      <c r="S2589" s="12">
        <f t="shared" si="324"/>
        <v>42338.675381944442</v>
      </c>
      <c r="T2589" s="12">
        <f t="shared" si="325"/>
        <v>42368.675381944442</v>
      </c>
      <c r="U2589" s="13">
        <f t="shared" si="326"/>
        <v>42338.675381944442</v>
      </c>
      <c r="V2589" t="str">
        <f t="shared" si="327"/>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328"/>
        <v>3.8833333333333331E-2</v>
      </c>
      <c r="P2590" s="7">
        <f t="shared" si="321"/>
        <v>29.125</v>
      </c>
      <c r="Q2590" t="str">
        <f t="shared" si="322"/>
        <v>food</v>
      </c>
      <c r="R2590" s="8" t="str">
        <f t="shared" si="323"/>
        <v>food trucks</v>
      </c>
      <c r="S2590" s="12">
        <f t="shared" si="324"/>
        <v>42042.676226851851</v>
      </c>
      <c r="T2590" s="12">
        <f t="shared" si="325"/>
        <v>42094.551388888889</v>
      </c>
      <c r="U2590" s="13">
        <f t="shared" si="326"/>
        <v>42042.676226851851</v>
      </c>
      <c r="V2590" t="str">
        <f t="shared" si="327"/>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328"/>
        <v>1E-4</v>
      </c>
      <c r="P2591" s="7">
        <f t="shared" si="321"/>
        <v>5</v>
      </c>
      <c r="Q2591" t="str">
        <f t="shared" si="322"/>
        <v>food</v>
      </c>
      <c r="R2591" s="8" t="str">
        <f t="shared" si="323"/>
        <v>food trucks</v>
      </c>
      <c r="S2591" s="12">
        <f t="shared" si="324"/>
        <v>42422.536192129628</v>
      </c>
      <c r="T2591" s="12">
        <f t="shared" si="325"/>
        <v>42452.494525462964</v>
      </c>
      <c r="U2591" s="13">
        <f t="shared" si="326"/>
        <v>42422.536192129628</v>
      </c>
      <c r="V2591" t="str">
        <f t="shared" si="327"/>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328"/>
        <v>0</v>
      </c>
      <c r="P2592" s="7" t="e">
        <f t="shared" si="321"/>
        <v>#DIV/0!</v>
      </c>
      <c r="Q2592" t="str">
        <f t="shared" si="322"/>
        <v>food</v>
      </c>
      <c r="R2592" s="8" t="str">
        <f t="shared" si="323"/>
        <v>food trucks</v>
      </c>
      <c r="S2592" s="12">
        <f t="shared" si="324"/>
        <v>42388.589085648149</v>
      </c>
      <c r="T2592" s="12">
        <f t="shared" si="325"/>
        <v>42395.589085648149</v>
      </c>
      <c r="U2592" s="13">
        <f t="shared" si="326"/>
        <v>42388.589085648149</v>
      </c>
      <c r="V2592" t="str">
        <f t="shared" si="327"/>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328"/>
        <v>1.7333333333333333E-2</v>
      </c>
      <c r="P2593" s="7">
        <f t="shared" si="321"/>
        <v>13</v>
      </c>
      <c r="Q2593" t="str">
        <f t="shared" si="322"/>
        <v>food</v>
      </c>
      <c r="R2593" s="8" t="str">
        <f t="shared" si="323"/>
        <v>food trucks</v>
      </c>
      <c r="S2593" s="12">
        <f t="shared" si="324"/>
        <v>42382.906527777777</v>
      </c>
      <c r="T2593" s="12">
        <f t="shared" si="325"/>
        <v>42442.864861111113</v>
      </c>
      <c r="U2593" s="13">
        <f t="shared" si="326"/>
        <v>42382.906527777777</v>
      </c>
      <c r="V2593" t="str">
        <f t="shared" si="327"/>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328"/>
        <v>1.6666666666666668E-3</v>
      </c>
      <c r="P2594" s="7">
        <f t="shared" si="321"/>
        <v>50</v>
      </c>
      <c r="Q2594" t="str">
        <f t="shared" si="322"/>
        <v>food</v>
      </c>
      <c r="R2594" s="8" t="str">
        <f t="shared" si="323"/>
        <v>food trucks</v>
      </c>
      <c r="S2594" s="12">
        <f t="shared" si="324"/>
        <v>41887.801168981481</v>
      </c>
      <c r="T2594" s="12">
        <f t="shared" si="325"/>
        <v>41917.801168981481</v>
      </c>
      <c r="U2594" s="13">
        <f t="shared" si="326"/>
        <v>41887.801168981481</v>
      </c>
      <c r="V2594" t="str">
        <f t="shared" si="327"/>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328"/>
        <v>0</v>
      </c>
      <c r="P2595" s="7" t="e">
        <f t="shared" si="321"/>
        <v>#DIV/0!</v>
      </c>
      <c r="Q2595" t="str">
        <f t="shared" si="322"/>
        <v>food</v>
      </c>
      <c r="R2595" s="8" t="str">
        <f t="shared" si="323"/>
        <v>food trucks</v>
      </c>
      <c r="S2595" s="12">
        <f t="shared" si="324"/>
        <v>42089.845208333332</v>
      </c>
      <c r="T2595" s="12">
        <f t="shared" si="325"/>
        <v>42119.845208333332</v>
      </c>
      <c r="U2595" s="13">
        <f t="shared" si="326"/>
        <v>42089.845208333332</v>
      </c>
      <c r="V2595" t="str">
        <f t="shared" si="327"/>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328"/>
        <v>1.2500000000000001E-5</v>
      </c>
      <c r="P2596" s="7">
        <f t="shared" si="321"/>
        <v>1</v>
      </c>
      <c r="Q2596" t="str">
        <f t="shared" si="322"/>
        <v>food</v>
      </c>
      <c r="R2596" s="8" t="str">
        <f t="shared" si="323"/>
        <v>food trucks</v>
      </c>
      <c r="S2596" s="12">
        <f t="shared" si="324"/>
        <v>41828.967916666668</v>
      </c>
      <c r="T2596" s="12">
        <f t="shared" si="325"/>
        <v>41858.967916666668</v>
      </c>
      <c r="U2596" s="13">
        <f t="shared" si="326"/>
        <v>41828.967916666668</v>
      </c>
      <c r="V2596" t="str">
        <f t="shared" si="327"/>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328"/>
        <v>0.12166666666666667</v>
      </c>
      <c r="P2597" s="7">
        <f t="shared" si="321"/>
        <v>96.05263157894737</v>
      </c>
      <c r="Q2597" t="str">
        <f t="shared" si="322"/>
        <v>food</v>
      </c>
      <c r="R2597" s="8" t="str">
        <f t="shared" si="323"/>
        <v>food trucks</v>
      </c>
      <c r="S2597" s="12">
        <f t="shared" si="324"/>
        <v>42760.244212962964</v>
      </c>
      <c r="T2597" s="12">
        <f t="shared" si="325"/>
        <v>42790.244212962964</v>
      </c>
      <c r="U2597" s="13">
        <f t="shared" si="326"/>
        <v>42760.244212962964</v>
      </c>
      <c r="V2597" t="str">
        <f t="shared" si="327"/>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328"/>
        <v>0.23588571428571428</v>
      </c>
      <c r="P2598" s="7">
        <f t="shared" si="321"/>
        <v>305.77777777777777</v>
      </c>
      <c r="Q2598" t="str">
        <f t="shared" si="322"/>
        <v>food</v>
      </c>
      <c r="R2598" s="8" t="str">
        <f t="shared" si="323"/>
        <v>food trucks</v>
      </c>
      <c r="S2598" s="12">
        <f t="shared" si="324"/>
        <v>41828.664456018516</v>
      </c>
      <c r="T2598" s="12">
        <f t="shared" si="325"/>
        <v>41858.664456018516</v>
      </c>
      <c r="U2598" s="13">
        <f t="shared" si="326"/>
        <v>41828.664456018516</v>
      </c>
      <c r="V2598" t="str">
        <f t="shared" si="327"/>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328"/>
        <v>5.6666666666666664E-2</v>
      </c>
      <c r="P2599" s="7">
        <f t="shared" si="321"/>
        <v>12.142857142857142</v>
      </c>
      <c r="Q2599" t="str">
        <f t="shared" si="322"/>
        <v>food</v>
      </c>
      <c r="R2599" s="8" t="str">
        <f t="shared" si="323"/>
        <v>food trucks</v>
      </c>
      <c r="S2599" s="12">
        <f t="shared" si="324"/>
        <v>42510.341631944444</v>
      </c>
      <c r="T2599" s="12">
        <f t="shared" si="325"/>
        <v>42540.341631944444</v>
      </c>
      <c r="U2599" s="13">
        <f t="shared" si="326"/>
        <v>42510.341631944444</v>
      </c>
      <c r="V2599" t="str">
        <f t="shared" si="327"/>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328"/>
        <v>0.39</v>
      </c>
      <c r="P2600" s="7">
        <f t="shared" si="321"/>
        <v>83.571428571428569</v>
      </c>
      <c r="Q2600" t="str">
        <f t="shared" si="322"/>
        <v>food</v>
      </c>
      <c r="R2600" s="8" t="str">
        <f t="shared" si="323"/>
        <v>food trucks</v>
      </c>
      <c r="S2600" s="12">
        <f t="shared" si="324"/>
        <v>42240.840289351851</v>
      </c>
      <c r="T2600" s="12">
        <f t="shared" si="325"/>
        <v>42270.840289351851</v>
      </c>
      <c r="U2600" s="13">
        <f t="shared" si="326"/>
        <v>42240.840289351851</v>
      </c>
      <c r="V2600" t="str">
        <f t="shared" si="327"/>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328"/>
        <v>9.9546510341776348E-3</v>
      </c>
      <c r="P2601" s="7">
        <f t="shared" si="321"/>
        <v>18</v>
      </c>
      <c r="Q2601" t="str">
        <f t="shared" si="322"/>
        <v>food</v>
      </c>
      <c r="R2601" s="8" t="str">
        <f t="shared" si="323"/>
        <v>food trucks</v>
      </c>
      <c r="S2601" s="12">
        <f t="shared" si="324"/>
        <v>41809.754016203704</v>
      </c>
      <c r="T2601" s="12">
        <f t="shared" si="325"/>
        <v>41854.754016203704</v>
      </c>
      <c r="U2601" s="13">
        <f t="shared" si="326"/>
        <v>41809.754016203704</v>
      </c>
      <c r="V2601" t="str">
        <f t="shared" si="327"/>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328"/>
        <v>6.9320000000000007E-2</v>
      </c>
      <c r="P2602" s="7">
        <f t="shared" si="321"/>
        <v>115.53333333333333</v>
      </c>
      <c r="Q2602" t="str">
        <f t="shared" si="322"/>
        <v>food</v>
      </c>
      <c r="R2602" s="8" t="str">
        <f t="shared" si="323"/>
        <v>food trucks</v>
      </c>
      <c r="S2602" s="12">
        <f t="shared" si="324"/>
        <v>42394.900462962964</v>
      </c>
      <c r="T2602" s="12">
        <f t="shared" si="325"/>
        <v>42454.858796296292</v>
      </c>
      <c r="U2602" s="13">
        <f t="shared" si="326"/>
        <v>42394.900462962964</v>
      </c>
      <c r="V2602" t="str">
        <f t="shared" si="327"/>
        <v>Jan</v>
      </c>
    </row>
    <row r="2603" spans="1:22"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328"/>
        <v>6.6139999999999999</v>
      </c>
      <c r="P2603" s="7">
        <f t="shared" si="321"/>
        <v>21.900662251655628</v>
      </c>
      <c r="Q2603" t="str">
        <f t="shared" si="322"/>
        <v>technology</v>
      </c>
      <c r="R2603" s="8" t="str">
        <f t="shared" si="323"/>
        <v>space exploration</v>
      </c>
      <c r="S2603" s="12">
        <f t="shared" si="324"/>
        <v>41150.902187500003</v>
      </c>
      <c r="T2603" s="12">
        <f t="shared" si="325"/>
        <v>41165.165972222225</v>
      </c>
      <c r="U2603" s="13">
        <f t="shared" si="326"/>
        <v>41150.902187500003</v>
      </c>
      <c r="V2603" t="str">
        <f t="shared" si="327"/>
        <v>Aug</v>
      </c>
    </row>
    <row r="2604" spans="1:22"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328"/>
        <v>3.2609166666666667</v>
      </c>
      <c r="P2604" s="7">
        <f t="shared" si="321"/>
        <v>80.022494887525568</v>
      </c>
      <c r="Q2604" t="str">
        <f t="shared" si="322"/>
        <v>technology</v>
      </c>
      <c r="R2604" s="8" t="str">
        <f t="shared" si="323"/>
        <v>space exploration</v>
      </c>
      <c r="S2604" s="12">
        <f t="shared" si="324"/>
        <v>41915.747314814813</v>
      </c>
      <c r="T2604" s="12">
        <f t="shared" si="325"/>
        <v>41955.888888888891</v>
      </c>
      <c r="U2604" s="13">
        <f t="shared" si="326"/>
        <v>41915.747314814813</v>
      </c>
      <c r="V2604" t="str">
        <f t="shared" si="327"/>
        <v>Oct</v>
      </c>
    </row>
    <row r="2605" spans="1:22"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328"/>
        <v>1.0148571428571429</v>
      </c>
      <c r="P2605" s="7">
        <f t="shared" si="321"/>
        <v>35.520000000000003</v>
      </c>
      <c r="Q2605" t="str">
        <f t="shared" si="322"/>
        <v>technology</v>
      </c>
      <c r="R2605" s="8" t="str">
        <f t="shared" si="323"/>
        <v>space exploration</v>
      </c>
      <c r="S2605" s="12">
        <f t="shared" si="324"/>
        <v>41617.912662037037</v>
      </c>
      <c r="T2605" s="12">
        <f t="shared" si="325"/>
        <v>41631.912662037037</v>
      </c>
      <c r="U2605" s="13">
        <f t="shared" si="326"/>
        <v>41617.912662037037</v>
      </c>
      <c r="V2605" t="str">
        <f t="shared" si="327"/>
        <v>Dec</v>
      </c>
    </row>
    <row r="2606" spans="1:22"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328"/>
        <v>1.0421799999999999</v>
      </c>
      <c r="P2606" s="7">
        <f t="shared" si="321"/>
        <v>64.933333333333323</v>
      </c>
      <c r="Q2606" t="str">
        <f t="shared" si="322"/>
        <v>technology</v>
      </c>
      <c r="R2606" s="8" t="str">
        <f t="shared" si="323"/>
        <v>space exploration</v>
      </c>
      <c r="S2606" s="12">
        <f t="shared" si="324"/>
        <v>40998.051192129627</v>
      </c>
      <c r="T2606" s="12">
        <f t="shared" si="325"/>
        <v>41028.051192129627</v>
      </c>
      <c r="U2606" s="13">
        <f t="shared" si="326"/>
        <v>40998.051192129627</v>
      </c>
      <c r="V2606" t="str">
        <f t="shared" si="327"/>
        <v>Mar</v>
      </c>
    </row>
    <row r="2607" spans="1:22"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328"/>
        <v>1.0742157000000001</v>
      </c>
      <c r="P2607" s="7">
        <f t="shared" si="321"/>
        <v>60.965703745743475</v>
      </c>
      <c r="Q2607" t="str">
        <f t="shared" si="322"/>
        <v>technology</v>
      </c>
      <c r="R2607" s="8" t="str">
        <f t="shared" si="323"/>
        <v>space exploration</v>
      </c>
      <c r="S2607" s="12">
        <f t="shared" si="324"/>
        <v>42508.541550925926</v>
      </c>
      <c r="T2607" s="12">
        <f t="shared" si="325"/>
        <v>42538.541550925926</v>
      </c>
      <c r="U2607" s="13">
        <f t="shared" si="326"/>
        <v>42508.541550925926</v>
      </c>
      <c r="V2607" t="str">
        <f t="shared" si="327"/>
        <v>May</v>
      </c>
    </row>
    <row r="2608" spans="1:22"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328"/>
        <v>1.1005454545454545</v>
      </c>
      <c r="P2608" s="7">
        <f t="shared" si="321"/>
        <v>31.444155844155844</v>
      </c>
      <c r="Q2608" t="str">
        <f t="shared" si="322"/>
        <v>technology</v>
      </c>
      <c r="R2608" s="8" t="str">
        <f t="shared" si="323"/>
        <v>space exploration</v>
      </c>
      <c r="S2608" s="12">
        <f t="shared" si="324"/>
        <v>41726.712754629625</v>
      </c>
      <c r="T2608" s="12">
        <f t="shared" si="325"/>
        <v>41758.712754629625</v>
      </c>
      <c r="U2608" s="13">
        <f t="shared" si="326"/>
        <v>41726.712754629625</v>
      </c>
      <c r="V2608" t="str">
        <f t="shared" si="327"/>
        <v>Mar</v>
      </c>
    </row>
    <row r="2609" spans="1:22"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328"/>
        <v>4.077</v>
      </c>
      <c r="P2609" s="7">
        <f t="shared" si="321"/>
        <v>81.949748743718587</v>
      </c>
      <c r="Q2609" t="str">
        <f t="shared" si="322"/>
        <v>technology</v>
      </c>
      <c r="R2609" s="8" t="str">
        <f t="shared" si="323"/>
        <v>space exploration</v>
      </c>
      <c r="S2609" s="12">
        <f t="shared" si="324"/>
        <v>42184.874675925923</v>
      </c>
      <c r="T2609" s="12">
        <f t="shared" si="325"/>
        <v>42228.083333333328</v>
      </c>
      <c r="U2609" s="13">
        <f t="shared" si="326"/>
        <v>42184.874675925923</v>
      </c>
      <c r="V2609" t="str">
        <f t="shared" si="327"/>
        <v>Jun</v>
      </c>
    </row>
    <row r="2610" spans="1:22"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328"/>
        <v>2.2392500000000002</v>
      </c>
      <c r="P2610" s="7">
        <f t="shared" si="321"/>
        <v>58.92763157894737</v>
      </c>
      <c r="Q2610" t="str">
        <f t="shared" si="322"/>
        <v>technology</v>
      </c>
      <c r="R2610" s="8" t="str">
        <f t="shared" si="323"/>
        <v>space exploration</v>
      </c>
      <c r="S2610" s="12">
        <f t="shared" si="324"/>
        <v>42767.801712962959</v>
      </c>
      <c r="T2610" s="12">
        <f t="shared" si="325"/>
        <v>42809</v>
      </c>
      <c r="U2610" s="13">
        <f t="shared" si="326"/>
        <v>42767.801712962959</v>
      </c>
      <c r="V2610" t="str">
        <f t="shared" si="327"/>
        <v>Feb</v>
      </c>
    </row>
    <row r="2611" spans="1:22"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328"/>
        <v>3.038011142857143</v>
      </c>
      <c r="P2611" s="7">
        <f t="shared" si="321"/>
        <v>157.29347633136095</v>
      </c>
      <c r="Q2611" t="str">
        <f t="shared" si="322"/>
        <v>technology</v>
      </c>
      <c r="R2611" s="8" t="str">
        <f t="shared" si="323"/>
        <v>space exploration</v>
      </c>
      <c r="S2611" s="12">
        <f t="shared" si="324"/>
        <v>41075.237858796296</v>
      </c>
      <c r="T2611" s="12">
        <f t="shared" si="325"/>
        <v>41105.237858796296</v>
      </c>
      <c r="U2611" s="13">
        <f t="shared" si="326"/>
        <v>41075.237858796296</v>
      </c>
      <c r="V2611" t="str">
        <f t="shared" si="327"/>
        <v>Jun</v>
      </c>
    </row>
    <row r="2612" spans="1:22"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328"/>
        <v>1.4132510432681749</v>
      </c>
      <c r="P2612" s="7">
        <f t="shared" si="321"/>
        <v>55.758509532062391</v>
      </c>
      <c r="Q2612" t="str">
        <f t="shared" si="322"/>
        <v>technology</v>
      </c>
      <c r="R2612" s="8" t="str">
        <f t="shared" si="323"/>
        <v>space exploration</v>
      </c>
      <c r="S2612" s="12">
        <f t="shared" si="324"/>
        <v>42564.881076388891</v>
      </c>
      <c r="T2612" s="12">
        <f t="shared" si="325"/>
        <v>42604.290972222225</v>
      </c>
      <c r="U2612" s="13">
        <f t="shared" si="326"/>
        <v>42564.881076388891</v>
      </c>
      <c r="V2612" t="str">
        <f t="shared" si="327"/>
        <v>Jul</v>
      </c>
    </row>
    <row r="2613" spans="1:22"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328"/>
        <v>27.906363636363636</v>
      </c>
      <c r="P2613" s="7">
        <f t="shared" si="321"/>
        <v>83.802893802893806</v>
      </c>
      <c r="Q2613" t="str">
        <f t="shared" si="322"/>
        <v>technology</v>
      </c>
      <c r="R2613" s="8" t="str">
        <f t="shared" si="323"/>
        <v>space exploration</v>
      </c>
      <c r="S2613" s="12">
        <f t="shared" si="324"/>
        <v>42704.335810185185</v>
      </c>
      <c r="T2613" s="12">
        <f t="shared" si="325"/>
        <v>42737.957638888889</v>
      </c>
      <c r="U2613" s="13">
        <f t="shared" si="326"/>
        <v>42704.335810185185</v>
      </c>
      <c r="V2613" t="str">
        <f t="shared" si="327"/>
        <v>Nov</v>
      </c>
    </row>
    <row r="2614" spans="1:22"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328"/>
        <v>1.7176130000000001</v>
      </c>
      <c r="P2614" s="7">
        <f t="shared" si="321"/>
        <v>58.422210884353746</v>
      </c>
      <c r="Q2614" t="str">
        <f t="shared" si="322"/>
        <v>technology</v>
      </c>
      <c r="R2614" s="8" t="str">
        <f t="shared" si="323"/>
        <v>space exploration</v>
      </c>
      <c r="S2614" s="12">
        <f t="shared" si="324"/>
        <v>41982.143171296295</v>
      </c>
      <c r="T2614" s="12">
        <f t="shared" si="325"/>
        <v>42013.143171296295</v>
      </c>
      <c r="U2614" s="13">
        <f t="shared" si="326"/>
        <v>41982.143171296295</v>
      </c>
      <c r="V2614" t="str">
        <f t="shared" si="327"/>
        <v>Dec</v>
      </c>
    </row>
    <row r="2615" spans="1:22"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328"/>
        <v>1.0101333333333333</v>
      </c>
      <c r="P2615" s="7">
        <f t="shared" si="321"/>
        <v>270.57142857142856</v>
      </c>
      <c r="Q2615" t="str">
        <f t="shared" si="322"/>
        <v>technology</v>
      </c>
      <c r="R2615" s="8" t="str">
        <f t="shared" si="323"/>
        <v>space exploration</v>
      </c>
      <c r="S2615" s="12">
        <f t="shared" si="324"/>
        <v>41143.81821759259</v>
      </c>
      <c r="T2615" s="12">
        <f t="shared" si="325"/>
        <v>41173.81821759259</v>
      </c>
      <c r="U2615" s="13">
        <f t="shared" si="326"/>
        <v>41143.81821759259</v>
      </c>
      <c r="V2615" t="str">
        <f t="shared" si="327"/>
        <v>Aug</v>
      </c>
    </row>
    <row r="2616" spans="1:22"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328"/>
        <v>1.02</v>
      </c>
      <c r="P2616" s="7">
        <f t="shared" si="321"/>
        <v>107.1</v>
      </c>
      <c r="Q2616" t="str">
        <f t="shared" si="322"/>
        <v>technology</v>
      </c>
      <c r="R2616" s="8" t="str">
        <f t="shared" si="323"/>
        <v>space exploration</v>
      </c>
      <c r="S2616" s="12">
        <f t="shared" si="324"/>
        <v>41730.708472222221</v>
      </c>
      <c r="T2616" s="12">
        <f t="shared" si="325"/>
        <v>41759.208333333336</v>
      </c>
      <c r="U2616" s="13">
        <f t="shared" si="326"/>
        <v>41730.708472222221</v>
      </c>
      <c r="V2616" t="str">
        <f t="shared" si="327"/>
        <v>Apr</v>
      </c>
    </row>
    <row r="2617" spans="1:22"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328"/>
        <v>1.6976511744127936</v>
      </c>
      <c r="P2617" s="7">
        <f t="shared" si="321"/>
        <v>47.180555555555557</v>
      </c>
      <c r="Q2617" t="str">
        <f t="shared" si="322"/>
        <v>technology</v>
      </c>
      <c r="R2617" s="8" t="str">
        <f t="shared" si="323"/>
        <v>space exploration</v>
      </c>
      <c r="S2617" s="12">
        <f t="shared" si="324"/>
        <v>42453.49726851852</v>
      </c>
      <c r="T2617" s="12">
        <f t="shared" si="325"/>
        <v>42490.5</v>
      </c>
      <c r="U2617" s="13">
        <f t="shared" si="326"/>
        <v>42453.49726851852</v>
      </c>
      <c r="V2617" t="str">
        <f t="shared" si="327"/>
        <v>Mar</v>
      </c>
    </row>
    <row r="2618" spans="1:22"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328"/>
        <v>1.14534</v>
      </c>
      <c r="P2618" s="7">
        <f t="shared" si="321"/>
        <v>120.30882352941177</v>
      </c>
      <c r="Q2618" t="str">
        <f t="shared" si="322"/>
        <v>technology</v>
      </c>
      <c r="R2618" s="8" t="str">
        <f t="shared" si="323"/>
        <v>space exploration</v>
      </c>
      <c r="S2618" s="12">
        <f t="shared" si="324"/>
        <v>42211.99454861111</v>
      </c>
      <c r="T2618" s="12">
        <f t="shared" si="325"/>
        <v>42241.99454861111</v>
      </c>
      <c r="U2618" s="13">
        <f t="shared" si="326"/>
        <v>42211.99454861111</v>
      </c>
      <c r="V2618" t="str">
        <f t="shared" si="327"/>
        <v>Jul</v>
      </c>
    </row>
    <row r="2619" spans="1:22"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328"/>
        <v>8.7759999999999998</v>
      </c>
      <c r="P2619" s="7">
        <f t="shared" si="321"/>
        <v>27.59748427672956</v>
      </c>
      <c r="Q2619" t="str">
        <f t="shared" si="322"/>
        <v>technology</v>
      </c>
      <c r="R2619" s="8" t="str">
        <f t="shared" si="323"/>
        <v>space exploration</v>
      </c>
      <c r="S2619" s="12">
        <f t="shared" si="324"/>
        <v>41902.874432870369</v>
      </c>
      <c r="T2619" s="12">
        <f t="shared" si="325"/>
        <v>41932.874432870369</v>
      </c>
      <c r="U2619" s="13">
        <f t="shared" si="326"/>
        <v>41902.874432870369</v>
      </c>
      <c r="V2619" t="str">
        <f t="shared" si="327"/>
        <v>Sep</v>
      </c>
    </row>
    <row r="2620" spans="1:22"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328"/>
        <v>1.0538666666666667</v>
      </c>
      <c r="P2620" s="7">
        <f t="shared" si="321"/>
        <v>205.2987012987013</v>
      </c>
      <c r="Q2620" t="str">
        <f t="shared" si="322"/>
        <v>technology</v>
      </c>
      <c r="R2620" s="8" t="str">
        <f t="shared" si="323"/>
        <v>space exploration</v>
      </c>
      <c r="S2620" s="12">
        <f t="shared" si="324"/>
        <v>42279.792372685188</v>
      </c>
      <c r="T2620" s="12">
        <f t="shared" si="325"/>
        <v>42339.834039351852</v>
      </c>
      <c r="U2620" s="13">
        <f t="shared" si="326"/>
        <v>42279.792372685188</v>
      </c>
      <c r="V2620" t="str">
        <f t="shared" si="327"/>
        <v>Oct</v>
      </c>
    </row>
    <row r="2621" spans="1:22"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328"/>
        <v>1.8839999999999999</v>
      </c>
      <c r="P2621" s="7">
        <f t="shared" si="321"/>
        <v>35.547169811320757</v>
      </c>
      <c r="Q2621" t="str">
        <f t="shared" si="322"/>
        <v>technology</v>
      </c>
      <c r="R2621" s="8" t="str">
        <f t="shared" si="323"/>
        <v>space exploration</v>
      </c>
      <c r="S2621" s="12">
        <f t="shared" si="324"/>
        <v>42273.884305555555</v>
      </c>
      <c r="T2621" s="12">
        <f t="shared" si="325"/>
        <v>42300.458333333328</v>
      </c>
      <c r="U2621" s="13">
        <f t="shared" si="326"/>
        <v>42273.884305555555</v>
      </c>
      <c r="V2621" t="str">
        <f t="shared" si="327"/>
        <v>Sep</v>
      </c>
    </row>
    <row r="2622" spans="1:22"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328"/>
        <v>1.436523076923077</v>
      </c>
      <c r="P2622" s="7">
        <f t="shared" si="321"/>
        <v>74.639488409272587</v>
      </c>
      <c r="Q2622" t="str">
        <f t="shared" si="322"/>
        <v>technology</v>
      </c>
      <c r="R2622" s="8" t="str">
        <f t="shared" si="323"/>
        <v>space exploration</v>
      </c>
      <c r="S2622" s="12">
        <f t="shared" si="324"/>
        <v>42251.16715277778</v>
      </c>
      <c r="T2622" s="12">
        <f t="shared" si="325"/>
        <v>42288.041666666672</v>
      </c>
      <c r="U2622" s="13">
        <f t="shared" si="326"/>
        <v>42251.16715277778</v>
      </c>
      <c r="V2622" t="str">
        <f t="shared" si="327"/>
        <v>Sep</v>
      </c>
    </row>
    <row r="2623" spans="1:22"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328"/>
        <v>1.4588000000000001</v>
      </c>
      <c r="P2623" s="7">
        <f t="shared" si="321"/>
        <v>47.058064516129029</v>
      </c>
      <c r="Q2623" t="str">
        <f t="shared" si="322"/>
        <v>technology</v>
      </c>
      <c r="R2623" s="8" t="str">
        <f t="shared" si="323"/>
        <v>space exploration</v>
      </c>
      <c r="S2623" s="12">
        <f t="shared" si="324"/>
        <v>42115.747546296298</v>
      </c>
      <c r="T2623" s="12">
        <f t="shared" si="325"/>
        <v>42145.747546296298</v>
      </c>
      <c r="U2623" s="13">
        <f t="shared" si="326"/>
        <v>42115.747546296298</v>
      </c>
      <c r="V2623" t="str">
        <f t="shared" si="327"/>
        <v>Apr</v>
      </c>
    </row>
    <row r="2624" spans="1:22"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328"/>
        <v>1.3118399999999999</v>
      </c>
      <c r="P2624" s="7">
        <f t="shared" si="321"/>
        <v>26.591351351351353</v>
      </c>
      <c r="Q2624" t="str">
        <f t="shared" si="322"/>
        <v>technology</v>
      </c>
      <c r="R2624" s="8" t="str">
        <f t="shared" si="323"/>
        <v>space exploration</v>
      </c>
      <c r="S2624" s="12">
        <f t="shared" si="324"/>
        <v>42689.74324074074</v>
      </c>
      <c r="T2624" s="12">
        <f t="shared" si="325"/>
        <v>42734.74324074074</v>
      </c>
      <c r="U2624" s="13">
        <f t="shared" si="326"/>
        <v>42689.74324074074</v>
      </c>
      <c r="V2624" t="str">
        <f t="shared" si="327"/>
        <v>Nov</v>
      </c>
    </row>
    <row r="2625" spans="1:22"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328"/>
        <v>1.1399999999999999</v>
      </c>
      <c r="P2625" s="7">
        <f t="shared" si="321"/>
        <v>36.774193548387096</v>
      </c>
      <c r="Q2625" t="str">
        <f t="shared" si="322"/>
        <v>technology</v>
      </c>
      <c r="R2625" s="8" t="str">
        <f t="shared" si="323"/>
        <v>space exploration</v>
      </c>
      <c r="S2625" s="12">
        <f t="shared" si="324"/>
        <v>42692.256550925929</v>
      </c>
      <c r="T2625" s="12">
        <f t="shared" si="325"/>
        <v>42706.256550925929</v>
      </c>
      <c r="U2625" s="13">
        <f t="shared" si="326"/>
        <v>42692.256550925929</v>
      </c>
      <c r="V2625" t="str">
        <f t="shared" si="327"/>
        <v>Nov</v>
      </c>
    </row>
    <row r="2626" spans="1:22"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328"/>
        <v>13.794206249999998</v>
      </c>
      <c r="P2626" s="7">
        <f t="shared" si="321"/>
        <v>31.820544982698959</v>
      </c>
      <c r="Q2626" t="str">
        <f t="shared" si="322"/>
        <v>technology</v>
      </c>
      <c r="R2626" s="8" t="str">
        <f t="shared" si="323"/>
        <v>space exploration</v>
      </c>
      <c r="S2626" s="12">
        <f t="shared" si="324"/>
        <v>41144.421550925923</v>
      </c>
      <c r="T2626" s="12">
        <f t="shared" si="325"/>
        <v>41165.421550925923</v>
      </c>
      <c r="U2626" s="13">
        <f t="shared" si="326"/>
        <v>41144.421550925923</v>
      </c>
      <c r="V2626" t="str">
        <f t="shared" si="327"/>
        <v>Aug</v>
      </c>
    </row>
    <row r="2627" spans="1:22"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328"/>
        <v>9.56</v>
      </c>
      <c r="P2627" s="7">
        <f t="shared" ref="P2627:P2690" si="329">E2627/L2627</f>
        <v>27.576923076923077</v>
      </c>
      <c r="Q2627" t="str">
        <f t="shared" ref="Q2627:Q2690" si="330">LEFT(N2627, SEARCH("/",N2627,1)-1)</f>
        <v>technology</v>
      </c>
      <c r="R2627" s="8" t="str">
        <f t="shared" ref="R2627:R2690" si="331">RIGHT(N2627,LEN(N2627)-SEARCH("/",N2627))</f>
        <v>space exploration</v>
      </c>
      <c r="S2627" s="12">
        <f t="shared" ref="S2627:S2690" si="332">(J2627/86400)+DATE(1970,1,1)</f>
        <v>42658.810277777782</v>
      </c>
      <c r="T2627" s="12">
        <f t="shared" ref="T2627:T2690" si="333">(I2627/86400)+DATE(1970,1,1)</f>
        <v>42683.851944444439</v>
      </c>
      <c r="U2627" s="13">
        <f t="shared" ref="U2627:U2690" si="334">S2627</f>
        <v>42658.810277777782</v>
      </c>
      <c r="V2627" t="str">
        <f t="shared" si="327"/>
        <v>Oct</v>
      </c>
    </row>
    <row r="2628" spans="1:22"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328"/>
        <v>1.1200000000000001</v>
      </c>
      <c r="P2628" s="7">
        <f t="shared" si="329"/>
        <v>56</v>
      </c>
      <c r="Q2628" t="str">
        <f t="shared" si="330"/>
        <v>technology</v>
      </c>
      <c r="R2628" s="8" t="str">
        <f t="shared" si="331"/>
        <v>space exploration</v>
      </c>
      <c r="S2628" s="12">
        <f t="shared" si="332"/>
        <v>42128.628113425926</v>
      </c>
      <c r="T2628" s="12">
        <f t="shared" si="333"/>
        <v>42158.628113425926</v>
      </c>
      <c r="U2628" s="13">
        <f t="shared" si="334"/>
        <v>42128.628113425926</v>
      </c>
      <c r="V2628" t="str">
        <f t="shared" ref="V2628:V2691" si="335">TEXT(S2628,"mmm")</f>
        <v>May</v>
      </c>
    </row>
    <row r="2629" spans="1:22"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328"/>
        <v>6.4666666666666668</v>
      </c>
      <c r="P2629" s="7">
        <f t="shared" si="329"/>
        <v>21.555555555555557</v>
      </c>
      <c r="Q2629" t="str">
        <f t="shared" si="330"/>
        <v>technology</v>
      </c>
      <c r="R2629" s="8" t="str">
        <f t="shared" si="331"/>
        <v>space exploration</v>
      </c>
      <c r="S2629" s="12">
        <f t="shared" si="332"/>
        <v>42304.829409722224</v>
      </c>
      <c r="T2629" s="12">
        <f t="shared" si="333"/>
        <v>42334.871076388888</v>
      </c>
      <c r="U2629" s="13">
        <f t="shared" si="334"/>
        <v>42304.829409722224</v>
      </c>
      <c r="V2629" t="str">
        <f t="shared" si="335"/>
        <v>Oct</v>
      </c>
    </row>
    <row r="2630" spans="1:22"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328"/>
        <v>1.1036948748510131</v>
      </c>
      <c r="P2630" s="7">
        <f t="shared" si="329"/>
        <v>44.095238095238095</v>
      </c>
      <c r="Q2630" t="str">
        <f t="shared" si="330"/>
        <v>technology</v>
      </c>
      <c r="R2630" s="8" t="str">
        <f t="shared" si="331"/>
        <v>space exploration</v>
      </c>
      <c r="S2630" s="12">
        <f t="shared" si="332"/>
        <v>41953.966053240743</v>
      </c>
      <c r="T2630" s="12">
        <f t="shared" si="333"/>
        <v>41973.966053240743</v>
      </c>
      <c r="U2630" s="13">
        <f t="shared" si="334"/>
        <v>41953.966053240743</v>
      </c>
      <c r="V2630" t="str">
        <f t="shared" si="335"/>
        <v>Nov</v>
      </c>
    </row>
    <row r="2631" spans="1:22"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328"/>
        <v>1.2774000000000001</v>
      </c>
      <c r="P2631" s="7">
        <f t="shared" si="329"/>
        <v>63.87</v>
      </c>
      <c r="Q2631" t="str">
        <f t="shared" si="330"/>
        <v>technology</v>
      </c>
      <c r="R2631" s="8" t="str">
        <f t="shared" si="331"/>
        <v>space exploration</v>
      </c>
      <c r="S2631" s="12">
        <f t="shared" si="332"/>
        <v>42108.538449074069</v>
      </c>
      <c r="T2631" s="12">
        <f t="shared" si="333"/>
        <v>42138.538449074069</v>
      </c>
      <c r="U2631" s="13">
        <f t="shared" si="334"/>
        <v>42108.538449074069</v>
      </c>
      <c r="V2631" t="str">
        <f t="shared" si="335"/>
        <v>Apr</v>
      </c>
    </row>
    <row r="2632" spans="1:22"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328"/>
        <v>1.579</v>
      </c>
      <c r="P2632" s="7">
        <f t="shared" si="329"/>
        <v>38.987654320987652</v>
      </c>
      <c r="Q2632" t="str">
        <f t="shared" si="330"/>
        <v>technology</v>
      </c>
      <c r="R2632" s="8" t="str">
        <f t="shared" si="331"/>
        <v>space exploration</v>
      </c>
      <c r="S2632" s="12">
        <f t="shared" si="332"/>
        <v>42524.105462962965</v>
      </c>
      <c r="T2632" s="12">
        <f t="shared" si="333"/>
        <v>42551.416666666672</v>
      </c>
      <c r="U2632" s="13">
        <f t="shared" si="334"/>
        <v>42524.105462962965</v>
      </c>
      <c r="V2632" t="str">
        <f t="shared" si="335"/>
        <v>Jun</v>
      </c>
    </row>
    <row r="2633" spans="1:22"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328"/>
        <v>1.1466525000000001</v>
      </c>
      <c r="P2633" s="7">
        <f t="shared" si="329"/>
        <v>80.185489510489504</v>
      </c>
      <c r="Q2633" t="str">
        <f t="shared" si="330"/>
        <v>technology</v>
      </c>
      <c r="R2633" s="8" t="str">
        <f t="shared" si="331"/>
        <v>space exploration</v>
      </c>
      <c r="S2633" s="12">
        <f t="shared" si="332"/>
        <v>42218.169293981482</v>
      </c>
      <c r="T2633" s="12">
        <f t="shared" si="333"/>
        <v>42246.169293981482</v>
      </c>
      <c r="U2633" s="13">
        <f t="shared" si="334"/>
        <v>42218.169293981482</v>
      </c>
      <c r="V2633" t="str">
        <f t="shared" si="335"/>
        <v>Aug</v>
      </c>
    </row>
    <row r="2634" spans="1:22"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328"/>
        <v>1.3700934579439252</v>
      </c>
      <c r="P2634" s="7">
        <f t="shared" si="329"/>
        <v>34.904761904761905</v>
      </c>
      <c r="Q2634" t="str">
        <f t="shared" si="330"/>
        <v>technology</v>
      </c>
      <c r="R2634" s="8" t="str">
        <f t="shared" si="331"/>
        <v>space exploration</v>
      </c>
      <c r="S2634" s="12">
        <f t="shared" si="332"/>
        <v>42494.061793981484</v>
      </c>
      <c r="T2634" s="12">
        <f t="shared" si="333"/>
        <v>42519.061793981484</v>
      </c>
      <c r="U2634" s="13">
        <f t="shared" si="334"/>
        <v>42494.061793981484</v>
      </c>
      <c r="V2634" t="str">
        <f t="shared" si="335"/>
        <v>May</v>
      </c>
    </row>
    <row r="2635" spans="1:22"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328"/>
        <v>3.5461999999999998</v>
      </c>
      <c r="P2635" s="7">
        <f t="shared" si="329"/>
        <v>89.100502512562812</v>
      </c>
      <c r="Q2635" t="str">
        <f t="shared" si="330"/>
        <v>technology</v>
      </c>
      <c r="R2635" s="8" t="str">
        <f t="shared" si="331"/>
        <v>space exploration</v>
      </c>
      <c r="S2635" s="12">
        <f t="shared" si="332"/>
        <v>41667.823287037041</v>
      </c>
      <c r="T2635" s="12">
        <f t="shared" si="333"/>
        <v>41697.958333333336</v>
      </c>
      <c r="U2635" s="13">
        <f t="shared" si="334"/>
        <v>41667.823287037041</v>
      </c>
      <c r="V2635" t="str">
        <f t="shared" si="335"/>
        <v>Jan</v>
      </c>
    </row>
    <row r="2636" spans="1:22"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328"/>
        <v>1.0602150537634409</v>
      </c>
      <c r="P2636" s="7">
        <f t="shared" si="329"/>
        <v>39.44</v>
      </c>
      <c r="Q2636" t="str">
        <f t="shared" si="330"/>
        <v>technology</v>
      </c>
      <c r="R2636" s="8" t="str">
        <f t="shared" si="331"/>
        <v>space exploration</v>
      </c>
      <c r="S2636" s="12">
        <f t="shared" si="332"/>
        <v>42612.656493055554</v>
      </c>
      <c r="T2636" s="12">
        <f t="shared" si="333"/>
        <v>42642.656493055554</v>
      </c>
      <c r="U2636" s="13">
        <f t="shared" si="334"/>
        <v>42612.656493055554</v>
      </c>
      <c r="V2636" t="str">
        <f t="shared" si="335"/>
        <v>Aug</v>
      </c>
    </row>
    <row r="2637" spans="1:22"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328"/>
        <v>1</v>
      </c>
      <c r="P2637" s="7">
        <f t="shared" si="329"/>
        <v>136.9047619047619</v>
      </c>
      <c r="Q2637" t="str">
        <f t="shared" si="330"/>
        <v>technology</v>
      </c>
      <c r="R2637" s="8" t="str">
        <f t="shared" si="331"/>
        <v>space exploration</v>
      </c>
      <c r="S2637" s="12">
        <f t="shared" si="332"/>
        <v>42037.950937500005</v>
      </c>
      <c r="T2637" s="12">
        <f t="shared" si="333"/>
        <v>42072.909270833334</v>
      </c>
      <c r="U2637" s="13">
        <f t="shared" si="334"/>
        <v>42037.950937500005</v>
      </c>
      <c r="V2637" t="str">
        <f t="shared" si="335"/>
        <v>Feb</v>
      </c>
    </row>
    <row r="2638" spans="1:22"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328"/>
        <v>1.873</v>
      </c>
      <c r="P2638" s="7">
        <f t="shared" si="329"/>
        <v>37.46</v>
      </c>
      <c r="Q2638" t="str">
        <f t="shared" si="330"/>
        <v>technology</v>
      </c>
      <c r="R2638" s="8" t="str">
        <f t="shared" si="331"/>
        <v>space exploration</v>
      </c>
      <c r="S2638" s="12">
        <f t="shared" si="332"/>
        <v>42636.614745370374</v>
      </c>
      <c r="T2638" s="12">
        <f t="shared" si="333"/>
        <v>42659.041666666672</v>
      </c>
      <c r="U2638" s="13">
        <f t="shared" si="334"/>
        <v>42636.614745370374</v>
      </c>
      <c r="V2638" t="str">
        <f t="shared" si="335"/>
        <v>Sep</v>
      </c>
    </row>
    <row r="2639" spans="1:22"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328"/>
        <v>1.6619999999999999</v>
      </c>
      <c r="P2639" s="7">
        <f t="shared" si="329"/>
        <v>31.96153846153846</v>
      </c>
      <c r="Q2639" t="str">
        <f t="shared" si="330"/>
        <v>technology</v>
      </c>
      <c r="R2639" s="8" t="str">
        <f t="shared" si="331"/>
        <v>space exploration</v>
      </c>
      <c r="S2639" s="12">
        <f t="shared" si="332"/>
        <v>42639.549479166672</v>
      </c>
      <c r="T2639" s="12">
        <f t="shared" si="333"/>
        <v>42655.549479166672</v>
      </c>
      <c r="U2639" s="13">
        <f t="shared" si="334"/>
        <v>42639.549479166672</v>
      </c>
      <c r="V2639" t="str">
        <f t="shared" si="335"/>
        <v>Sep</v>
      </c>
    </row>
    <row r="2640" spans="1:22"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328"/>
        <v>1.0172910662824208</v>
      </c>
      <c r="P2640" s="7">
        <f t="shared" si="329"/>
        <v>25.214285714285715</v>
      </c>
      <c r="Q2640" t="str">
        <f t="shared" si="330"/>
        <v>technology</v>
      </c>
      <c r="R2640" s="8" t="str">
        <f t="shared" si="331"/>
        <v>space exploration</v>
      </c>
      <c r="S2640" s="12">
        <f t="shared" si="332"/>
        <v>41989.913136574076</v>
      </c>
      <c r="T2640" s="12">
        <f t="shared" si="333"/>
        <v>42019.913136574076</v>
      </c>
      <c r="U2640" s="13">
        <f t="shared" si="334"/>
        <v>41989.913136574076</v>
      </c>
      <c r="V2640" t="str">
        <f t="shared" si="335"/>
        <v>Dec</v>
      </c>
    </row>
    <row r="2641" spans="1:22"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328"/>
        <v>1.64</v>
      </c>
      <c r="P2641" s="7">
        <f t="shared" si="329"/>
        <v>10.040816326530612</v>
      </c>
      <c r="Q2641" t="str">
        <f t="shared" si="330"/>
        <v>technology</v>
      </c>
      <c r="R2641" s="8" t="str">
        <f t="shared" si="331"/>
        <v>space exploration</v>
      </c>
      <c r="S2641" s="12">
        <f t="shared" si="332"/>
        <v>42024.86513888889</v>
      </c>
      <c r="T2641" s="12">
        <f t="shared" si="333"/>
        <v>42054.86513888889</v>
      </c>
      <c r="U2641" s="13">
        <f t="shared" si="334"/>
        <v>42024.86513888889</v>
      </c>
      <c r="V2641" t="str">
        <f t="shared" si="335"/>
        <v>Jan</v>
      </c>
    </row>
    <row r="2642" spans="1:22"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328"/>
        <v>1.0566666666666666</v>
      </c>
      <c r="P2642" s="7">
        <f t="shared" si="329"/>
        <v>45.94202898550725</v>
      </c>
      <c r="Q2642" t="str">
        <f t="shared" si="330"/>
        <v>technology</v>
      </c>
      <c r="R2642" s="8" t="str">
        <f t="shared" si="331"/>
        <v>space exploration</v>
      </c>
      <c r="S2642" s="12">
        <f t="shared" si="332"/>
        <v>42103.160578703704</v>
      </c>
      <c r="T2642" s="12">
        <f t="shared" si="333"/>
        <v>42163.160578703704</v>
      </c>
      <c r="U2642" s="13">
        <f t="shared" si="334"/>
        <v>42103.160578703704</v>
      </c>
      <c r="V2642" t="str">
        <f t="shared" si="335"/>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ref="O2643:O2702" si="336">E2643/D2643</f>
        <v>0.01</v>
      </c>
      <c r="P2643" s="7">
        <f t="shared" si="329"/>
        <v>15</v>
      </c>
      <c r="Q2643" t="str">
        <f t="shared" si="330"/>
        <v>technology</v>
      </c>
      <c r="R2643" s="8" t="str">
        <f t="shared" si="331"/>
        <v>space exploration</v>
      </c>
      <c r="S2643" s="12">
        <f t="shared" si="332"/>
        <v>41880.827118055553</v>
      </c>
      <c r="T2643" s="12">
        <f t="shared" si="333"/>
        <v>41897.839583333334</v>
      </c>
      <c r="U2643" s="13">
        <f t="shared" si="334"/>
        <v>41880.827118055553</v>
      </c>
      <c r="V2643" t="str">
        <f t="shared" si="335"/>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336"/>
        <v>0</v>
      </c>
      <c r="P2644" s="7" t="e">
        <f t="shared" si="329"/>
        <v>#DIV/0!</v>
      </c>
      <c r="Q2644" t="str">
        <f t="shared" si="330"/>
        <v>technology</v>
      </c>
      <c r="R2644" s="8" t="str">
        <f t="shared" si="331"/>
        <v>space exploration</v>
      </c>
      <c r="S2644" s="12">
        <f t="shared" si="332"/>
        <v>42536.246620370366</v>
      </c>
      <c r="T2644" s="12">
        <f t="shared" si="333"/>
        <v>42566.289583333331</v>
      </c>
      <c r="U2644" s="13">
        <f t="shared" si="334"/>
        <v>42536.246620370366</v>
      </c>
      <c r="V2644" t="str">
        <f t="shared" si="335"/>
        <v>Jun</v>
      </c>
    </row>
    <row r="2645" spans="1:22"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336"/>
        <v>0.33559730999999998</v>
      </c>
      <c r="P2645" s="7">
        <f t="shared" si="329"/>
        <v>223.58248500999335</v>
      </c>
      <c r="Q2645" t="str">
        <f t="shared" si="330"/>
        <v>technology</v>
      </c>
      <c r="R2645" s="8" t="str">
        <f t="shared" si="331"/>
        <v>space exploration</v>
      </c>
      <c r="S2645" s="12">
        <f t="shared" si="332"/>
        <v>42689.582349537042</v>
      </c>
      <c r="T2645" s="12">
        <f t="shared" si="333"/>
        <v>42725.332638888889</v>
      </c>
      <c r="U2645" s="13">
        <f t="shared" si="334"/>
        <v>42689.582349537042</v>
      </c>
      <c r="V2645" t="str">
        <f t="shared" si="335"/>
        <v>Nov</v>
      </c>
    </row>
    <row r="2646" spans="1:22"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336"/>
        <v>2.053E-2</v>
      </c>
      <c r="P2646" s="7">
        <f t="shared" si="329"/>
        <v>39.480769230769234</v>
      </c>
      <c r="Q2646" t="str">
        <f t="shared" si="330"/>
        <v>technology</v>
      </c>
      <c r="R2646" s="8" t="str">
        <f t="shared" si="331"/>
        <v>space exploration</v>
      </c>
      <c r="S2646" s="12">
        <f t="shared" si="332"/>
        <v>42774.792071759264</v>
      </c>
      <c r="T2646" s="12">
        <f t="shared" si="333"/>
        <v>42804.792071759264</v>
      </c>
      <c r="U2646" s="13">
        <f t="shared" si="334"/>
        <v>42774.792071759264</v>
      </c>
      <c r="V2646" t="str">
        <f t="shared" si="335"/>
        <v>Feb</v>
      </c>
    </row>
    <row r="2647" spans="1:22"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336"/>
        <v>0.105</v>
      </c>
      <c r="P2647" s="7">
        <f t="shared" si="329"/>
        <v>91.304347826086953</v>
      </c>
      <c r="Q2647" t="str">
        <f t="shared" si="330"/>
        <v>technology</v>
      </c>
      <c r="R2647" s="8" t="str">
        <f t="shared" si="331"/>
        <v>space exploration</v>
      </c>
      <c r="S2647" s="12">
        <f t="shared" si="332"/>
        <v>41921.842627314814</v>
      </c>
      <c r="T2647" s="12">
        <f t="shared" si="333"/>
        <v>41951.884293981479</v>
      </c>
      <c r="U2647" s="13">
        <f t="shared" si="334"/>
        <v>41921.842627314814</v>
      </c>
      <c r="V2647" t="str">
        <f t="shared" si="335"/>
        <v>Oct</v>
      </c>
    </row>
    <row r="2648" spans="1:22"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336"/>
        <v>8.4172839999999999E-2</v>
      </c>
      <c r="P2648" s="7">
        <f t="shared" si="329"/>
        <v>78.666205607476627</v>
      </c>
      <c r="Q2648" t="str">
        <f t="shared" si="330"/>
        <v>technology</v>
      </c>
      <c r="R2648" s="8" t="str">
        <f t="shared" si="331"/>
        <v>space exploration</v>
      </c>
      <c r="S2648" s="12">
        <f t="shared" si="332"/>
        <v>42226.313298611116</v>
      </c>
      <c r="T2648" s="12">
        <f t="shared" si="333"/>
        <v>42256.313298611116</v>
      </c>
      <c r="U2648" s="13">
        <f t="shared" si="334"/>
        <v>42226.313298611116</v>
      </c>
      <c r="V2648" t="str">
        <f t="shared" si="335"/>
        <v>Aug</v>
      </c>
    </row>
    <row r="2649" spans="1:22"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336"/>
        <v>1.44E-2</v>
      </c>
      <c r="P2649" s="7">
        <f t="shared" si="329"/>
        <v>12</v>
      </c>
      <c r="Q2649" t="str">
        <f t="shared" si="330"/>
        <v>technology</v>
      </c>
      <c r="R2649" s="8" t="str">
        <f t="shared" si="331"/>
        <v>space exploration</v>
      </c>
      <c r="S2649" s="12">
        <f t="shared" si="332"/>
        <v>42200.261793981481</v>
      </c>
      <c r="T2649" s="12">
        <f t="shared" si="333"/>
        <v>42230.261793981481</v>
      </c>
      <c r="U2649" s="13">
        <f t="shared" si="334"/>
        <v>42200.261793981481</v>
      </c>
      <c r="V2649" t="str">
        <f t="shared" si="335"/>
        <v>Jul</v>
      </c>
    </row>
    <row r="2650" spans="1:22"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336"/>
        <v>8.8333333333333337E-3</v>
      </c>
      <c r="P2650" s="7">
        <f t="shared" si="329"/>
        <v>17.666666666666668</v>
      </c>
      <c r="Q2650" t="str">
        <f t="shared" si="330"/>
        <v>technology</v>
      </c>
      <c r="R2650" s="8" t="str">
        <f t="shared" si="331"/>
        <v>space exploration</v>
      </c>
      <c r="S2650" s="12">
        <f t="shared" si="332"/>
        <v>42408.714814814812</v>
      </c>
      <c r="T2650" s="12">
        <f t="shared" si="333"/>
        <v>42438.714814814812</v>
      </c>
      <c r="U2650" s="13">
        <f t="shared" si="334"/>
        <v>42408.714814814812</v>
      </c>
      <c r="V2650" t="str">
        <f t="shared" si="335"/>
        <v>Feb</v>
      </c>
    </row>
    <row r="2651" spans="1:22"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336"/>
        <v>9.9200000000000004E-4</v>
      </c>
      <c r="P2651" s="7">
        <f t="shared" si="329"/>
        <v>41.333333333333336</v>
      </c>
      <c r="Q2651" t="str">
        <f t="shared" si="330"/>
        <v>technology</v>
      </c>
      <c r="R2651" s="8" t="str">
        <f t="shared" si="331"/>
        <v>space exploration</v>
      </c>
      <c r="S2651" s="12">
        <f t="shared" si="332"/>
        <v>42341.99700231482</v>
      </c>
      <c r="T2651" s="12">
        <f t="shared" si="333"/>
        <v>42401.99700231482</v>
      </c>
      <c r="U2651" s="13">
        <f t="shared" si="334"/>
        <v>42341.99700231482</v>
      </c>
      <c r="V2651" t="str">
        <f t="shared" si="335"/>
        <v>Dec</v>
      </c>
    </row>
    <row r="2652" spans="1:22"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336"/>
        <v>5.966666666666667E-3</v>
      </c>
      <c r="P2652" s="7">
        <f t="shared" si="329"/>
        <v>71.599999999999994</v>
      </c>
      <c r="Q2652" t="str">
        <f t="shared" si="330"/>
        <v>technology</v>
      </c>
      <c r="R2652" s="8" t="str">
        <f t="shared" si="331"/>
        <v>space exploration</v>
      </c>
      <c r="S2652" s="12">
        <f t="shared" si="332"/>
        <v>42695.624340277776</v>
      </c>
      <c r="T2652" s="12">
        <f t="shared" si="333"/>
        <v>42725.624340277776</v>
      </c>
      <c r="U2652" s="13">
        <f t="shared" si="334"/>
        <v>42695.624340277776</v>
      </c>
      <c r="V2652" t="str">
        <f t="shared" si="335"/>
        <v>Nov</v>
      </c>
    </row>
    <row r="2653" spans="1:22"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336"/>
        <v>1.8689285714285714E-2</v>
      </c>
      <c r="P2653" s="7">
        <f t="shared" si="329"/>
        <v>307.8235294117647</v>
      </c>
      <c r="Q2653" t="str">
        <f t="shared" si="330"/>
        <v>technology</v>
      </c>
      <c r="R2653" s="8" t="str">
        <f t="shared" si="331"/>
        <v>space exploration</v>
      </c>
      <c r="S2653" s="12">
        <f t="shared" si="332"/>
        <v>42327.805659722224</v>
      </c>
      <c r="T2653" s="12">
        <f t="shared" si="333"/>
        <v>42355.805659722224</v>
      </c>
      <c r="U2653" s="13">
        <f t="shared" si="334"/>
        <v>42327.805659722224</v>
      </c>
      <c r="V2653" t="str">
        <f t="shared" si="335"/>
        <v>Nov</v>
      </c>
    </row>
    <row r="2654" spans="1:22"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336"/>
        <v>8.8500000000000002E-3</v>
      </c>
      <c r="P2654" s="7">
        <f t="shared" si="329"/>
        <v>80.454545454545453</v>
      </c>
      <c r="Q2654" t="str">
        <f t="shared" si="330"/>
        <v>technology</v>
      </c>
      <c r="R2654" s="8" t="str">
        <f t="shared" si="331"/>
        <v>space exploration</v>
      </c>
      <c r="S2654" s="12">
        <f t="shared" si="332"/>
        <v>41953.158854166672</v>
      </c>
      <c r="T2654" s="12">
        <f t="shared" si="333"/>
        <v>41983.158854166672</v>
      </c>
      <c r="U2654" s="13">
        <f t="shared" si="334"/>
        <v>41953.158854166672</v>
      </c>
      <c r="V2654" t="str">
        <f t="shared" si="335"/>
        <v>Nov</v>
      </c>
    </row>
    <row r="2655" spans="1:22"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336"/>
        <v>0.1152156862745098</v>
      </c>
      <c r="P2655" s="7">
        <f t="shared" si="329"/>
        <v>83.942857142857136</v>
      </c>
      <c r="Q2655" t="str">
        <f t="shared" si="330"/>
        <v>technology</v>
      </c>
      <c r="R2655" s="8" t="str">
        <f t="shared" si="331"/>
        <v>space exploration</v>
      </c>
      <c r="S2655" s="12">
        <f t="shared" si="332"/>
        <v>41771.651932870373</v>
      </c>
      <c r="T2655" s="12">
        <f t="shared" si="333"/>
        <v>41803.166666666664</v>
      </c>
      <c r="U2655" s="13">
        <f t="shared" si="334"/>
        <v>41771.651932870373</v>
      </c>
      <c r="V2655" t="str">
        <f t="shared" si="335"/>
        <v>May</v>
      </c>
    </row>
    <row r="2656" spans="1:22"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336"/>
        <v>5.1000000000000004E-4</v>
      </c>
      <c r="P2656" s="7">
        <f t="shared" si="329"/>
        <v>8.5</v>
      </c>
      <c r="Q2656" t="str">
        <f t="shared" si="330"/>
        <v>technology</v>
      </c>
      <c r="R2656" s="8" t="str">
        <f t="shared" si="331"/>
        <v>space exploration</v>
      </c>
      <c r="S2656" s="12">
        <f t="shared" si="332"/>
        <v>42055.600995370369</v>
      </c>
      <c r="T2656" s="12">
        <f t="shared" si="333"/>
        <v>42115.559328703705</v>
      </c>
      <c r="U2656" s="13">
        <f t="shared" si="334"/>
        <v>42055.600995370369</v>
      </c>
      <c r="V2656" t="str">
        <f t="shared" si="335"/>
        <v>Feb</v>
      </c>
    </row>
    <row r="2657" spans="1:22"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336"/>
        <v>0.21033333333333334</v>
      </c>
      <c r="P2657" s="7">
        <f t="shared" si="329"/>
        <v>73.372093023255815</v>
      </c>
      <c r="Q2657" t="str">
        <f t="shared" si="330"/>
        <v>technology</v>
      </c>
      <c r="R2657" s="8" t="str">
        <f t="shared" si="331"/>
        <v>space exploration</v>
      </c>
      <c r="S2657" s="12">
        <f t="shared" si="332"/>
        <v>42381.866284722222</v>
      </c>
      <c r="T2657" s="12">
        <f t="shared" si="333"/>
        <v>42409.833333333328</v>
      </c>
      <c r="U2657" s="13">
        <f t="shared" si="334"/>
        <v>42381.866284722222</v>
      </c>
      <c r="V2657" t="str">
        <f t="shared" si="335"/>
        <v>Jan</v>
      </c>
    </row>
    <row r="2658" spans="1:22"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336"/>
        <v>0.11436666666666667</v>
      </c>
      <c r="P2658" s="7">
        <f t="shared" si="329"/>
        <v>112.86184210526316</v>
      </c>
      <c r="Q2658" t="str">
        <f t="shared" si="330"/>
        <v>technology</v>
      </c>
      <c r="R2658" s="8" t="str">
        <f t="shared" si="331"/>
        <v>space exploration</v>
      </c>
      <c r="S2658" s="12">
        <f t="shared" si="332"/>
        <v>42767.688518518524</v>
      </c>
      <c r="T2658" s="12">
        <f t="shared" si="333"/>
        <v>42806.791666666672</v>
      </c>
      <c r="U2658" s="13">
        <f t="shared" si="334"/>
        <v>42767.688518518524</v>
      </c>
      <c r="V2658" t="str">
        <f t="shared" si="335"/>
        <v>Feb</v>
      </c>
    </row>
    <row r="2659" spans="1:22"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336"/>
        <v>0.18737933333333334</v>
      </c>
      <c r="P2659" s="7">
        <f t="shared" si="329"/>
        <v>95.277627118644077</v>
      </c>
      <c r="Q2659" t="str">
        <f t="shared" si="330"/>
        <v>technology</v>
      </c>
      <c r="R2659" s="8" t="str">
        <f t="shared" si="331"/>
        <v>space exploration</v>
      </c>
      <c r="S2659" s="12">
        <f t="shared" si="332"/>
        <v>42551.928854166668</v>
      </c>
      <c r="T2659" s="12">
        <f t="shared" si="333"/>
        <v>42585.0625</v>
      </c>
      <c r="U2659" s="13">
        <f t="shared" si="334"/>
        <v>42551.928854166668</v>
      </c>
      <c r="V2659" t="str">
        <f t="shared" si="335"/>
        <v>Jun</v>
      </c>
    </row>
    <row r="2660" spans="1:22"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336"/>
        <v>9.2857142857142856E-4</v>
      </c>
      <c r="P2660" s="7">
        <f t="shared" si="329"/>
        <v>22.75</v>
      </c>
      <c r="Q2660" t="str">
        <f t="shared" si="330"/>
        <v>technology</v>
      </c>
      <c r="R2660" s="8" t="str">
        <f t="shared" si="331"/>
        <v>space exploration</v>
      </c>
      <c r="S2660" s="12">
        <f t="shared" si="332"/>
        <v>42551.884189814809</v>
      </c>
      <c r="T2660" s="12">
        <f t="shared" si="333"/>
        <v>42581.884189814809</v>
      </c>
      <c r="U2660" s="13">
        <f t="shared" si="334"/>
        <v>42551.884189814809</v>
      </c>
      <c r="V2660" t="str">
        <f t="shared" si="335"/>
        <v>Jun</v>
      </c>
    </row>
    <row r="2661" spans="1:22"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336"/>
        <v>2.720408163265306E-2</v>
      </c>
      <c r="P2661" s="7">
        <f t="shared" si="329"/>
        <v>133.30000000000001</v>
      </c>
      <c r="Q2661" t="str">
        <f t="shared" si="330"/>
        <v>technology</v>
      </c>
      <c r="R2661" s="8" t="str">
        <f t="shared" si="331"/>
        <v>space exploration</v>
      </c>
      <c r="S2661" s="12">
        <f t="shared" si="332"/>
        <v>42082.069560185184</v>
      </c>
      <c r="T2661" s="12">
        <f t="shared" si="333"/>
        <v>42112.069560185184</v>
      </c>
      <c r="U2661" s="13">
        <f t="shared" si="334"/>
        <v>42082.069560185184</v>
      </c>
      <c r="V2661" t="str">
        <f t="shared" si="335"/>
        <v>Mar</v>
      </c>
    </row>
    <row r="2662" spans="1:22"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336"/>
        <v>9.5E-4</v>
      </c>
      <c r="P2662" s="7">
        <f t="shared" si="329"/>
        <v>3.8</v>
      </c>
      <c r="Q2662" t="str">
        <f t="shared" si="330"/>
        <v>technology</v>
      </c>
      <c r="R2662" s="8" t="str">
        <f t="shared" si="331"/>
        <v>space exploration</v>
      </c>
      <c r="S2662" s="12">
        <f t="shared" si="332"/>
        <v>42272.713171296295</v>
      </c>
      <c r="T2662" s="12">
        <f t="shared" si="333"/>
        <v>42332.754837962959</v>
      </c>
      <c r="U2662" s="13">
        <f t="shared" si="334"/>
        <v>42272.713171296295</v>
      </c>
      <c r="V2662" t="str">
        <f t="shared" si="335"/>
        <v>Sep</v>
      </c>
    </row>
    <row r="2663" spans="1:22"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336"/>
        <v>1.0289999999999999</v>
      </c>
      <c r="P2663" s="7">
        <f t="shared" si="329"/>
        <v>85.75</v>
      </c>
      <c r="Q2663" t="str">
        <f t="shared" si="330"/>
        <v>technology</v>
      </c>
      <c r="R2663" s="8" t="str">
        <f t="shared" si="331"/>
        <v>makerspaces</v>
      </c>
      <c r="S2663" s="12">
        <f t="shared" si="332"/>
        <v>41542.958449074074</v>
      </c>
      <c r="T2663" s="12">
        <f t="shared" si="333"/>
        <v>41572.958449074074</v>
      </c>
      <c r="U2663" s="13">
        <f t="shared" si="334"/>
        <v>41542.958449074074</v>
      </c>
      <c r="V2663" t="str">
        <f t="shared" si="335"/>
        <v>Sep</v>
      </c>
    </row>
    <row r="2664" spans="1:22"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336"/>
        <v>1.0680000000000001</v>
      </c>
      <c r="P2664" s="7">
        <f t="shared" si="329"/>
        <v>267</v>
      </c>
      <c r="Q2664" t="str">
        <f t="shared" si="330"/>
        <v>technology</v>
      </c>
      <c r="R2664" s="8" t="str">
        <f t="shared" si="331"/>
        <v>makerspaces</v>
      </c>
      <c r="S2664" s="12">
        <f t="shared" si="332"/>
        <v>42207.746678240743</v>
      </c>
      <c r="T2664" s="12">
        <f t="shared" si="333"/>
        <v>42237.746678240743</v>
      </c>
      <c r="U2664" s="13">
        <f t="shared" si="334"/>
        <v>42207.746678240743</v>
      </c>
      <c r="V2664" t="str">
        <f t="shared" si="335"/>
        <v>Jul</v>
      </c>
    </row>
    <row r="2665" spans="1:22"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336"/>
        <v>1.0459624999999999</v>
      </c>
      <c r="P2665" s="7">
        <f t="shared" si="329"/>
        <v>373.55803571428572</v>
      </c>
      <c r="Q2665" t="str">
        <f t="shared" si="330"/>
        <v>technology</v>
      </c>
      <c r="R2665" s="8" t="str">
        <f t="shared" si="331"/>
        <v>makerspaces</v>
      </c>
      <c r="S2665" s="12">
        <f t="shared" si="332"/>
        <v>42222.622766203705</v>
      </c>
      <c r="T2665" s="12">
        <f t="shared" si="333"/>
        <v>42251.625</v>
      </c>
      <c r="U2665" s="13">
        <f t="shared" si="334"/>
        <v>42222.622766203705</v>
      </c>
      <c r="V2665" t="str">
        <f t="shared" si="335"/>
        <v>Aug</v>
      </c>
    </row>
    <row r="2666" spans="1:22"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336"/>
        <v>1.0342857142857143</v>
      </c>
      <c r="P2666" s="7">
        <f t="shared" si="329"/>
        <v>174.03846153846155</v>
      </c>
      <c r="Q2666" t="str">
        <f t="shared" si="330"/>
        <v>technology</v>
      </c>
      <c r="R2666" s="8" t="str">
        <f t="shared" si="331"/>
        <v>makerspaces</v>
      </c>
      <c r="S2666" s="12">
        <f t="shared" si="332"/>
        <v>42313.02542824074</v>
      </c>
      <c r="T2666" s="12">
        <f t="shared" si="333"/>
        <v>42347.290972222225</v>
      </c>
      <c r="U2666" s="13">
        <f t="shared" si="334"/>
        <v>42313.02542824074</v>
      </c>
      <c r="V2666" t="str">
        <f t="shared" si="335"/>
        <v>Nov</v>
      </c>
    </row>
    <row r="2667" spans="1:22"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336"/>
        <v>1.2314285714285715</v>
      </c>
      <c r="P2667" s="7">
        <f t="shared" si="329"/>
        <v>93.695652173913047</v>
      </c>
      <c r="Q2667" t="str">
        <f t="shared" si="330"/>
        <v>technology</v>
      </c>
      <c r="R2667" s="8" t="str">
        <f t="shared" si="331"/>
        <v>makerspaces</v>
      </c>
      <c r="S2667" s="12">
        <f t="shared" si="332"/>
        <v>42083.895532407405</v>
      </c>
      <c r="T2667" s="12">
        <f t="shared" si="333"/>
        <v>42128.895532407405</v>
      </c>
      <c r="U2667" s="13">
        <f t="shared" si="334"/>
        <v>42083.895532407405</v>
      </c>
      <c r="V2667" t="str">
        <f t="shared" si="335"/>
        <v>Mar</v>
      </c>
    </row>
    <row r="2668" spans="1:22"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336"/>
        <v>1.592951</v>
      </c>
      <c r="P2668" s="7">
        <f t="shared" si="329"/>
        <v>77.327718446601949</v>
      </c>
      <c r="Q2668" t="str">
        <f t="shared" si="330"/>
        <v>technology</v>
      </c>
      <c r="R2668" s="8" t="str">
        <f t="shared" si="331"/>
        <v>makerspaces</v>
      </c>
      <c r="S2668" s="12">
        <f t="shared" si="332"/>
        <v>42235.764340277776</v>
      </c>
      <c r="T2668" s="12">
        <f t="shared" si="333"/>
        <v>42272.875</v>
      </c>
      <c r="U2668" s="13">
        <f t="shared" si="334"/>
        <v>42235.764340277776</v>
      </c>
      <c r="V2668" t="str">
        <f t="shared" si="335"/>
        <v>Aug</v>
      </c>
    </row>
    <row r="2669" spans="1:22"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336"/>
        <v>1.1066666666666667</v>
      </c>
      <c r="P2669" s="7">
        <f t="shared" si="329"/>
        <v>92.222222222222229</v>
      </c>
      <c r="Q2669" t="str">
        <f t="shared" si="330"/>
        <v>technology</v>
      </c>
      <c r="R2669" s="8" t="str">
        <f t="shared" si="331"/>
        <v>makerspaces</v>
      </c>
      <c r="S2669" s="12">
        <f t="shared" si="332"/>
        <v>42380.926111111112</v>
      </c>
      <c r="T2669" s="12">
        <f t="shared" si="333"/>
        <v>42410.926111111112</v>
      </c>
      <c r="U2669" s="13">
        <f t="shared" si="334"/>
        <v>42380.926111111112</v>
      </c>
      <c r="V2669" t="str">
        <f t="shared" si="335"/>
        <v>Jan</v>
      </c>
    </row>
    <row r="2670" spans="1:22"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336"/>
        <v>1.7070000000000001</v>
      </c>
      <c r="P2670" s="7">
        <f t="shared" si="329"/>
        <v>60.964285714285715</v>
      </c>
      <c r="Q2670" t="str">
        <f t="shared" si="330"/>
        <v>technology</v>
      </c>
      <c r="R2670" s="8" t="str">
        <f t="shared" si="331"/>
        <v>makerspaces</v>
      </c>
      <c r="S2670" s="12">
        <f t="shared" si="332"/>
        <v>42275.58871527778</v>
      </c>
      <c r="T2670" s="12">
        <f t="shared" si="333"/>
        <v>42317.60555555555</v>
      </c>
      <c r="U2670" s="13">
        <f t="shared" si="334"/>
        <v>42275.58871527778</v>
      </c>
      <c r="V2670" t="str">
        <f t="shared" si="335"/>
        <v>Sep</v>
      </c>
    </row>
    <row r="2671" spans="1:22"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336"/>
        <v>1.25125</v>
      </c>
      <c r="P2671" s="7">
        <f t="shared" si="329"/>
        <v>91</v>
      </c>
      <c r="Q2671" t="str">
        <f t="shared" si="330"/>
        <v>technology</v>
      </c>
      <c r="R2671" s="8" t="str">
        <f t="shared" si="331"/>
        <v>makerspaces</v>
      </c>
      <c r="S2671" s="12">
        <f t="shared" si="332"/>
        <v>42319.035833333328</v>
      </c>
      <c r="T2671" s="12">
        <f t="shared" si="333"/>
        <v>42379.035833333328</v>
      </c>
      <c r="U2671" s="13">
        <f t="shared" si="334"/>
        <v>42319.035833333328</v>
      </c>
      <c r="V2671" t="str">
        <f t="shared" si="335"/>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336"/>
        <v>6.4158609339642042E-2</v>
      </c>
      <c r="P2672" s="7">
        <f t="shared" si="329"/>
        <v>41.583333333333336</v>
      </c>
      <c r="Q2672" t="str">
        <f t="shared" si="330"/>
        <v>technology</v>
      </c>
      <c r="R2672" s="8" t="str">
        <f t="shared" si="331"/>
        <v>makerspaces</v>
      </c>
      <c r="S2672" s="12">
        <f t="shared" si="332"/>
        <v>41821.020601851851</v>
      </c>
      <c r="T2672" s="12">
        <f t="shared" si="333"/>
        <v>41849.020601851851</v>
      </c>
      <c r="U2672" s="13">
        <f t="shared" si="334"/>
        <v>41821.020601851851</v>
      </c>
      <c r="V2672" t="str">
        <f t="shared" si="335"/>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336"/>
        <v>0.11344</v>
      </c>
      <c r="P2673" s="7">
        <f t="shared" si="329"/>
        <v>33.761904761904759</v>
      </c>
      <c r="Q2673" t="str">
        <f t="shared" si="330"/>
        <v>technology</v>
      </c>
      <c r="R2673" s="8" t="str">
        <f t="shared" si="331"/>
        <v>makerspaces</v>
      </c>
      <c r="S2673" s="12">
        <f t="shared" si="332"/>
        <v>41962.749027777776</v>
      </c>
      <c r="T2673" s="12">
        <f t="shared" si="333"/>
        <v>41992.818055555559</v>
      </c>
      <c r="U2673" s="13">
        <f t="shared" si="334"/>
        <v>41962.749027777776</v>
      </c>
      <c r="V2673" t="str">
        <f t="shared" si="335"/>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336"/>
        <v>0.33189999999999997</v>
      </c>
      <c r="P2674" s="7">
        <f t="shared" si="329"/>
        <v>70.61702127659575</v>
      </c>
      <c r="Q2674" t="str">
        <f t="shared" si="330"/>
        <v>technology</v>
      </c>
      <c r="R2674" s="8" t="str">
        <f t="shared" si="331"/>
        <v>makerspaces</v>
      </c>
      <c r="S2674" s="12">
        <f t="shared" si="332"/>
        <v>42344.884143518517</v>
      </c>
      <c r="T2674" s="12">
        <f t="shared" si="333"/>
        <v>42366.25</v>
      </c>
      <c r="U2674" s="13">
        <f t="shared" si="334"/>
        <v>42344.884143518517</v>
      </c>
      <c r="V2674" t="str">
        <f t="shared" si="335"/>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336"/>
        <v>0.27579999999999999</v>
      </c>
      <c r="P2675" s="7">
        <f t="shared" si="329"/>
        <v>167.15151515151516</v>
      </c>
      <c r="Q2675" t="str">
        <f t="shared" si="330"/>
        <v>technology</v>
      </c>
      <c r="R2675" s="8" t="str">
        <f t="shared" si="331"/>
        <v>makerspaces</v>
      </c>
      <c r="S2675" s="12">
        <f t="shared" si="332"/>
        <v>41912.541655092595</v>
      </c>
      <c r="T2675" s="12">
        <f t="shared" si="333"/>
        <v>41941.947916666664</v>
      </c>
      <c r="U2675" s="13">
        <f t="shared" si="334"/>
        <v>41912.541655092595</v>
      </c>
      <c r="V2675" t="str">
        <f t="shared" si="335"/>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336"/>
        <v>0.62839999999999996</v>
      </c>
      <c r="P2676" s="7">
        <f t="shared" si="329"/>
        <v>128.61988304093566</v>
      </c>
      <c r="Q2676" t="str">
        <f t="shared" si="330"/>
        <v>technology</v>
      </c>
      <c r="R2676" s="8" t="str">
        <f t="shared" si="331"/>
        <v>makerspaces</v>
      </c>
      <c r="S2676" s="12">
        <f t="shared" si="332"/>
        <v>42529.632754629631</v>
      </c>
      <c r="T2676" s="12">
        <f t="shared" si="333"/>
        <v>42556.207638888889</v>
      </c>
      <c r="U2676" s="13">
        <f t="shared" si="334"/>
        <v>42529.632754629631</v>
      </c>
      <c r="V2676" t="str">
        <f t="shared" si="335"/>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336"/>
        <v>7.5880000000000003E-2</v>
      </c>
      <c r="P2677" s="7">
        <f t="shared" si="329"/>
        <v>65.41379310344827</v>
      </c>
      <c r="Q2677" t="str">
        <f t="shared" si="330"/>
        <v>technology</v>
      </c>
      <c r="R2677" s="8" t="str">
        <f t="shared" si="331"/>
        <v>makerspaces</v>
      </c>
      <c r="S2677" s="12">
        <f t="shared" si="332"/>
        <v>41923.857511574075</v>
      </c>
      <c r="T2677" s="12">
        <f t="shared" si="333"/>
        <v>41953.899178240739</v>
      </c>
      <c r="U2677" s="13">
        <f t="shared" si="334"/>
        <v>41923.857511574075</v>
      </c>
      <c r="V2677" t="str">
        <f t="shared" si="335"/>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336"/>
        <v>0.50380952380952382</v>
      </c>
      <c r="P2678" s="7">
        <f t="shared" si="329"/>
        <v>117.55555555555556</v>
      </c>
      <c r="Q2678" t="str">
        <f t="shared" si="330"/>
        <v>technology</v>
      </c>
      <c r="R2678" s="8" t="str">
        <f t="shared" si="331"/>
        <v>makerspaces</v>
      </c>
      <c r="S2678" s="12">
        <f t="shared" si="332"/>
        <v>42482.624699074076</v>
      </c>
      <c r="T2678" s="12">
        <f t="shared" si="333"/>
        <v>42512.624699074076</v>
      </c>
      <c r="U2678" s="13">
        <f t="shared" si="334"/>
        <v>42482.624699074076</v>
      </c>
      <c r="V2678" t="str">
        <f t="shared" si="335"/>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336"/>
        <v>0.17512820512820512</v>
      </c>
      <c r="P2679" s="7">
        <f t="shared" si="329"/>
        <v>126.48148148148148</v>
      </c>
      <c r="Q2679" t="str">
        <f t="shared" si="330"/>
        <v>technology</v>
      </c>
      <c r="R2679" s="8" t="str">
        <f t="shared" si="331"/>
        <v>makerspaces</v>
      </c>
      <c r="S2679" s="12">
        <f t="shared" si="332"/>
        <v>41793.029432870375</v>
      </c>
      <c r="T2679" s="12">
        <f t="shared" si="333"/>
        <v>41823.029432870375</v>
      </c>
      <c r="U2679" s="13">
        <f t="shared" si="334"/>
        <v>41793.029432870375</v>
      </c>
      <c r="V2679" t="str">
        <f t="shared" si="335"/>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336"/>
        <v>1.3750000000000001E-4</v>
      </c>
      <c r="P2680" s="7">
        <f t="shared" si="329"/>
        <v>550</v>
      </c>
      <c r="Q2680" t="str">
        <f t="shared" si="330"/>
        <v>technology</v>
      </c>
      <c r="R2680" s="8" t="str">
        <f t="shared" si="331"/>
        <v>makerspaces</v>
      </c>
      <c r="S2680" s="12">
        <f t="shared" si="332"/>
        <v>42241.798206018517</v>
      </c>
      <c r="T2680" s="12">
        <f t="shared" si="333"/>
        <v>42271.798206018517</v>
      </c>
      <c r="U2680" s="13">
        <f t="shared" si="334"/>
        <v>42241.798206018517</v>
      </c>
      <c r="V2680" t="str">
        <f t="shared" si="335"/>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336"/>
        <v>3.3E-3</v>
      </c>
      <c r="P2681" s="7">
        <f t="shared" si="329"/>
        <v>44</v>
      </c>
      <c r="Q2681" t="str">
        <f t="shared" si="330"/>
        <v>technology</v>
      </c>
      <c r="R2681" s="8" t="str">
        <f t="shared" si="331"/>
        <v>makerspaces</v>
      </c>
      <c r="S2681" s="12">
        <f t="shared" si="332"/>
        <v>42033.001087962963</v>
      </c>
      <c r="T2681" s="12">
        <f t="shared" si="333"/>
        <v>42063.001087962963</v>
      </c>
      <c r="U2681" s="13">
        <f t="shared" si="334"/>
        <v>42033.001087962963</v>
      </c>
      <c r="V2681" t="str">
        <f t="shared" si="335"/>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336"/>
        <v>8.6250000000000007E-3</v>
      </c>
      <c r="P2682" s="7">
        <f t="shared" si="329"/>
        <v>69</v>
      </c>
      <c r="Q2682" t="str">
        <f t="shared" si="330"/>
        <v>technology</v>
      </c>
      <c r="R2682" s="8" t="str">
        <f t="shared" si="331"/>
        <v>makerspaces</v>
      </c>
      <c r="S2682" s="12">
        <f t="shared" si="332"/>
        <v>42436.211701388893</v>
      </c>
      <c r="T2682" s="12">
        <f t="shared" si="333"/>
        <v>42466.170034722221</v>
      </c>
      <c r="U2682" s="13">
        <f t="shared" si="334"/>
        <v>42436.211701388893</v>
      </c>
      <c r="V2682" t="str">
        <f t="shared" si="335"/>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336"/>
        <v>6.875E-3</v>
      </c>
      <c r="P2683" s="7">
        <f t="shared" si="329"/>
        <v>27.5</v>
      </c>
      <c r="Q2683" t="str">
        <f t="shared" si="330"/>
        <v>food</v>
      </c>
      <c r="R2683" s="8" t="str">
        <f t="shared" si="331"/>
        <v>food trucks</v>
      </c>
      <c r="S2683" s="12">
        <f t="shared" si="332"/>
        <v>41805.895254629628</v>
      </c>
      <c r="T2683" s="12">
        <f t="shared" si="333"/>
        <v>41830.895254629628</v>
      </c>
      <c r="U2683" s="13">
        <f t="shared" si="334"/>
        <v>41805.895254629628</v>
      </c>
      <c r="V2683" t="str">
        <f t="shared" si="335"/>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336"/>
        <v>0.28299999999999997</v>
      </c>
      <c r="P2684" s="7">
        <f t="shared" si="329"/>
        <v>84.9</v>
      </c>
      <c r="Q2684" t="str">
        <f t="shared" si="330"/>
        <v>food</v>
      </c>
      <c r="R2684" s="8" t="str">
        <f t="shared" si="331"/>
        <v>food trucks</v>
      </c>
      <c r="S2684" s="12">
        <f t="shared" si="332"/>
        <v>41932.871990740743</v>
      </c>
      <c r="T2684" s="12">
        <f t="shared" si="333"/>
        <v>41965.249305555553</v>
      </c>
      <c r="U2684" s="13">
        <f t="shared" si="334"/>
        <v>41932.871990740743</v>
      </c>
      <c r="V2684" t="str">
        <f t="shared" si="335"/>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336"/>
        <v>2.3999999999999998E-3</v>
      </c>
      <c r="P2685" s="7">
        <f t="shared" si="329"/>
        <v>12</v>
      </c>
      <c r="Q2685" t="str">
        <f t="shared" si="330"/>
        <v>food</v>
      </c>
      <c r="R2685" s="8" t="str">
        <f t="shared" si="331"/>
        <v>food trucks</v>
      </c>
      <c r="S2685" s="12">
        <f t="shared" si="332"/>
        <v>42034.75509259259</v>
      </c>
      <c r="T2685" s="12">
        <f t="shared" si="333"/>
        <v>42064.75509259259</v>
      </c>
      <c r="U2685" s="13">
        <f t="shared" si="334"/>
        <v>42034.75509259259</v>
      </c>
      <c r="V2685" t="str">
        <f t="shared" si="335"/>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336"/>
        <v>1.1428571428571429E-2</v>
      </c>
      <c r="P2686" s="7">
        <f t="shared" si="329"/>
        <v>200</v>
      </c>
      <c r="Q2686" t="str">
        <f t="shared" si="330"/>
        <v>food</v>
      </c>
      <c r="R2686" s="8" t="str">
        <f t="shared" si="331"/>
        <v>food trucks</v>
      </c>
      <c r="S2686" s="12">
        <f t="shared" si="332"/>
        <v>41820.914641203708</v>
      </c>
      <c r="T2686" s="12">
        <f t="shared" si="333"/>
        <v>41860.914641203708</v>
      </c>
      <c r="U2686" s="13">
        <f t="shared" si="334"/>
        <v>41820.914641203708</v>
      </c>
      <c r="V2686" t="str">
        <f t="shared" si="335"/>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336"/>
        <v>2.0000000000000001E-4</v>
      </c>
      <c r="P2687" s="7">
        <f t="shared" si="329"/>
        <v>10</v>
      </c>
      <c r="Q2687" t="str">
        <f t="shared" si="330"/>
        <v>food</v>
      </c>
      <c r="R2687" s="8" t="str">
        <f t="shared" si="331"/>
        <v>food trucks</v>
      </c>
      <c r="S2687" s="12">
        <f t="shared" si="332"/>
        <v>42061.69594907407</v>
      </c>
      <c r="T2687" s="12">
        <f t="shared" si="333"/>
        <v>42121.654282407406</v>
      </c>
      <c r="U2687" s="13">
        <f t="shared" si="334"/>
        <v>42061.69594907407</v>
      </c>
      <c r="V2687" t="str">
        <f t="shared" si="335"/>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336"/>
        <v>0</v>
      </c>
      <c r="P2688" s="7" t="e">
        <f t="shared" si="329"/>
        <v>#DIV/0!</v>
      </c>
      <c r="Q2688" t="str">
        <f t="shared" si="330"/>
        <v>food</v>
      </c>
      <c r="R2688" s="8" t="str">
        <f t="shared" si="331"/>
        <v>food trucks</v>
      </c>
      <c r="S2688" s="12">
        <f t="shared" si="332"/>
        <v>41892.974803240737</v>
      </c>
      <c r="T2688" s="12">
        <f t="shared" si="333"/>
        <v>41912.974803240737</v>
      </c>
      <c r="U2688" s="13">
        <f t="shared" si="334"/>
        <v>41892.974803240737</v>
      </c>
      <c r="V2688" t="str">
        <f t="shared" si="335"/>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336"/>
        <v>0</v>
      </c>
      <c r="P2689" s="7" t="e">
        <f t="shared" si="329"/>
        <v>#DIV/0!</v>
      </c>
      <c r="Q2689" t="str">
        <f t="shared" si="330"/>
        <v>food</v>
      </c>
      <c r="R2689" s="8" t="str">
        <f t="shared" si="331"/>
        <v>food trucks</v>
      </c>
      <c r="S2689" s="12">
        <f t="shared" si="332"/>
        <v>42154.64025462963</v>
      </c>
      <c r="T2689" s="12">
        <f t="shared" si="333"/>
        <v>42184.64025462963</v>
      </c>
      <c r="U2689" s="13">
        <f t="shared" si="334"/>
        <v>42154.64025462963</v>
      </c>
      <c r="V2689" t="str">
        <f t="shared" si="335"/>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336"/>
        <v>1.48E-3</v>
      </c>
      <c r="P2690" s="7">
        <f t="shared" si="329"/>
        <v>5.2857142857142856</v>
      </c>
      <c r="Q2690" t="str">
        <f t="shared" si="330"/>
        <v>food</v>
      </c>
      <c r="R2690" s="8" t="str">
        <f t="shared" si="331"/>
        <v>food trucks</v>
      </c>
      <c r="S2690" s="12">
        <f t="shared" si="332"/>
        <v>42028.11886574074</v>
      </c>
      <c r="T2690" s="12">
        <f t="shared" si="333"/>
        <v>42059.125</v>
      </c>
      <c r="U2690" s="13">
        <f t="shared" si="334"/>
        <v>42028.11886574074</v>
      </c>
      <c r="V2690" t="str">
        <f t="shared" si="335"/>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336"/>
        <v>2.8571428571428571E-5</v>
      </c>
      <c r="P2691" s="7">
        <f t="shared" ref="P2691:P2754" si="337">E2691/L2691</f>
        <v>1</v>
      </c>
      <c r="Q2691" t="str">
        <f t="shared" ref="Q2691:Q2754" si="338">LEFT(N2691, SEARCH("/",N2691,1)-1)</f>
        <v>food</v>
      </c>
      <c r="R2691" s="8" t="str">
        <f t="shared" ref="R2691:R2754" si="339">RIGHT(N2691,LEN(N2691)-SEARCH("/",N2691))</f>
        <v>food trucks</v>
      </c>
      <c r="S2691" s="12">
        <f t="shared" ref="S2691:S2754" si="340">(J2691/86400)+DATE(1970,1,1)</f>
        <v>42551.961689814816</v>
      </c>
      <c r="T2691" s="12">
        <f t="shared" ref="T2691:T2754" si="341">(I2691/86400)+DATE(1970,1,1)</f>
        <v>42581.961689814816</v>
      </c>
      <c r="U2691" s="13">
        <f t="shared" ref="U2691:U2754" si="342">S2691</f>
        <v>42551.961689814816</v>
      </c>
      <c r="V2691" t="str">
        <f t="shared" si="335"/>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36"/>
        <v>0.107325</v>
      </c>
      <c r="P2692" s="7">
        <f t="shared" si="337"/>
        <v>72.762711864406782</v>
      </c>
      <c r="Q2692" t="str">
        <f t="shared" si="338"/>
        <v>food</v>
      </c>
      <c r="R2692" s="8" t="str">
        <f t="shared" si="339"/>
        <v>food trucks</v>
      </c>
      <c r="S2692" s="12">
        <f t="shared" si="340"/>
        <v>42113.105046296296</v>
      </c>
      <c r="T2692" s="12">
        <f t="shared" si="341"/>
        <v>42158.105046296296</v>
      </c>
      <c r="U2692" s="13">
        <f t="shared" si="342"/>
        <v>42113.105046296296</v>
      </c>
      <c r="V2692" t="str">
        <f t="shared" ref="V2692:V2755" si="343">TEXT(S2692,"mmm")</f>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36"/>
        <v>5.3846153846153844E-4</v>
      </c>
      <c r="P2693" s="7">
        <f t="shared" si="337"/>
        <v>17.5</v>
      </c>
      <c r="Q2693" t="str">
        <f t="shared" si="338"/>
        <v>food</v>
      </c>
      <c r="R2693" s="8" t="str">
        <f t="shared" si="339"/>
        <v>food trucks</v>
      </c>
      <c r="S2693" s="12">
        <f t="shared" si="340"/>
        <v>42089.724039351851</v>
      </c>
      <c r="T2693" s="12">
        <f t="shared" si="341"/>
        <v>42134.724039351851</v>
      </c>
      <c r="U2693" s="13">
        <f t="shared" si="342"/>
        <v>42089.724039351851</v>
      </c>
      <c r="V2693" t="str">
        <f t="shared" si="343"/>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36"/>
        <v>7.1428571428571426E-3</v>
      </c>
      <c r="P2694" s="7">
        <f t="shared" si="337"/>
        <v>25</v>
      </c>
      <c r="Q2694" t="str">
        <f t="shared" si="338"/>
        <v>food</v>
      </c>
      <c r="R2694" s="8" t="str">
        <f t="shared" si="339"/>
        <v>food trucks</v>
      </c>
      <c r="S2694" s="12">
        <f t="shared" si="340"/>
        <v>42058.334027777775</v>
      </c>
      <c r="T2694" s="12">
        <f t="shared" si="341"/>
        <v>42088.292361111111</v>
      </c>
      <c r="U2694" s="13">
        <f t="shared" si="342"/>
        <v>42058.334027777775</v>
      </c>
      <c r="V2694" t="str">
        <f t="shared" si="343"/>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36"/>
        <v>8.0000000000000002E-3</v>
      </c>
      <c r="P2695" s="7">
        <f t="shared" si="337"/>
        <v>13.333333333333334</v>
      </c>
      <c r="Q2695" t="str">
        <f t="shared" si="338"/>
        <v>food</v>
      </c>
      <c r="R2695" s="8" t="str">
        <f t="shared" si="339"/>
        <v>food trucks</v>
      </c>
      <c r="S2695" s="12">
        <f t="shared" si="340"/>
        <v>41834.138495370367</v>
      </c>
      <c r="T2695" s="12">
        <f t="shared" si="341"/>
        <v>41864.138495370367</v>
      </c>
      <c r="U2695" s="13">
        <f t="shared" si="342"/>
        <v>41834.138495370367</v>
      </c>
      <c r="V2695" t="str">
        <f t="shared" si="343"/>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36"/>
        <v>3.3333333333333335E-5</v>
      </c>
      <c r="P2696" s="7">
        <f t="shared" si="337"/>
        <v>1</v>
      </c>
      <c r="Q2696" t="str">
        <f t="shared" si="338"/>
        <v>food</v>
      </c>
      <c r="R2696" s="8" t="str">
        <f t="shared" si="339"/>
        <v>food trucks</v>
      </c>
      <c r="S2696" s="12">
        <f t="shared" si="340"/>
        <v>41878.140497685185</v>
      </c>
      <c r="T2696" s="12">
        <f t="shared" si="341"/>
        <v>41908.140497685185</v>
      </c>
      <c r="U2696" s="13">
        <f t="shared" si="342"/>
        <v>41878.140497685185</v>
      </c>
      <c r="V2696" t="str">
        <f t="shared" si="343"/>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36"/>
        <v>4.7333333333333333E-3</v>
      </c>
      <c r="P2697" s="7">
        <f t="shared" si="337"/>
        <v>23.666666666666668</v>
      </c>
      <c r="Q2697" t="str">
        <f t="shared" si="338"/>
        <v>food</v>
      </c>
      <c r="R2697" s="8" t="str">
        <f t="shared" si="339"/>
        <v>food trucks</v>
      </c>
      <c r="S2697" s="12">
        <f t="shared" si="340"/>
        <v>42048.181921296295</v>
      </c>
      <c r="T2697" s="12">
        <f t="shared" si="341"/>
        <v>42108.14025462963</v>
      </c>
      <c r="U2697" s="13">
        <f t="shared" si="342"/>
        <v>42048.181921296295</v>
      </c>
      <c r="V2697" t="str">
        <f t="shared" si="343"/>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36"/>
        <v>5.6500000000000002E-2</v>
      </c>
      <c r="P2698" s="7">
        <f t="shared" si="337"/>
        <v>89.21052631578948</v>
      </c>
      <c r="Q2698" t="str">
        <f t="shared" si="338"/>
        <v>food</v>
      </c>
      <c r="R2698" s="8" t="str">
        <f t="shared" si="339"/>
        <v>food trucks</v>
      </c>
      <c r="S2698" s="12">
        <f t="shared" si="340"/>
        <v>41964.844444444447</v>
      </c>
      <c r="T2698" s="12">
        <f t="shared" si="341"/>
        <v>41998.844444444447</v>
      </c>
      <c r="U2698" s="13">
        <f t="shared" si="342"/>
        <v>41964.844444444447</v>
      </c>
      <c r="V2698" t="str">
        <f t="shared" si="343"/>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36"/>
        <v>0.26352173913043481</v>
      </c>
      <c r="P2699" s="7">
        <f t="shared" si="337"/>
        <v>116.55769230769231</v>
      </c>
      <c r="Q2699" t="str">
        <f t="shared" si="338"/>
        <v>food</v>
      </c>
      <c r="R2699" s="8" t="str">
        <f t="shared" si="339"/>
        <v>food trucks</v>
      </c>
      <c r="S2699" s="12">
        <f t="shared" si="340"/>
        <v>42187.940081018518</v>
      </c>
      <c r="T2699" s="12">
        <f t="shared" si="341"/>
        <v>42218.916666666672</v>
      </c>
      <c r="U2699" s="13">
        <f t="shared" si="342"/>
        <v>42187.940081018518</v>
      </c>
      <c r="V2699" t="str">
        <f t="shared" si="343"/>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36"/>
        <v>3.2512500000000002E-3</v>
      </c>
      <c r="P2700" s="7">
        <f t="shared" si="337"/>
        <v>13.005000000000001</v>
      </c>
      <c r="Q2700" t="str">
        <f t="shared" si="338"/>
        <v>food</v>
      </c>
      <c r="R2700" s="8" t="str">
        <f t="shared" si="339"/>
        <v>food trucks</v>
      </c>
      <c r="S2700" s="12">
        <f t="shared" si="340"/>
        <v>41787.898240740738</v>
      </c>
      <c r="T2700" s="12">
        <f t="shared" si="341"/>
        <v>41817.898240740738</v>
      </c>
      <c r="U2700" s="13">
        <f t="shared" si="342"/>
        <v>41787.898240740738</v>
      </c>
      <c r="V2700" t="str">
        <f t="shared" si="343"/>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36"/>
        <v>0</v>
      </c>
      <c r="P2701" s="7" t="e">
        <f t="shared" si="337"/>
        <v>#DIV/0!</v>
      </c>
      <c r="Q2701" t="str">
        <f t="shared" si="338"/>
        <v>food</v>
      </c>
      <c r="R2701" s="8" t="str">
        <f t="shared" si="339"/>
        <v>food trucks</v>
      </c>
      <c r="S2701" s="12">
        <f t="shared" si="340"/>
        <v>41829.896562499998</v>
      </c>
      <c r="T2701" s="12">
        <f t="shared" si="341"/>
        <v>41859.896562499998</v>
      </c>
      <c r="U2701" s="13">
        <f t="shared" si="342"/>
        <v>41829.896562499998</v>
      </c>
      <c r="V2701" t="str">
        <f t="shared" si="343"/>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36"/>
        <v>7.0007000700070005E-3</v>
      </c>
      <c r="P2702" s="7">
        <f t="shared" si="337"/>
        <v>17.5</v>
      </c>
      <c r="Q2702" t="str">
        <f t="shared" si="338"/>
        <v>food</v>
      </c>
      <c r="R2702" s="8" t="str">
        <f t="shared" si="339"/>
        <v>food trucks</v>
      </c>
      <c r="S2702" s="12">
        <f t="shared" si="340"/>
        <v>41870.874675925923</v>
      </c>
      <c r="T2702" s="12">
        <f t="shared" si="341"/>
        <v>41900.874675925923</v>
      </c>
      <c r="U2702" s="13">
        <f t="shared" si="342"/>
        <v>41870.874675925923</v>
      </c>
      <c r="V2702" t="str">
        <f t="shared" si="343"/>
        <v>Aug</v>
      </c>
    </row>
    <row r="2703" spans="1:22"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ref="O2703:O2766" si="344">E2703/D2703</f>
        <v>0.46176470588235297</v>
      </c>
      <c r="P2703" s="7">
        <f t="shared" si="337"/>
        <v>34.130434782608695</v>
      </c>
      <c r="Q2703" t="str">
        <f t="shared" si="338"/>
        <v>theater</v>
      </c>
      <c r="R2703" s="8" t="str">
        <f t="shared" si="339"/>
        <v>spaces</v>
      </c>
      <c r="S2703" s="12">
        <f t="shared" si="340"/>
        <v>42801.774699074071</v>
      </c>
      <c r="T2703" s="12">
        <f t="shared" si="341"/>
        <v>42832.733032407406</v>
      </c>
      <c r="U2703" s="13">
        <f t="shared" si="342"/>
        <v>42801.774699074071</v>
      </c>
      <c r="V2703" t="str">
        <f t="shared" si="343"/>
        <v>Mar</v>
      </c>
    </row>
    <row r="2704" spans="1:22"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44"/>
        <v>0.34410000000000002</v>
      </c>
      <c r="P2704" s="7">
        <f t="shared" si="337"/>
        <v>132.34615384615384</v>
      </c>
      <c r="Q2704" t="str">
        <f t="shared" si="338"/>
        <v>theater</v>
      </c>
      <c r="R2704" s="8" t="str">
        <f t="shared" si="339"/>
        <v>spaces</v>
      </c>
      <c r="S2704" s="12">
        <f t="shared" si="340"/>
        <v>42800.801817129628</v>
      </c>
      <c r="T2704" s="12">
        <f t="shared" si="341"/>
        <v>42830.760150462964</v>
      </c>
      <c r="U2704" s="13">
        <f t="shared" si="342"/>
        <v>42800.801817129628</v>
      </c>
      <c r="V2704" t="str">
        <f t="shared" si="343"/>
        <v>Mar</v>
      </c>
    </row>
    <row r="2705" spans="1:22"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44"/>
        <v>1.0375000000000001</v>
      </c>
      <c r="P2705" s="7">
        <f t="shared" si="337"/>
        <v>922.22222222222217</v>
      </c>
      <c r="Q2705" t="str">
        <f t="shared" si="338"/>
        <v>theater</v>
      </c>
      <c r="R2705" s="8" t="str">
        <f t="shared" si="339"/>
        <v>spaces</v>
      </c>
      <c r="S2705" s="12">
        <f t="shared" si="340"/>
        <v>42756.690162037034</v>
      </c>
      <c r="T2705" s="12">
        <f t="shared" si="341"/>
        <v>42816.648495370369</v>
      </c>
      <c r="U2705" s="13">
        <f t="shared" si="342"/>
        <v>42756.690162037034</v>
      </c>
      <c r="V2705" t="str">
        <f t="shared" si="343"/>
        <v>Jan</v>
      </c>
    </row>
    <row r="2706" spans="1:22"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44"/>
        <v>6.0263157894736845E-2</v>
      </c>
      <c r="P2706" s="7">
        <f t="shared" si="337"/>
        <v>163.57142857142858</v>
      </c>
      <c r="Q2706" t="str">
        <f t="shared" si="338"/>
        <v>theater</v>
      </c>
      <c r="R2706" s="8" t="str">
        <f t="shared" si="339"/>
        <v>spaces</v>
      </c>
      <c r="S2706" s="12">
        <f t="shared" si="340"/>
        <v>42787.862430555557</v>
      </c>
      <c r="T2706" s="12">
        <f t="shared" si="341"/>
        <v>42830.820763888885</v>
      </c>
      <c r="U2706" s="13">
        <f t="shared" si="342"/>
        <v>42787.862430555557</v>
      </c>
      <c r="V2706" t="str">
        <f t="shared" si="343"/>
        <v>Feb</v>
      </c>
    </row>
    <row r="2707" spans="1:22"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44"/>
        <v>0.10539393939393939</v>
      </c>
      <c r="P2707" s="7">
        <f t="shared" si="337"/>
        <v>217.375</v>
      </c>
      <c r="Q2707" t="str">
        <f t="shared" si="338"/>
        <v>theater</v>
      </c>
      <c r="R2707" s="8" t="str">
        <f t="shared" si="339"/>
        <v>spaces</v>
      </c>
      <c r="S2707" s="12">
        <f t="shared" si="340"/>
        <v>42773.916180555556</v>
      </c>
      <c r="T2707" s="12">
        <f t="shared" si="341"/>
        <v>42818.874513888892</v>
      </c>
      <c r="U2707" s="13">
        <f t="shared" si="342"/>
        <v>42773.916180555556</v>
      </c>
      <c r="V2707" t="str">
        <f t="shared" si="343"/>
        <v>Feb</v>
      </c>
    </row>
    <row r="2708" spans="1:22"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44"/>
        <v>1.1229714285714285</v>
      </c>
      <c r="P2708" s="7">
        <f t="shared" si="337"/>
        <v>149.44486692015209</v>
      </c>
      <c r="Q2708" t="str">
        <f t="shared" si="338"/>
        <v>theater</v>
      </c>
      <c r="R2708" s="8" t="str">
        <f t="shared" si="339"/>
        <v>spaces</v>
      </c>
      <c r="S2708" s="12">
        <f t="shared" si="340"/>
        <v>41899.294942129629</v>
      </c>
      <c r="T2708" s="12">
        <f t="shared" si="341"/>
        <v>41928.290972222225</v>
      </c>
      <c r="U2708" s="13">
        <f t="shared" si="342"/>
        <v>41899.294942129629</v>
      </c>
      <c r="V2708" t="str">
        <f t="shared" si="343"/>
        <v>Sep</v>
      </c>
    </row>
    <row r="2709" spans="1:22"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44"/>
        <v>3.50844625</v>
      </c>
      <c r="P2709" s="7">
        <f t="shared" si="337"/>
        <v>71.237487309644663</v>
      </c>
      <c r="Q2709" t="str">
        <f t="shared" si="338"/>
        <v>theater</v>
      </c>
      <c r="R2709" s="8" t="str">
        <f t="shared" si="339"/>
        <v>spaces</v>
      </c>
      <c r="S2709" s="12">
        <f t="shared" si="340"/>
        <v>41391.782905092594</v>
      </c>
      <c r="T2709" s="12">
        <f t="shared" si="341"/>
        <v>41421.290972222225</v>
      </c>
      <c r="U2709" s="13">
        <f t="shared" si="342"/>
        <v>41391.782905092594</v>
      </c>
      <c r="V2709" t="str">
        <f t="shared" si="343"/>
        <v>Apr</v>
      </c>
    </row>
    <row r="2710" spans="1:22"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44"/>
        <v>2.3321535</v>
      </c>
      <c r="P2710" s="7">
        <f t="shared" si="337"/>
        <v>44.464318398474738</v>
      </c>
      <c r="Q2710" t="str">
        <f t="shared" si="338"/>
        <v>theater</v>
      </c>
      <c r="R2710" s="8" t="str">
        <f t="shared" si="339"/>
        <v>spaces</v>
      </c>
      <c r="S2710" s="12">
        <f t="shared" si="340"/>
        <v>42512.698217592595</v>
      </c>
      <c r="T2710" s="12">
        <f t="shared" si="341"/>
        <v>42572.698217592595</v>
      </c>
      <c r="U2710" s="13">
        <f t="shared" si="342"/>
        <v>42512.698217592595</v>
      </c>
      <c r="V2710" t="str">
        <f t="shared" si="343"/>
        <v>May</v>
      </c>
    </row>
    <row r="2711" spans="1:22"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44"/>
        <v>1.01606</v>
      </c>
      <c r="P2711" s="7">
        <f t="shared" si="337"/>
        <v>164.94480519480518</v>
      </c>
      <c r="Q2711" t="str">
        <f t="shared" si="338"/>
        <v>theater</v>
      </c>
      <c r="R2711" s="8" t="str">
        <f t="shared" si="339"/>
        <v>spaces</v>
      </c>
      <c r="S2711" s="12">
        <f t="shared" si="340"/>
        <v>42612.149780092594</v>
      </c>
      <c r="T2711" s="12">
        <f t="shared" si="341"/>
        <v>42647.165972222225</v>
      </c>
      <c r="U2711" s="13">
        <f t="shared" si="342"/>
        <v>42612.149780092594</v>
      </c>
      <c r="V2711" t="str">
        <f t="shared" si="343"/>
        <v>Aug</v>
      </c>
    </row>
    <row r="2712" spans="1:22"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44"/>
        <v>1.5390035000000002</v>
      </c>
      <c r="P2712" s="7">
        <f t="shared" si="337"/>
        <v>84.871516544117654</v>
      </c>
      <c r="Q2712" t="str">
        <f t="shared" si="338"/>
        <v>theater</v>
      </c>
      <c r="R2712" s="8" t="str">
        <f t="shared" si="339"/>
        <v>spaces</v>
      </c>
      <c r="S2712" s="12">
        <f t="shared" si="340"/>
        <v>41828.229490740741</v>
      </c>
      <c r="T2712" s="12">
        <f t="shared" si="341"/>
        <v>41860.083333333336</v>
      </c>
      <c r="U2712" s="13">
        <f t="shared" si="342"/>
        <v>41828.229490740741</v>
      </c>
      <c r="V2712" t="str">
        <f t="shared" si="343"/>
        <v>Jul</v>
      </c>
    </row>
    <row r="2713" spans="1:22"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44"/>
        <v>1.007161125319693</v>
      </c>
      <c r="P2713" s="7">
        <f t="shared" si="337"/>
        <v>53.945205479452056</v>
      </c>
      <c r="Q2713" t="str">
        <f t="shared" si="338"/>
        <v>theater</v>
      </c>
      <c r="R2713" s="8" t="str">
        <f t="shared" si="339"/>
        <v>spaces</v>
      </c>
      <c r="S2713" s="12">
        <f t="shared" si="340"/>
        <v>41780.745254629626</v>
      </c>
      <c r="T2713" s="12">
        <f t="shared" si="341"/>
        <v>41810.917361111111</v>
      </c>
      <c r="U2713" s="13">
        <f t="shared" si="342"/>
        <v>41780.745254629626</v>
      </c>
      <c r="V2713" t="str">
        <f t="shared" si="343"/>
        <v>May</v>
      </c>
    </row>
    <row r="2714" spans="1:22"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44"/>
        <v>1.3138181818181818</v>
      </c>
      <c r="P2714" s="7">
        <f t="shared" si="337"/>
        <v>50.531468531468533</v>
      </c>
      <c r="Q2714" t="str">
        <f t="shared" si="338"/>
        <v>theater</v>
      </c>
      <c r="R2714" s="8" t="str">
        <f t="shared" si="339"/>
        <v>spaces</v>
      </c>
      <c r="S2714" s="12">
        <f t="shared" si="340"/>
        <v>41432.062037037038</v>
      </c>
      <c r="T2714" s="12">
        <f t="shared" si="341"/>
        <v>41468.75</v>
      </c>
      <c r="U2714" s="13">
        <f t="shared" si="342"/>
        <v>41432.062037037038</v>
      </c>
      <c r="V2714" t="str">
        <f t="shared" si="343"/>
        <v>Jun</v>
      </c>
    </row>
    <row r="2715" spans="1:22"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44"/>
        <v>1.0224133333333334</v>
      </c>
      <c r="P2715" s="7">
        <f t="shared" si="337"/>
        <v>108.00140845070422</v>
      </c>
      <c r="Q2715" t="str">
        <f t="shared" si="338"/>
        <v>theater</v>
      </c>
      <c r="R2715" s="8" t="str">
        <f t="shared" si="339"/>
        <v>spaces</v>
      </c>
      <c r="S2715" s="12">
        <f t="shared" si="340"/>
        <v>42322.653749999998</v>
      </c>
      <c r="T2715" s="12">
        <f t="shared" si="341"/>
        <v>42362.653749999998</v>
      </c>
      <c r="U2715" s="13">
        <f t="shared" si="342"/>
        <v>42322.653749999998</v>
      </c>
      <c r="V2715" t="str">
        <f t="shared" si="343"/>
        <v>Nov</v>
      </c>
    </row>
    <row r="2716" spans="1:22"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44"/>
        <v>1.1635599999999999</v>
      </c>
      <c r="P2716" s="7">
        <f t="shared" si="337"/>
        <v>95.373770491803285</v>
      </c>
      <c r="Q2716" t="str">
        <f t="shared" si="338"/>
        <v>theater</v>
      </c>
      <c r="R2716" s="8" t="str">
        <f t="shared" si="339"/>
        <v>spaces</v>
      </c>
      <c r="S2716" s="12">
        <f t="shared" si="340"/>
        <v>42629.655046296291</v>
      </c>
      <c r="T2716" s="12">
        <f t="shared" si="341"/>
        <v>42657.958333333328</v>
      </c>
      <c r="U2716" s="13">
        <f t="shared" si="342"/>
        <v>42629.655046296291</v>
      </c>
      <c r="V2716" t="str">
        <f t="shared" si="343"/>
        <v>Sep</v>
      </c>
    </row>
    <row r="2717" spans="1:22"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44"/>
        <v>2.6462241666666664</v>
      </c>
      <c r="P2717" s="7">
        <f t="shared" si="337"/>
        <v>57.631016333938291</v>
      </c>
      <c r="Q2717" t="str">
        <f t="shared" si="338"/>
        <v>theater</v>
      </c>
      <c r="R2717" s="8" t="str">
        <f t="shared" si="339"/>
        <v>spaces</v>
      </c>
      <c r="S2717" s="12">
        <f t="shared" si="340"/>
        <v>42387.398472222223</v>
      </c>
      <c r="T2717" s="12">
        <f t="shared" si="341"/>
        <v>42421.398472222223</v>
      </c>
      <c r="U2717" s="13">
        <f t="shared" si="342"/>
        <v>42387.398472222223</v>
      </c>
      <c r="V2717" t="str">
        <f t="shared" si="343"/>
        <v>Jan</v>
      </c>
    </row>
    <row r="2718" spans="1:22"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44"/>
        <v>1.1998010000000001</v>
      </c>
      <c r="P2718" s="7">
        <f t="shared" si="337"/>
        <v>64.160481283422456</v>
      </c>
      <c r="Q2718" t="str">
        <f t="shared" si="338"/>
        <v>theater</v>
      </c>
      <c r="R2718" s="8" t="str">
        <f t="shared" si="339"/>
        <v>spaces</v>
      </c>
      <c r="S2718" s="12">
        <f t="shared" si="340"/>
        <v>42255.333252314813</v>
      </c>
      <c r="T2718" s="12">
        <f t="shared" si="341"/>
        <v>42285.333252314813</v>
      </c>
      <c r="U2718" s="13">
        <f t="shared" si="342"/>
        <v>42255.333252314813</v>
      </c>
      <c r="V2718" t="str">
        <f t="shared" si="343"/>
        <v>Sep</v>
      </c>
    </row>
    <row r="2719" spans="1:22"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44"/>
        <v>1.2010400000000001</v>
      </c>
      <c r="P2719" s="7">
        <f t="shared" si="337"/>
        <v>92.387692307692305</v>
      </c>
      <c r="Q2719" t="str">
        <f t="shared" si="338"/>
        <v>theater</v>
      </c>
      <c r="R2719" s="8" t="str">
        <f t="shared" si="339"/>
        <v>spaces</v>
      </c>
      <c r="S2719" s="12">
        <f t="shared" si="340"/>
        <v>41934.914918981478</v>
      </c>
      <c r="T2719" s="12">
        <f t="shared" si="341"/>
        <v>41979.956585648149</v>
      </c>
      <c r="U2719" s="13">
        <f t="shared" si="342"/>
        <v>41934.914918981478</v>
      </c>
      <c r="V2719" t="str">
        <f t="shared" si="343"/>
        <v>Oct</v>
      </c>
    </row>
    <row r="2720" spans="1:22"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44"/>
        <v>1.0358333333333334</v>
      </c>
      <c r="P2720" s="7">
        <f t="shared" si="337"/>
        <v>125.97972972972973</v>
      </c>
      <c r="Q2720" t="str">
        <f t="shared" si="338"/>
        <v>theater</v>
      </c>
      <c r="R2720" s="8" t="str">
        <f t="shared" si="339"/>
        <v>spaces</v>
      </c>
      <c r="S2720" s="12">
        <f t="shared" si="340"/>
        <v>42465.596585648149</v>
      </c>
      <c r="T2720" s="12">
        <f t="shared" si="341"/>
        <v>42493.958333333328</v>
      </c>
      <c r="U2720" s="13">
        <f t="shared" si="342"/>
        <v>42465.596585648149</v>
      </c>
      <c r="V2720" t="str">
        <f t="shared" si="343"/>
        <v>Apr</v>
      </c>
    </row>
    <row r="2721" spans="1:22"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44"/>
        <v>1.0883333333333334</v>
      </c>
      <c r="P2721" s="7">
        <f t="shared" si="337"/>
        <v>94.637681159420296</v>
      </c>
      <c r="Q2721" t="str">
        <f t="shared" si="338"/>
        <v>theater</v>
      </c>
      <c r="R2721" s="8" t="str">
        <f t="shared" si="339"/>
        <v>spaces</v>
      </c>
      <c r="S2721" s="12">
        <f t="shared" si="340"/>
        <v>42418.031180555554</v>
      </c>
      <c r="T2721" s="12">
        <f t="shared" si="341"/>
        <v>42477.98951388889</v>
      </c>
      <c r="U2721" s="13">
        <f t="shared" si="342"/>
        <v>42418.031180555554</v>
      </c>
      <c r="V2721" t="str">
        <f t="shared" si="343"/>
        <v>Feb</v>
      </c>
    </row>
    <row r="2722" spans="1:22"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44"/>
        <v>1.1812400000000001</v>
      </c>
      <c r="P2722" s="7">
        <f t="shared" si="337"/>
        <v>170.69942196531792</v>
      </c>
      <c r="Q2722" t="str">
        <f t="shared" si="338"/>
        <v>theater</v>
      </c>
      <c r="R2722" s="8" t="str">
        <f t="shared" si="339"/>
        <v>spaces</v>
      </c>
      <c r="S2722" s="12">
        <f t="shared" si="340"/>
        <v>42655.465891203705</v>
      </c>
      <c r="T2722" s="12">
        <f t="shared" si="341"/>
        <v>42685.507557870369</v>
      </c>
      <c r="U2722" s="13">
        <f t="shared" si="342"/>
        <v>42655.465891203705</v>
      </c>
      <c r="V2722" t="str">
        <f t="shared" si="343"/>
        <v>Oct</v>
      </c>
    </row>
    <row r="2723" spans="1:22"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44"/>
        <v>14.62</v>
      </c>
      <c r="P2723" s="7">
        <f t="shared" si="337"/>
        <v>40.762081784386616</v>
      </c>
      <c r="Q2723" t="str">
        <f t="shared" si="338"/>
        <v>technology</v>
      </c>
      <c r="R2723" s="8" t="str">
        <f t="shared" si="339"/>
        <v>hardware</v>
      </c>
      <c r="S2723" s="12">
        <f t="shared" si="340"/>
        <v>41493.543958333335</v>
      </c>
      <c r="T2723" s="12">
        <f t="shared" si="341"/>
        <v>41523.791666666664</v>
      </c>
      <c r="U2723" s="13">
        <f t="shared" si="342"/>
        <v>41493.543958333335</v>
      </c>
      <c r="V2723" t="str">
        <f t="shared" si="343"/>
        <v>Aug</v>
      </c>
    </row>
    <row r="2724" spans="1:22"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44"/>
        <v>2.5253999999999999</v>
      </c>
      <c r="P2724" s="7">
        <f t="shared" si="337"/>
        <v>68.254054054054052</v>
      </c>
      <c r="Q2724" t="str">
        <f t="shared" si="338"/>
        <v>technology</v>
      </c>
      <c r="R2724" s="8" t="str">
        <f t="shared" si="339"/>
        <v>hardware</v>
      </c>
      <c r="S2724" s="12">
        <f t="shared" si="340"/>
        <v>42704.857094907406</v>
      </c>
      <c r="T2724" s="12">
        <f t="shared" si="341"/>
        <v>42764.857094907406</v>
      </c>
      <c r="U2724" s="13">
        <f t="shared" si="342"/>
        <v>42704.857094907406</v>
      </c>
      <c r="V2724" t="str">
        <f t="shared" si="343"/>
        <v>Nov</v>
      </c>
    </row>
    <row r="2725" spans="1:22"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44"/>
        <v>1.4005000000000001</v>
      </c>
      <c r="P2725" s="7">
        <f t="shared" si="337"/>
        <v>95.48863636363636</v>
      </c>
      <c r="Q2725" t="str">
        <f t="shared" si="338"/>
        <v>technology</v>
      </c>
      <c r="R2725" s="8" t="str">
        <f t="shared" si="339"/>
        <v>hardware</v>
      </c>
      <c r="S2725" s="12">
        <f t="shared" si="340"/>
        <v>41944.83898148148</v>
      </c>
      <c r="T2725" s="12">
        <f t="shared" si="341"/>
        <v>42004.880648148144</v>
      </c>
      <c r="U2725" s="13">
        <f t="shared" si="342"/>
        <v>41944.83898148148</v>
      </c>
      <c r="V2725" t="str">
        <f t="shared" si="343"/>
        <v>Nov</v>
      </c>
    </row>
    <row r="2726" spans="1:22"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44"/>
        <v>2.9687520259319289</v>
      </c>
      <c r="P2726" s="7">
        <f t="shared" si="337"/>
        <v>7.1902649656526005</v>
      </c>
      <c r="Q2726" t="str">
        <f t="shared" si="338"/>
        <v>technology</v>
      </c>
      <c r="R2726" s="8" t="str">
        <f t="shared" si="339"/>
        <v>hardware</v>
      </c>
      <c r="S2726" s="12">
        <f t="shared" si="340"/>
        <v>42199.32707175926</v>
      </c>
      <c r="T2726" s="12">
        <f t="shared" si="341"/>
        <v>42231.32707175926</v>
      </c>
      <c r="U2726" s="13">
        <f t="shared" si="342"/>
        <v>42199.32707175926</v>
      </c>
      <c r="V2726" t="str">
        <f t="shared" si="343"/>
        <v>Jul</v>
      </c>
    </row>
    <row r="2727" spans="1:22"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44"/>
        <v>1.445425</v>
      </c>
      <c r="P2727" s="7">
        <f t="shared" si="337"/>
        <v>511.65486725663715</v>
      </c>
      <c r="Q2727" t="str">
        <f t="shared" si="338"/>
        <v>technology</v>
      </c>
      <c r="R2727" s="8" t="str">
        <f t="shared" si="339"/>
        <v>hardware</v>
      </c>
      <c r="S2727" s="12">
        <f t="shared" si="340"/>
        <v>42745.744618055556</v>
      </c>
      <c r="T2727" s="12">
        <f t="shared" si="341"/>
        <v>42795.744618055556</v>
      </c>
      <c r="U2727" s="13">
        <f t="shared" si="342"/>
        <v>42745.744618055556</v>
      </c>
      <c r="V2727" t="str">
        <f t="shared" si="343"/>
        <v>Jan</v>
      </c>
    </row>
    <row r="2728" spans="1:22"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44"/>
        <v>1.05745</v>
      </c>
      <c r="P2728" s="7">
        <f t="shared" si="337"/>
        <v>261.74504950495049</v>
      </c>
      <c r="Q2728" t="str">
        <f t="shared" si="338"/>
        <v>technology</v>
      </c>
      <c r="R2728" s="8" t="str">
        <f t="shared" si="339"/>
        <v>hardware</v>
      </c>
      <c r="S2728" s="12">
        <f t="shared" si="340"/>
        <v>42452.579988425925</v>
      </c>
      <c r="T2728" s="12">
        <f t="shared" si="341"/>
        <v>42482.579988425925</v>
      </c>
      <c r="U2728" s="13">
        <f t="shared" si="342"/>
        <v>42452.579988425925</v>
      </c>
      <c r="V2728" t="str">
        <f t="shared" si="343"/>
        <v>Mar</v>
      </c>
    </row>
    <row r="2729" spans="1:22"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44"/>
        <v>4.9321000000000002</v>
      </c>
      <c r="P2729" s="7">
        <f t="shared" si="337"/>
        <v>69.760961810466767</v>
      </c>
      <c r="Q2729" t="str">
        <f t="shared" si="338"/>
        <v>technology</v>
      </c>
      <c r="R2729" s="8" t="str">
        <f t="shared" si="339"/>
        <v>hardware</v>
      </c>
      <c r="S2729" s="12">
        <f t="shared" si="340"/>
        <v>42198.676655092597</v>
      </c>
      <c r="T2729" s="12">
        <f t="shared" si="341"/>
        <v>42223.676655092597</v>
      </c>
      <c r="U2729" s="13">
        <f t="shared" si="342"/>
        <v>42198.676655092597</v>
      </c>
      <c r="V2729" t="str">
        <f t="shared" si="343"/>
        <v>Jul</v>
      </c>
    </row>
    <row r="2730" spans="1:22"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44"/>
        <v>2.0182666666666669</v>
      </c>
      <c r="P2730" s="7">
        <f t="shared" si="337"/>
        <v>77.229591836734699</v>
      </c>
      <c r="Q2730" t="str">
        <f t="shared" si="338"/>
        <v>technology</v>
      </c>
      <c r="R2730" s="8" t="str">
        <f t="shared" si="339"/>
        <v>hardware</v>
      </c>
      <c r="S2730" s="12">
        <f t="shared" si="340"/>
        <v>42333.59993055556</v>
      </c>
      <c r="T2730" s="12">
        <f t="shared" si="341"/>
        <v>42368.59993055556</v>
      </c>
      <c r="U2730" s="13">
        <f t="shared" si="342"/>
        <v>42333.59993055556</v>
      </c>
      <c r="V2730" t="str">
        <f t="shared" si="343"/>
        <v>Nov</v>
      </c>
    </row>
    <row r="2731" spans="1:22"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44"/>
        <v>1.0444</v>
      </c>
      <c r="P2731" s="7">
        <f t="shared" si="337"/>
        <v>340.56521739130437</v>
      </c>
      <c r="Q2731" t="str">
        <f t="shared" si="338"/>
        <v>technology</v>
      </c>
      <c r="R2731" s="8" t="str">
        <f t="shared" si="339"/>
        <v>hardware</v>
      </c>
      <c r="S2731" s="12">
        <f t="shared" si="340"/>
        <v>42095.240706018521</v>
      </c>
      <c r="T2731" s="12">
        <f t="shared" si="341"/>
        <v>42125.240706018521</v>
      </c>
      <c r="U2731" s="13">
        <f t="shared" si="342"/>
        <v>42095.240706018521</v>
      </c>
      <c r="V2731" t="str">
        <f t="shared" si="343"/>
        <v>Apr</v>
      </c>
    </row>
    <row r="2732" spans="1:22"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44"/>
        <v>1.7029262962962963</v>
      </c>
      <c r="P2732" s="7">
        <f t="shared" si="337"/>
        <v>67.417903225806455</v>
      </c>
      <c r="Q2732" t="str">
        <f t="shared" si="338"/>
        <v>technology</v>
      </c>
      <c r="R2732" s="8" t="str">
        <f t="shared" si="339"/>
        <v>hardware</v>
      </c>
      <c r="S2732" s="12">
        <f t="shared" si="340"/>
        <v>41351.541377314818</v>
      </c>
      <c r="T2732" s="12">
        <f t="shared" si="341"/>
        <v>41386.541377314818</v>
      </c>
      <c r="U2732" s="13">
        <f t="shared" si="342"/>
        <v>41351.541377314818</v>
      </c>
      <c r="V2732" t="str">
        <f t="shared" si="343"/>
        <v>Mar</v>
      </c>
    </row>
    <row r="2733" spans="1:22"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44"/>
        <v>1.0430333333333333</v>
      </c>
      <c r="P2733" s="7">
        <f t="shared" si="337"/>
        <v>845.70270270270271</v>
      </c>
      <c r="Q2733" t="str">
        <f t="shared" si="338"/>
        <v>technology</v>
      </c>
      <c r="R2733" s="8" t="str">
        <f t="shared" si="339"/>
        <v>hardware</v>
      </c>
      <c r="S2733" s="12">
        <f t="shared" si="340"/>
        <v>41872.525717592594</v>
      </c>
      <c r="T2733" s="12">
        <f t="shared" si="341"/>
        <v>41930.166666666664</v>
      </c>
      <c r="U2733" s="13">
        <f t="shared" si="342"/>
        <v>41872.525717592594</v>
      </c>
      <c r="V2733" t="str">
        <f t="shared" si="343"/>
        <v>Aug</v>
      </c>
    </row>
    <row r="2734" spans="1:22"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44"/>
        <v>1.1825000000000001</v>
      </c>
      <c r="P2734" s="7">
        <f t="shared" si="337"/>
        <v>97.191780821917803</v>
      </c>
      <c r="Q2734" t="str">
        <f t="shared" si="338"/>
        <v>technology</v>
      </c>
      <c r="R2734" s="8" t="str">
        <f t="shared" si="339"/>
        <v>hardware</v>
      </c>
      <c r="S2734" s="12">
        <f t="shared" si="340"/>
        <v>41389.808194444442</v>
      </c>
      <c r="T2734" s="12">
        <f t="shared" si="341"/>
        <v>41422</v>
      </c>
      <c r="U2734" s="13">
        <f t="shared" si="342"/>
        <v>41389.808194444442</v>
      </c>
      <c r="V2734" t="str">
        <f t="shared" si="343"/>
        <v>Apr</v>
      </c>
    </row>
    <row r="2735" spans="1:22"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44"/>
        <v>1.07538</v>
      </c>
      <c r="P2735" s="7">
        <f t="shared" si="337"/>
        <v>451.84033613445376</v>
      </c>
      <c r="Q2735" t="str">
        <f t="shared" si="338"/>
        <v>technology</v>
      </c>
      <c r="R2735" s="8" t="str">
        <f t="shared" si="339"/>
        <v>hardware</v>
      </c>
      <c r="S2735" s="12">
        <f t="shared" si="340"/>
        <v>42044.272847222222</v>
      </c>
      <c r="T2735" s="12">
        <f t="shared" si="341"/>
        <v>42104.231180555551</v>
      </c>
      <c r="U2735" s="13">
        <f t="shared" si="342"/>
        <v>42044.272847222222</v>
      </c>
      <c r="V2735" t="str">
        <f t="shared" si="343"/>
        <v>Feb</v>
      </c>
    </row>
    <row r="2736" spans="1:22"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44"/>
        <v>22603</v>
      </c>
      <c r="P2736" s="7">
        <f t="shared" si="337"/>
        <v>138.66871165644173</v>
      </c>
      <c r="Q2736" t="str">
        <f t="shared" si="338"/>
        <v>technology</v>
      </c>
      <c r="R2736" s="8" t="str">
        <f t="shared" si="339"/>
        <v>hardware</v>
      </c>
      <c r="S2736" s="12">
        <f t="shared" si="340"/>
        <v>42626.668888888889</v>
      </c>
      <c r="T2736" s="12">
        <f t="shared" si="341"/>
        <v>42656.915972222225</v>
      </c>
      <c r="U2736" s="13">
        <f t="shared" si="342"/>
        <v>42626.668888888889</v>
      </c>
      <c r="V2736" t="str">
        <f t="shared" si="343"/>
        <v>Sep</v>
      </c>
    </row>
    <row r="2737" spans="1:22"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44"/>
        <v>9.7813466666666677</v>
      </c>
      <c r="P2737" s="7">
        <f t="shared" si="337"/>
        <v>21.640147492625371</v>
      </c>
      <c r="Q2737" t="str">
        <f t="shared" si="338"/>
        <v>technology</v>
      </c>
      <c r="R2737" s="8" t="str">
        <f t="shared" si="339"/>
        <v>hardware</v>
      </c>
      <c r="S2737" s="12">
        <f t="shared" si="340"/>
        <v>41316.120949074073</v>
      </c>
      <c r="T2737" s="12">
        <f t="shared" si="341"/>
        <v>41346.833333333336</v>
      </c>
      <c r="U2737" s="13">
        <f t="shared" si="342"/>
        <v>41316.120949074073</v>
      </c>
      <c r="V2737" t="str">
        <f t="shared" si="343"/>
        <v>Feb</v>
      </c>
    </row>
    <row r="2738" spans="1:22"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44"/>
        <v>1.2290000000000001</v>
      </c>
      <c r="P2738" s="7">
        <f t="shared" si="337"/>
        <v>169.51724137931035</v>
      </c>
      <c r="Q2738" t="str">
        <f t="shared" si="338"/>
        <v>technology</v>
      </c>
      <c r="R2738" s="8" t="str">
        <f t="shared" si="339"/>
        <v>hardware</v>
      </c>
      <c r="S2738" s="12">
        <f t="shared" si="340"/>
        <v>41722.666354166664</v>
      </c>
      <c r="T2738" s="12">
        <f t="shared" si="341"/>
        <v>41752.666354166664</v>
      </c>
      <c r="U2738" s="13">
        <f t="shared" si="342"/>
        <v>41722.666354166664</v>
      </c>
      <c r="V2738" t="str">
        <f t="shared" si="343"/>
        <v>Mar</v>
      </c>
    </row>
    <row r="2739" spans="1:22"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44"/>
        <v>2.4606080000000001</v>
      </c>
      <c r="P2739" s="7">
        <f t="shared" si="337"/>
        <v>161.88210526315791</v>
      </c>
      <c r="Q2739" t="str">
        <f t="shared" si="338"/>
        <v>technology</v>
      </c>
      <c r="R2739" s="8" t="str">
        <f t="shared" si="339"/>
        <v>hardware</v>
      </c>
      <c r="S2739" s="12">
        <f t="shared" si="340"/>
        <v>41611.917673611111</v>
      </c>
      <c r="T2739" s="12">
        <f t="shared" si="341"/>
        <v>41654.791666666664</v>
      </c>
      <c r="U2739" s="13">
        <f t="shared" si="342"/>
        <v>41611.917673611111</v>
      </c>
      <c r="V2739" t="str">
        <f t="shared" si="343"/>
        <v>Dec</v>
      </c>
    </row>
    <row r="2740" spans="1:22"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44"/>
        <v>1.4794</v>
      </c>
      <c r="P2740" s="7">
        <f t="shared" si="337"/>
        <v>493.13333333333333</v>
      </c>
      <c r="Q2740" t="str">
        <f t="shared" si="338"/>
        <v>technology</v>
      </c>
      <c r="R2740" s="8" t="str">
        <f t="shared" si="339"/>
        <v>hardware</v>
      </c>
      <c r="S2740" s="12">
        <f t="shared" si="340"/>
        <v>42620.143564814818</v>
      </c>
      <c r="T2740" s="12">
        <f t="shared" si="341"/>
        <v>42680.143564814818</v>
      </c>
      <c r="U2740" s="13">
        <f t="shared" si="342"/>
        <v>42620.143564814818</v>
      </c>
      <c r="V2740" t="str">
        <f t="shared" si="343"/>
        <v>Sep</v>
      </c>
    </row>
    <row r="2741" spans="1:22"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44"/>
        <v>3.8409090909090908</v>
      </c>
      <c r="P2741" s="7">
        <f t="shared" si="337"/>
        <v>22.120418848167539</v>
      </c>
      <c r="Q2741" t="str">
        <f t="shared" si="338"/>
        <v>technology</v>
      </c>
      <c r="R2741" s="8" t="str">
        <f t="shared" si="339"/>
        <v>hardware</v>
      </c>
      <c r="S2741" s="12">
        <f t="shared" si="340"/>
        <v>41719.887928240743</v>
      </c>
      <c r="T2741" s="12">
        <f t="shared" si="341"/>
        <v>41764.887928240743</v>
      </c>
      <c r="U2741" s="13">
        <f t="shared" si="342"/>
        <v>41719.887928240743</v>
      </c>
      <c r="V2741" t="str">
        <f t="shared" si="343"/>
        <v>Mar</v>
      </c>
    </row>
    <row r="2742" spans="1:22"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44"/>
        <v>1.0333333333333334</v>
      </c>
      <c r="P2742" s="7">
        <f t="shared" si="337"/>
        <v>18.235294117647058</v>
      </c>
      <c r="Q2742" t="str">
        <f t="shared" si="338"/>
        <v>technology</v>
      </c>
      <c r="R2742" s="8" t="str">
        <f t="shared" si="339"/>
        <v>hardware</v>
      </c>
      <c r="S2742" s="12">
        <f t="shared" si="340"/>
        <v>42045.031851851847</v>
      </c>
      <c r="T2742" s="12">
        <f t="shared" si="341"/>
        <v>42074.99018518519</v>
      </c>
      <c r="U2742" s="13">
        <f t="shared" si="342"/>
        <v>42045.031851851847</v>
      </c>
      <c r="V2742" t="str">
        <f t="shared" si="343"/>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44"/>
        <v>4.3750000000000004E-3</v>
      </c>
      <c r="P2743" s="7">
        <f t="shared" si="337"/>
        <v>8.75</v>
      </c>
      <c r="Q2743" t="str">
        <f t="shared" si="338"/>
        <v>publishing</v>
      </c>
      <c r="R2743" s="8" t="str">
        <f t="shared" si="339"/>
        <v>children's books</v>
      </c>
      <c r="S2743" s="12">
        <f t="shared" si="340"/>
        <v>41911.657430555555</v>
      </c>
      <c r="T2743" s="12">
        <f t="shared" si="341"/>
        <v>41932.088194444441</v>
      </c>
      <c r="U2743" s="13">
        <f t="shared" si="342"/>
        <v>41911.657430555555</v>
      </c>
      <c r="V2743" t="str">
        <f t="shared" si="343"/>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44"/>
        <v>0.29239999999999999</v>
      </c>
      <c r="P2744" s="7">
        <f t="shared" si="337"/>
        <v>40.611111111111114</v>
      </c>
      <c r="Q2744" t="str">
        <f t="shared" si="338"/>
        <v>publishing</v>
      </c>
      <c r="R2744" s="8" t="str">
        <f t="shared" si="339"/>
        <v>children's books</v>
      </c>
      <c r="S2744" s="12">
        <f t="shared" si="340"/>
        <v>41030.719756944447</v>
      </c>
      <c r="T2744" s="12">
        <f t="shared" si="341"/>
        <v>41044.719756944447</v>
      </c>
      <c r="U2744" s="13">
        <f t="shared" si="342"/>
        <v>41030.719756944447</v>
      </c>
      <c r="V2744" t="str">
        <f t="shared" si="343"/>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44"/>
        <v>0</v>
      </c>
      <c r="P2745" s="7" t="e">
        <f t="shared" si="337"/>
        <v>#DIV/0!</v>
      </c>
      <c r="Q2745" t="str">
        <f t="shared" si="338"/>
        <v>publishing</v>
      </c>
      <c r="R2745" s="8" t="str">
        <f t="shared" si="339"/>
        <v>children's books</v>
      </c>
      <c r="S2745" s="12">
        <f t="shared" si="340"/>
        <v>42632.328784722224</v>
      </c>
      <c r="T2745" s="12">
        <f t="shared" si="341"/>
        <v>42662.328784722224</v>
      </c>
      <c r="U2745" s="13">
        <f t="shared" si="342"/>
        <v>42632.328784722224</v>
      </c>
      <c r="V2745" t="str">
        <f t="shared" si="343"/>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44"/>
        <v>5.2187499999999998E-2</v>
      </c>
      <c r="P2746" s="7">
        <f t="shared" si="337"/>
        <v>37.954545454545453</v>
      </c>
      <c r="Q2746" t="str">
        <f t="shared" si="338"/>
        <v>publishing</v>
      </c>
      <c r="R2746" s="8" t="str">
        <f t="shared" si="339"/>
        <v>children's books</v>
      </c>
      <c r="S2746" s="12">
        <f t="shared" si="340"/>
        <v>40938.062476851854</v>
      </c>
      <c r="T2746" s="12">
        <f t="shared" si="341"/>
        <v>40968.062476851854</v>
      </c>
      <c r="U2746" s="13">
        <f t="shared" si="342"/>
        <v>40938.062476851854</v>
      </c>
      <c r="V2746" t="str">
        <f t="shared" si="343"/>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44"/>
        <v>0.21887499999999999</v>
      </c>
      <c r="P2747" s="7">
        <f t="shared" si="337"/>
        <v>35.734693877551024</v>
      </c>
      <c r="Q2747" t="str">
        <f t="shared" si="338"/>
        <v>publishing</v>
      </c>
      <c r="R2747" s="8" t="str">
        <f t="shared" si="339"/>
        <v>children's books</v>
      </c>
      <c r="S2747" s="12">
        <f t="shared" si="340"/>
        <v>41044.988055555557</v>
      </c>
      <c r="T2747" s="12">
        <f t="shared" si="341"/>
        <v>41104.988055555557</v>
      </c>
      <c r="U2747" s="13">
        <f t="shared" si="342"/>
        <v>41044.988055555557</v>
      </c>
      <c r="V2747" t="str">
        <f t="shared" si="343"/>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44"/>
        <v>0.26700000000000002</v>
      </c>
      <c r="P2748" s="7">
        <f t="shared" si="337"/>
        <v>42.157894736842103</v>
      </c>
      <c r="Q2748" t="str">
        <f t="shared" si="338"/>
        <v>publishing</v>
      </c>
      <c r="R2748" s="8" t="str">
        <f t="shared" si="339"/>
        <v>children's books</v>
      </c>
      <c r="S2748" s="12">
        <f t="shared" si="340"/>
        <v>41850.781377314815</v>
      </c>
      <c r="T2748" s="12">
        <f t="shared" si="341"/>
        <v>41880.781377314815</v>
      </c>
      <c r="U2748" s="13">
        <f t="shared" si="342"/>
        <v>41850.781377314815</v>
      </c>
      <c r="V2748" t="str">
        <f t="shared" si="343"/>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44"/>
        <v>0.28000000000000003</v>
      </c>
      <c r="P2749" s="7">
        <f t="shared" si="337"/>
        <v>35</v>
      </c>
      <c r="Q2749" t="str">
        <f t="shared" si="338"/>
        <v>publishing</v>
      </c>
      <c r="R2749" s="8" t="str">
        <f t="shared" si="339"/>
        <v>children's books</v>
      </c>
      <c r="S2749" s="12">
        <f t="shared" si="340"/>
        <v>41044.648113425923</v>
      </c>
      <c r="T2749" s="12">
        <f t="shared" si="341"/>
        <v>41076.131944444445</v>
      </c>
      <c r="U2749" s="13">
        <f t="shared" si="342"/>
        <v>41044.648113425923</v>
      </c>
      <c r="V2749" t="str">
        <f t="shared" si="343"/>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44"/>
        <v>1.06E-2</v>
      </c>
      <c r="P2750" s="7">
        <f t="shared" si="337"/>
        <v>13.25</v>
      </c>
      <c r="Q2750" t="str">
        <f t="shared" si="338"/>
        <v>publishing</v>
      </c>
      <c r="R2750" s="8" t="str">
        <f t="shared" si="339"/>
        <v>children's books</v>
      </c>
      <c r="S2750" s="12">
        <f t="shared" si="340"/>
        <v>42585.7106712963</v>
      </c>
      <c r="T2750" s="12">
        <f t="shared" si="341"/>
        <v>42615.7106712963</v>
      </c>
      <c r="U2750" s="13">
        <f t="shared" si="342"/>
        <v>42585.7106712963</v>
      </c>
      <c r="V2750" t="str">
        <f t="shared" si="343"/>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44"/>
        <v>1.0999999999999999E-2</v>
      </c>
      <c r="P2751" s="7">
        <f t="shared" si="337"/>
        <v>55</v>
      </c>
      <c r="Q2751" t="str">
        <f t="shared" si="338"/>
        <v>publishing</v>
      </c>
      <c r="R2751" s="8" t="str">
        <f t="shared" si="339"/>
        <v>children's books</v>
      </c>
      <c r="S2751" s="12">
        <f t="shared" si="340"/>
        <v>42068.799039351856</v>
      </c>
      <c r="T2751" s="12">
        <f t="shared" si="341"/>
        <v>42098.757372685184</v>
      </c>
      <c r="U2751" s="13">
        <f t="shared" si="342"/>
        <v>42068.799039351856</v>
      </c>
      <c r="V2751" t="str">
        <f t="shared" si="343"/>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44"/>
        <v>0</v>
      </c>
      <c r="P2752" s="7" t="e">
        <f t="shared" si="337"/>
        <v>#DIV/0!</v>
      </c>
      <c r="Q2752" t="str">
        <f t="shared" si="338"/>
        <v>publishing</v>
      </c>
      <c r="R2752" s="8" t="str">
        <f t="shared" si="339"/>
        <v>children's books</v>
      </c>
      <c r="S2752" s="12">
        <f t="shared" si="340"/>
        <v>41078.899826388893</v>
      </c>
      <c r="T2752" s="12">
        <f t="shared" si="341"/>
        <v>41090.833333333336</v>
      </c>
      <c r="U2752" s="13">
        <f t="shared" si="342"/>
        <v>41078.899826388893</v>
      </c>
      <c r="V2752" t="str">
        <f t="shared" si="343"/>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44"/>
        <v>0</v>
      </c>
      <c r="P2753" s="7" t="e">
        <f t="shared" si="337"/>
        <v>#DIV/0!</v>
      </c>
      <c r="Q2753" t="str">
        <f t="shared" si="338"/>
        <v>publishing</v>
      </c>
      <c r="R2753" s="8" t="str">
        <f t="shared" si="339"/>
        <v>children's books</v>
      </c>
      <c r="S2753" s="12">
        <f t="shared" si="340"/>
        <v>41747.887060185181</v>
      </c>
      <c r="T2753" s="12">
        <f t="shared" si="341"/>
        <v>41807.887060185181</v>
      </c>
      <c r="U2753" s="13">
        <f t="shared" si="342"/>
        <v>41747.887060185181</v>
      </c>
      <c r="V2753" t="str">
        <f t="shared" si="343"/>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44"/>
        <v>0.11458333333333333</v>
      </c>
      <c r="P2754" s="7">
        <f t="shared" si="337"/>
        <v>39.285714285714285</v>
      </c>
      <c r="Q2754" t="str">
        <f t="shared" si="338"/>
        <v>publishing</v>
      </c>
      <c r="R2754" s="8" t="str">
        <f t="shared" si="339"/>
        <v>children's books</v>
      </c>
      <c r="S2754" s="12">
        <f t="shared" si="340"/>
        <v>40855.765092592592</v>
      </c>
      <c r="T2754" s="12">
        <f t="shared" si="341"/>
        <v>40895.765092592592</v>
      </c>
      <c r="U2754" s="13">
        <f t="shared" si="342"/>
        <v>40855.765092592592</v>
      </c>
      <c r="V2754" t="str">
        <f t="shared" si="343"/>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344"/>
        <v>0.19</v>
      </c>
      <c r="P2755" s="7">
        <f t="shared" ref="P2755:P2818" si="345">E2755/L2755</f>
        <v>47.5</v>
      </c>
      <c r="Q2755" t="str">
        <f t="shared" ref="Q2755:Q2818" si="346">LEFT(N2755, SEARCH("/",N2755,1)-1)</f>
        <v>publishing</v>
      </c>
      <c r="R2755" s="8" t="str">
        <f t="shared" ref="R2755:R2818" si="347">RIGHT(N2755,LEN(N2755)-SEARCH("/",N2755))</f>
        <v>children's books</v>
      </c>
      <c r="S2755" s="12">
        <f t="shared" ref="S2755:S2818" si="348">(J2755/86400)+DATE(1970,1,1)</f>
        <v>41117.900729166664</v>
      </c>
      <c r="T2755" s="12">
        <f t="shared" ref="T2755:T2818" si="349">(I2755/86400)+DATE(1970,1,1)</f>
        <v>41147.900729166664</v>
      </c>
      <c r="U2755" s="13">
        <f t="shared" ref="U2755:U2818" si="350">S2755</f>
        <v>41117.900729166664</v>
      </c>
      <c r="V2755" t="str">
        <f t="shared" si="343"/>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44"/>
        <v>0</v>
      </c>
      <c r="P2756" s="7" t="e">
        <f t="shared" si="345"/>
        <v>#DIV/0!</v>
      </c>
      <c r="Q2756" t="str">
        <f t="shared" si="346"/>
        <v>publishing</v>
      </c>
      <c r="R2756" s="8" t="str">
        <f t="shared" si="347"/>
        <v>children's books</v>
      </c>
      <c r="S2756" s="12">
        <f t="shared" si="348"/>
        <v>41863.636006944442</v>
      </c>
      <c r="T2756" s="12">
        <f t="shared" si="349"/>
        <v>41893.636006944442</v>
      </c>
      <c r="U2756" s="13">
        <f t="shared" si="350"/>
        <v>41863.636006944442</v>
      </c>
      <c r="V2756" t="str">
        <f t="shared" ref="V2756:V2819" si="351">TEXT(S2756,"mmm")</f>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44"/>
        <v>0.52</v>
      </c>
      <c r="P2757" s="7">
        <f t="shared" si="345"/>
        <v>17.333333333333332</v>
      </c>
      <c r="Q2757" t="str">
        <f t="shared" si="346"/>
        <v>publishing</v>
      </c>
      <c r="R2757" s="8" t="str">
        <f t="shared" si="347"/>
        <v>children's books</v>
      </c>
      <c r="S2757" s="12">
        <f t="shared" si="348"/>
        <v>42072.790821759263</v>
      </c>
      <c r="T2757" s="12">
        <f t="shared" si="349"/>
        <v>42102.790821759263</v>
      </c>
      <c r="U2757" s="13">
        <f t="shared" si="350"/>
        <v>42072.790821759263</v>
      </c>
      <c r="V2757" t="str">
        <f t="shared" si="351"/>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44"/>
        <v>0.1048</v>
      </c>
      <c r="P2758" s="7">
        <f t="shared" si="345"/>
        <v>31.757575757575758</v>
      </c>
      <c r="Q2758" t="str">
        <f t="shared" si="346"/>
        <v>publishing</v>
      </c>
      <c r="R2758" s="8" t="str">
        <f t="shared" si="347"/>
        <v>children's books</v>
      </c>
      <c r="S2758" s="12">
        <f t="shared" si="348"/>
        <v>41620.900474537033</v>
      </c>
      <c r="T2758" s="12">
        <f t="shared" si="349"/>
        <v>41650.900474537033</v>
      </c>
      <c r="U2758" s="13">
        <f t="shared" si="350"/>
        <v>41620.900474537033</v>
      </c>
      <c r="V2758" t="str">
        <f t="shared" si="351"/>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44"/>
        <v>6.6666666666666671E-3</v>
      </c>
      <c r="P2759" s="7">
        <f t="shared" si="345"/>
        <v>5</v>
      </c>
      <c r="Q2759" t="str">
        <f t="shared" si="346"/>
        <v>publishing</v>
      </c>
      <c r="R2759" s="8" t="str">
        <f t="shared" si="347"/>
        <v>children's books</v>
      </c>
      <c r="S2759" s="12">
        <f t="shared" si="348"/>
        <v>42573.65662037037</v>
      </c>
      <c r="T2759" s="12">
        <f t="shared" si="349"/>
        <v>42588.65662037037</v>
      </c>
      <c r="U2759" s="13">
        <f t="shared" si="350"/>
        <v>42573.65662037037</v>
      </c>
      <c r="V2759" t="str">
        <f t="shared" si="351"/>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44"/>
        <v>0.11700000000000001</v>
      </c>
      <c r="P2760" s="7">
        <f t="shared" si="345"/>
        <v>39</v>
      </c>
      <c r="Q2760" t="str">
        <f t="shared" si="346"/>
        <v>publishing</v>
      </c>
      <c r="R2760" s="8" t="str">
        <f t="shared" si="347"/>
        <v>children's books</v>
      </c>
      <c r="S2760" s="12">
        <f t="shared" si="348"/>
        <v>42639.441932870366</v>
      </c>
      <c r="T2760" s="12">
        <f t="shared" si="349"/>
        <v>42653.441932870366</v>
      </c>
      <c r="U2760" s="13">
        <f t="shared" si="350"/>
        <v>42639.441932870366</v>
      </c>
      <c r="V2760" t="str">
        <f t="shared" si="351"/>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44"/>
        <v>0.105</v>
      </c>
      <c r="P2761" s="7">
        <f t="shared" si="345"/>
        <v>52.5</v>
      </c>
      <c r="Q2761" t="str">
        <f t="shared" si="346"/>
        <v>publishing</v>
      </c>
      <c r="R2761" s="8" t="str">
        <f t="shared" si="347"/>
        <v>children's books</v>
      </c>
      <c r="S2761" s="12">
        <f t="shared" si="348"/>
        <v>42524.36650462963</v>
      </c>
      <c r="T2761" s="12">
        <f t="shared" si="349"/>
        <v>42567.36650462963</v>
      </c>
      <c r="U2761" s="13">
        <f t="shared" si="350"/>
        <v>42524.36650462963</v>
      </c>
      <c r="V2761" t="str">
        <f t="shared" si="351"/>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44"/>
        <v>0</v>
      </c>
      <c r="P2762" s="7" t="e">
        <f t="shared" si="345"/>
        <v>#DIV/0!</v>
      </c>
      <c r="Q2762" t="str">
        <f t="shared" si="346"/>
        <v>publishing</v>
      </c>
      <c r="R2762" s="8" t="str">
        <f t="shared" si="347"/>
        <v>children's books</v>
      </c>
      <c r="S2762" s="12">
        <f t="shared" si="348"/>
        <v>41415.461319444446</v>
      </c>
      <c r="T2762" s="12">
        <f t="shared" si="349"/>
        <v>41445.461319444446</v>
      </c>
      <c r="U2762" s="13">
        <f t="shared" si="350"/>
        <v>41415.461319444446</v>
      </c>
      <c r="V2762" t="str">
        <f t="shared" si="351"/>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44"/>
        <v>7.1999999999999998E-3</v>
      </c>
      <c r="P2763" s="7">
        <f t="shared" si="345"/>
        <v>9</v>
      </c>
      <c r="Q2763" t="str">
        <f t="shared" si="346"/>
        <v>publishing</v>
      </c>
      <c r="R2763" s="8" t="str">
        <f t="shared" si="347"/>
        <v>children's books</v>
      </c>
      <c r="S2763" s="12">
        <f t="shared" si="348"/>
        <v>41247.063576388886</v>
      </c>
      <c r="T2763" s="12">
        <f t="shared" si="349"/>
        <v>41277.063576388886</v>
      </c>
      <c r="U2763" s="13">
        <f t="shared" si="350"/>
        <v>41247.063576388886</v>
      </c>
      <c r="V2763" t="str">
        <f t="shared" si="351"/>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44"/>
        <v>7.6923076923076927E-3</v>
      </c>
      <c r="P2764" s="7">
        <f t="shared" si="345"/>
        <v>25</v>
      </c>
      <c r="Q2764" t="str">
        <f t="shared" si="346"/>
        <v>publishing</v>
      </c>
      <c r="R2764" s="8" t="str">
        <f t="shared" si="347"/>
        <v>children's books</v>
      </c>
      <c r="S2764" s="12">
        <f t="shared" si="348"/>
        <v>40927.036979166667</v>
      </c>
      <c r="T2764" s="12">
        <f t="shared" si="349"/>
        <v>40986.995312500003</v>
      </c>
      <c r="U2764" s="13">
        <f t="shared" si="350"/>
        <v>40927.036979166667</v>
      </c>
      <c r="V2764" t="str">
        <f t="shared" si="351"/>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44"/>
        <v>2.2842639593908631E-3</v>
      </c>
      <c r="P2765" s="7">
        <f t="shared" si="345"/>
        <v>30</v>
      </c>
      <c r="Q2765" t="str">
        <f t="shared" si="346"/>
        <v>publishing</v>
      </c>
      <c r="R2765" s="8" t="str">
        <f t="shared" si="347"/>
        <v>children's books</v>
      </c>
      <c r="S2765" s="12">
        <f t="shared" si="348"/>
        <v>41373.579675925925</v>
      </c>
      <c r="T2765" s="12">
        <f t="shared" si="349"/>
        <v>41418.579675925925</v>
      </c>
      <c r="U2765" s="13">
        <f t="shared" si="350"/>
        <v>41373.579675925925</v>
      </c>
      <c r="V2765" t="str">
        <f t="shared" si="351"/>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44"/>
        <v>1.125E-2</v>
      </c>
      <c r="P2766" s="7">
        <f t="shared" si="345"/>
        <v>11.25</v>
      </c>
      <c r="Q2766" t="str">
        <f t="shared" si="346"/>
        <v>publishing</v>
      </c>
      <c r="R2766" s="8" t="str">
        <f t="shared" si="347"/>
        <v>children's books</v>
      </c>
      <c r="S2766" s="12">
        <f t="shared" si="348"/>
        <v>41030.292025462964</v>
      </c>
      <c r="T2766" s="12">
        <f t="shared" si="349"/>
        <v>41059.791666666664</v>
      </c>
      <c r="U2766" s="13">
        <f t="shared" si="350"/>
        <v>41030.292025462964</v>
      </c>
      <c r="V2766" t="str">
        <f t="shared" si="351"/>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ref="O2767:O2830" si="352">E2767/D2767</f>
        <v>0</v>
      </c>
      <c r="P2767" s="7" t="e">
        <f t="shared" si="345"/>
        <v>#DIV/0!</v>
      </c>
      <c r="Q2767" t="str">
        <f t="shared" si="346"/>
        <v>publishing</v>
      </c>
      <c r="R2767" s="8" t="str">
        <f t="shared" si="347"/>
        <v>children's books</v>
      </c>
      <c r="S2767" s="12">
        <f t="shared" si="348"/>
        <v>41194.579027777778</v>
      </c>
      <c r="T2767" s="12">
        <f t="shared" si="349"/>
        <v>41210.579027777778</v>
      </c>
      <c r="U2767" s="13">
        <f t="shared" si="350"/>
        <v>41194.579027777778</v>
      </c>
      <c r="V2767" t="str">
        <f t="shared" si="351"/>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52"/>
        <v>0.02</v>
      </c>
      <c r="P2768" s="7">
        <f t="shared" si="345"/>
        <v>25</v>
      </c>
      <c r="Q2768" t="str">
        <f t="shared" si="346"/>
        <v>publishing</v>
      </c>
      <c r="R2768" s="8" t="str">
        <f t="shared" si="347"/>
        <v>children's books</v>
      </c>
      <c r="S2768" s="12">
        <f t="shared" si="348"/>
        <v>40736.668032407411</v>
      </c>
      <c r="T2768" s="12">
        <f t="shared" si="349"/>
        <v>40766.668032407411</v>
      </c>
      <c r="U2768" s="13">
        <f t="shared" si="350"/>
        <v>40736.668032407411</v>
      </c>
      <c r="V2768" t="str">
        <f t="shared" si="351"/>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52"/>
        <v>8.5000000000000006E-3</v>
      </c>
      <c r="P2769" s="7">
        <f t="shared" si="345"/>
        <v>11.333333333333334</v>
      </c>
      <c r="Q2769" t="str">
        <f t="shared" si="346"/>
        <v>publishing</v>
      </c>
      <c r="R2769" s="8" t="str">
        <f t="shared" si="347"/>
        <v>children's books</v>
      </c>
      <c r="S2769" s="12">
        <f t="shared" si="348"/>
        <v>42172.958912037036</v>
      </c>
      <c r="T2769" s="12">
        <f t="shared" si="349"/>
        <v>42232.958912037036</v>
      </c>
      <c r="U2769" s="13">
        <f t="shared" si="350"/>
        <v>42172.958912037036</v>
      </c>
      <c r="V2769" t="str">
        <f t="shared" si="351"/>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52"/>
        <v>0.14314285714285716</v>
      </c>
      <c r="P2770" s="7">
        <f t="shared" si="345"/>
        <v>29.470588235294116</v>
      </c>
      <c r="Q2770" t="str">
        <f t="shared" si="346"/>
        <v>publishing</v>
      </c>
      <c r="R2770" s="8" t="str">
        <f t="shared" si="347"/>
        <v>children's books</v>
      </c>
      <c r="S2770" s="12">
        <f t="shared" si="348"/>
        <v>40967.614849537036</v>
      </c>
      <c r="T2770" s="12">
        <f t="shared" si="349"/>
        <v>40997.573182870372</v>
      </c>
      <c r="U2770" s="13">
        <f t="shared" si="350"/>
        <v>40967.614849537036</v>
      </c>
      <c r="V2770" t="str">
        <f t="shared" si="351"/>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52"/>
        <v>2.5000000000000001E-3</v>
      </c>
      <c r="P2771" s="7">
        <f t="shared" si="345"/>
        <v>1</v>
      </c>
      <c r="Q2771" t="str">
        <f t="shared" si="346"/>
        <v>publishing</v>
      </c>
      <c r="R2771" s="8" t="str">
        <f t="shared" si="347"/>
        <v>children's books</v>
      </c>
      <c r="S2771" s="12">
        <f t="shared" si="348"/>
        <v>41745.826273148152</v>
      </c>
      <c r="T2771" s="12">
        <f t="shared" si="349"/>
        <v>41795.826273148152</v>
      </c>
      <c r="U2771" s="13">
        <f t="shared" si="350"/>
        <v>41745.826273148152</v>
      </c>
      <c r="V2771" t="str">
        <f t="shared" si="351"/>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52"/>
        <v>0.1041125</v>
      </c>
      <c r="P2772" s="7">
        <f t="shared" si="345"/>
        <v>63.098484848484851</v>
      </c>
      <c r="Q2772" t="str">
        <f t="shared" si="346"/>
        <v>publishing</v>
      </c>
      <c r="R2772" s="8" t="str">
        <f t="shared" si="347"/>
        <v>children's books</v>
      </c>
      <c r="S2772" s="12">
        <f t="shared" si="348"/>
        <v>41686.705208333333</v>
      </c>
      <c r="T2772" s="12">
        <f t="shared" si="349"/>
        <v>41716.663541666669</v>
      </c>
      <c r="U2772" s="13">
        <f t="shared" si="350"/>
        <v>41686.705208333333</v>
      </c>
      <c r="V2772" t="str">
        <f t="shared" si="351"/>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52"/>
        <v>0</v>
      </c>
      <c r="P2773" s="7" t="e">
        <f t="shared" si="345"/>
        <v>#DIV/0!</v>
      </c>
      <c r="Q2773" t="str">
        <f t="shared" si="346"/>
        <v>publishing</v>
      </c>
      <c r="R2773" s="8" t="str">
        <f t="shared" si="347"/>
        <v>children's books</v>
      </c>
      <c r="S2773" s="12">
        <f t="shared" si="348"/>
        <v>41257.531712962962</v>
      </c>
      <c r="T2773" s="12">
        <f t="shared" si="349"/>
        <v>41306.708333333336</v>
      </c>
      <c r="U2773" s="13">
        <f t="shared" si="350"/>
        <v>41257.531712962962</v>
      </c>
      <c r="V2773" t="str">
        <f t="shared" si="351"/>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52"/>
        <v>0</v>
      </c>
      <c r="P2774" s="7" t="e">
        <f t="shared" si="345"/>
        <v>#DIV/0!</v>
      </c>
      <c r="Q2774" t="str">
        <f t="shared" si="346"/>
        <v>publishing</v>
      </c>
      <c r="R2774" s="8" t="str">
        <f t="shared" si="347"/>
        <v>children's books</v>
      </c>
      <c r="S2774" s="12">
        <f t="shared" si="348"/>
        <v>41537.869143518517</v>
      </c>
      <c r="T2774" s="12">
        <f t="shared" si="349"/>
        <v>41552.869143518517</v>
      </c>
      <c r="U2774" s="13">
        <f t="shared" si="350"/>
        <v>41537.869143518517</v>
      </c>
      <c r="V2774" t="str">
        <f t="shared" si="351"/>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52"/>
        <v>1.8867924528301887E-3</v>
      </c>
      <c r="P2775" s="7">
        <f t="shared" si="345"/>
        <v>1</v>
      </c>
      <c r="Q2775" t="str">
        <f t="shared" si="346"/>
        <v>publishing</v>
      </c>
      <c r="R2775" s="8" t="str">
        <f t="shared" si="347"/>
        <v>children's books</v>
      </c>
      <c r="S2775" s="12">
        <f t="shared" si="348"/>
        <v>42474.86482638889</v>
      </c>
      <c r="T2775" s="12">
        <f t="shared" si="349"/>
        <v>42484.86482638889</v>
      </c>
      <c r="U2775" s="13">
        <f t="shared" si="350"/>
        <v>42474.86482638889</v>
      </c>
      <c r="V2775" t="str">
        <f t="shared" si="351"/>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52"/>
        <v>0.14249999999999999</v>
      </c>
      <c r="P2776" s="7">
        <f t="shared" si="345"/>
        <v>43.846153846153847</v>
      </c>
      <c r="Q2776" t="str">
        <f t="shared" si="346"/>
        <v>publishing</v>
      </c>
      <c r="R2776" s="8" t="str">
        <f t="shared" si="347"/>
        <v>children's books</v>
      </c>
      <c r="S2776" s="12">
        <f t="shared" si="348"/>
        <v>41311.126481481479</v>
      </c>
      <c r="T2776" s="12">
        <f t="shared" si="349"/>
        <v>41341.126481481479</v>
      </c>
      <c r="U2776" s="13">
        <f t="shared" si="350"/>
        <v>41311.126481481479</v>
      </c>
      <c r="V2776" t="str">
        <f t="shared" si="351"/>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52"/>
        <v>0.03</v>
      </c>
      <c r="P2777" s="7">
        <f t="shared" si="345"/>
        <v>75</v>
      </c>
      <c r="Q2777" t="str">
        <f t="shared" si="346"/>
        <v>publishing</v>
      </c>
      <c r="R2777" s="8" t="str">
        <f t="shared" si="347"/>
        <v>children's books</v>
      </c>
      <c r="S2777" s="12">
        <f t="shared" si="348"/>
        <v>40863.013356481482</v>
      </c>
      <c r="T2777" s="12">
        <f t="shared" si="349"/>
        <v>40893.013356481482</v>
      </c>
      <c r="U2777" s="13">
        <f t="shared" si="350"/>
        <v>40863.013356481482</v>
      </c>
      <c r="V2777" t="str">
        <f t="shared" si="351"/>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52"/>
        <v>7.8809523809523815E-2</v>
      </c>
      <c r="P2778" s="7">
        <f t="shared" si="345"/>
        <v>45.972222222222221</v>
      </c>
      <c r="Q2778" t="str">
        <f t="shared" si="346"/>
        <v>publishing</v>
      </c>
      <c r="R2778" s="8" t="str">
        <f t="shared" si="347"/>
        <v>children's books</v>
      </c>
      <c r="S2778" s="12">
        <f t="shared" si="348"/>
        <v>42136.297175925924</v>
      </c>
      <c r="T2778" s="12">
        <f t="shared" si="349"/>
        <v>42167.297175925924</v>
      </c>
      <c r="U2778" s="13">
        <f t="shared" si="350"/>
        <v>42136.297175925924</v>
      </c>
      <c r="V2778" t="str">
        <f t="shared" si="351"/>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52"/>
        <v>3.3333333333333335E-3</v>
      </c>
      <c r="P2779" s="7">
        <f t="shared" si="345"/>
        <v>10</v>
      </c>
      <c r="Q2779" t="str">
        <f t="shared" si="346"/>
        <v>publishing</v>
      </c>
      <c r="R2779" s="8" t="str">
        <f t="shared" si="347"/>
        <v>children's books</v>
      </c>
      <c r="S2779" s="12">
        <f t="shared" si="348"/>
        <v>42172.669027777782</v>
      </c>
      <c r="T2779" s="12">
        <f t="shared" si="349"/>
        <v>42202.669027777782</v>
      </c>
      <c r="U2779" s="13">
        <f t="shared" si="350"/>
        <v>42172.669027777782</v>
      </c>
      <c r="V2779" t="str">
        <f t="shared" si="351"/>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52"/>
        <v>0.25545454545454543</v>
      </c>
      <c r="P2780" s="7">
        <f t="shared" si="345"/>
        <v>93.666666666666671</v>
      </c>
      <c r="Q2780" t="str">
        <f t="shared" si="346"/>
        <v>publishing</v>
      </c>
      <c r="R2780" s="8" t="str">
        <f t="shared" si="347"/>
        <v>children's books</v>
      </c>
      <c r="S2780" s="12">
        <f t="shared" si="348"/>
        <v>41846.978078703702</v>
      </c>
      <c r="T2780" s="12">
        <f t="shared" si="349"/>
        <v>41876.978078703702</v>
      </c>
      <c r="U2780" s="13">
        <f t="shared" si="350"/>
        <v>41846.978078703702</v>
      </c>
      <c r="V2780" t="str">
        <f t="shared" si="351"/>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52"/>
        <v>2.12E-2</v>
      </c>
      <c r="P2781" s="7">
        <f t="shared" si="345"/>
        <v>53</v>
      </c>
      <c r="Q2781" t="str">
        <f t="shared" si="346"/>
        <v>publishing</v>
      </c>
      <c r="R2781" s="8" t="str">
        <f t="shared" si="347"/>
        <v>children's books</v>
      </c>
      <c r="S2781" s="12">
        <f t="shared" si="348"/>
        <v>42300.585891203707</v>
      </c>
      <c r="T2781" s="12">
        <f t="shared" si="349"/>
        <v>42330.627557870372</v>
      </c>
      <c r="U2781" s="13">
        <f t="shared" si="350"/>
        <v>42300.585891203707</v>
      </c>
      <c r="V2781" t="str">
        <f t="shared" si="351"/>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52"/>
        <v>0</v>
      </c>
      <c r="P2782" s="7" t="e">
        <f t="shared" si="345"/>
        <v>#DIV/0!</v>
      </c>
      <c r="Q2782" t="str">
        <f t="shared" si="346"/>
        <v>publishing</v>
      </c>
      <c r="R2782" s="8" t="str">
        <f t="shared" si="347"/>
        <v>children's books</v>
      </c>
      <c r="S2782" s="12">
        <f t="shared" si="348"/>
        <v>42774.447777777779</v>
      </c>
      <c r="T2782" s="12">
        <f t="shared" si="349"/>
        <v>42804.447777777779</v>
      </c>
      <c r="U2782" s="13">
        <f t="shared" si="350"/>
        <v>42774.447777777779</v>
      </c>
      <c r="V2782" t="str">
        <f t="shared" si="351"/>
        <v>Feb</v>
      </c>
    </row>
    <row r="2783" spans="1:22"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52"/>
        <v>1.0528</v>
      </c>
      <c r="P2783" s="7">
        <f t="shared" si="345"/>
        <v>47</v>
      </c>
      <c r="Q2783" t="str">
        <f t="shared" si="346"/>
        <v>theater</v>
      </c>
      <c r="R2783" s="8" t="str">
        <f t="shared" si="347"/>
        <v>plays</v>
      </c>
      <c r="S2783" s="12">
        <f t="shared" si="348"/>
        <v>42018.94159722222</v>
      </c>
      <c r="T2783" s="12">
        <f t="shared" si="349"/>
        <v>42047.291666666672</v>
      </c>
      <c r="U2783" s="13">
        <f t="shared" si="350"/>
        <v>42018.94159722222</v>
      </c>
      <c r="V2783" t="str">
        <f t="shared" si="351"/>
        <v>Jan</v>
      </c>
    </row>
    <row r="2784" spans="1:22"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52"/>
        <v>1.2</v>
      </c>
      <c r="P2784" s="7">
        <f t="shared" si="345"/>
        <v>66.666666666666671</v>
      </c>
      <c r="Q2784" t="str">
        <f t="shared" si="346"/>
        <v>theater</v>
      </c>
      <c r="R2784" s="8" t="str">
        <f t="shared" si="347"/>
        <v>plays</v>
      </c>
      <c r="S2784" s="12">
        <f t="shared" si="348"/>
        <v>42026.924976851849</v>
      </c>
      <c r="T2784" s="12">
        <f t="shared" si="349"/>
        <v>42052.207638888889</v>
      </c>
      <c r="U2784" s="13">
        <f t="shared" si="350"/>
        <v>42026.924976851849</v>
      </c>
      <c r="V2784" t="str">
        <f t="shared" si="351"/>
        <v>Jan</v>
      </c>
    </row>
    <row r="2785" spans="1:22"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52"/>
        <v>1.145</v>
      </c>
      <c r="P2785" s="7">
        <f t="shared" si="345"/>
        <v>18.770491803278688</v>
      </c>
      <c r="Q2785" t="str">
        <f t="shared" si="346"/>
        <v>theater</v>
      </c>
      <c r="R2785" s="8" t="str">
        <f t="shared" si="347"/>
        <v>plays</v>
      </c>
      <c r="S2785" s="12">
        <f t="shared" si="348"/>
        <v>42103.535254629634</v>
      </c>
      <c r="T2785" s="12">
        <f t="shared" si="349"/>
        <v>42117.535254629634</v>
      </c>
      <c r="U2785" s="13">
        <f t="shared" si="350"/>
        <v>42103.535254629634</v>
      </c>
      <c r="V2785" t="str">
        <f t="shared" si="351"/>
        <v>Apr</v>
      </c>
    </row>
    <row r="2786" spans="1:22"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52"/>
        <v>1.19</v>
      </c>
      <c r="P2786" s="7">
        <f t="shared" si="345"/>
        <v>66.111111111111114</v>
      </c>
      <c r="Q2786" t="str">
        <f t="shared" si="346"/>
        <v>theater</v>
      </c>
      <c r="R2786" s="8" t="str">
        <f t="shared" si="347"/>
        <v>plays</v>
      </c>
      <c r="S2786" s="12">
        <f t="shared" si="348"/>
        <v>41920.787534722222</v>
      </c>
      <c r="T2786" s="12">
        <f t="shared" si="349"/>
        <v>41941.787534722222</v>
      </c>
      <c r="U2786" s="13">
        <f t="shared" si="350"/>
        <v>41920.787534722222</v>
      </c>
      <c r="V2786" t="str">
        <f t="shared" si="351"/>
        <v>Oct</v>
      </c>
    </row>
    <row r="2787" spans="1:22"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52"/>
        <v>1.0468</v>
      </c>
      <c r="P2787" s="7">
        <f t="shared" si="345"/>
        <v>36.859154929577464</v>
      </c>
      <c r="Q2787" t="str">
        <f t="shared" si="346"/>
        <v>theater</v>
      </c>
      <c r="R2787" s="8" t="str">
        <f t="shared" si="347"/>
        <v>plays</v>
      </c>
      <c r="S2787" s="12">
        <f t="shared" si="348"/>
        <v>42558.189432870371</v>
      </c>
      <c r="T2787" s="12">
        <f t="shared" si="349"/>
        <v>42587.875</v>
      </c>
      <c r="U2787" s="13">
        <f t="shared" si="350"/>
        <v>42558.189432870371</v>
      </c>
      <c r="V2787" t="str">
        <f t="shared" si="351"/>
        <v>Jul</v>
      </c>
    </row>
    <row r="2788" spans="1:22"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52"/>
        <v>1.1783999999999999</v>
      </c>
      <c r="P2788" s="7">
        <f t="shared" si="345"/>
        <v>39.810810810810814</v>
      </c>
      <c r="Q2788" t="str">
        <f t="shared" si="346"/>
        <v>theater</v>
      </c>
      <c r="R2788" s="8" t="str">
        <f t="shared" si="347"/>
        <v>plays</v>
      </c>
      <c r="S2788" s="12">
        <f t="shared" si="348"/>
        <v>41815.569212962961</v>
      </c>
      <c r="T2788" s="12">
        <f t="shared" si="349"/>
        <v>41829.569212962961</v>
      </c>
      <c r="U2788" s="13">
        <f t="shared" si="350"/>
        <v>41815.569212962961</v>
      </c>
      <c r="V2788" t="str">
        <f t="shared" si="351"/>
        <v>Jun</v>
      </c>
    </row>
    <row r="2789" spans="1:22"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52"/>
        <v>1.1970000000000001</v>
      </c>
      <c r="P2789" s="7">
        <f t="shared" si="345"/>
        <v>31.5</v>
      </c>
      <c r="Q2789" t="str">
        <f t="shared" si="346"/>
        <v>theater</v>
      </c>
      <c r="R2789" s="8" t="str">
        <f t="shared" si="347"/>
        <v>plays</v>
      </c>
      <c r="S2789" s="12">
        <f t="shared" si="348"/>
        <v>41808.198518518519</v>
      </c>
      <c r="T2789" s="12">
        <f t="shared" si="349"/>
        <v>41838.198518518519</v>
      </c>
      <c r="U2789" s="13">
        <f t="shared" si="350"/>
        <v>41808.198518518519</v>
      </c>
      <c r="V2789" t="str">
        <f t="shared" si="351"/>
        <v>Jun</v>
      </c>
    </row>
    <row r="2790" spans="1:22"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52"/>
        <v>1.0249999999999999</v>
      </c>
      <c r="P2790" s="7">
        <f t="shared" si="345"/>
        <v>102.5</v>
      </c>
      <c r="Q2790" t="str">
        <f t="shared" si="346"/>
        <v>theater</v>
      </c>
      <c r="R2790" s="8" t="str">
        <f t="shared" si="347"/>
        <v>plays</v>
      </c>
      <c r="S2790" s="12">
        <f t="shared" si="348"/>
        <v>42550.701886574076</v>
      </c>
      <c r="T2790" s="12">
        <f t="shared" si="349"/>
        <v>42580.701886574076</v>
      </c>
      <c r="U2790" s="13">
        <f t="shared" si="350"/>
        <v>42550.701886574076</v>
      </c>
      <c r="V2790" t="str">
        <f t="shared" si="351"/>
        <v>Jun</v>
      </c>
    </row>
    <row r="2791" spans="1:22"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52"/>
        <v>1.0116666666666667</v>
      </c>
      <c r="P2791" s="7">
        <f t="shared" si="345"/>
        <v>126.45833333333333</v>
      </c>
      <c r="Q2791" t="str">
        <f t="shared" si="346"/>
        <v>theater</v>
      </c>
      <c r="R2791" s="8" t="str">
        <f t="shared" si="347"/>
        <v>plays</v>
      </c>
      <c r="S2791" s="12">
        <f t="shared" si="348"/>
        <v>42056.013124999998</v>
      </c>
      <c r="T2791" s="12">
        <f t="shared" si="349"/>
        <v>42075.166666666672</v>
      </c>
      <c r="U2791" s="13">
        <f t="shared" si="350"/>
        <v>42056.013124999998</v>
      </c>
      <c r="V2791" t="str">
        <f t="shared" si="351"/>
        <v>Feb</v>
      </c>
    </row>
    <row r="2792" spans="1:22"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52"/>
        <v>1.0533333333333332</v>
      </c>
      <c r="P2792" s="7">
        <f t="shared" si="345"/>
        <v>47.878787878787875</v>
      </c>
      <c r="Q2792" t="str">
        <f t="shared" si="346"/>
        <v>theater</v>
      </c>
      <c r="R2792" s="8" t="str">
        <f t="shared" si="347"/>
        <v>plays</v>
      </c>
      <c r="S2792" s="12">
        <f t="shared" si="348"/>
        <v>42016.938692129625</v>
      </c>
      <c r="T2792" s="12">
        <f t="shared" si="349"/>
        <v>42046.938692129625</v>
      </c>
      <c r="U2792" s="13">
        <f t="shared" si="350"/>
        <v>42016.938692129625</v>
      </c>
      <c r="V2792" t="str">
        <f t="shared" si="351"/>
        <v>Jan</v>
      </c>
    </row>
    <row r="2793" spans="1:22"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52"/>
        <v>1.0249999999999999</v>
      </c>
      <c r="P2793" s="7">
        <f t="shared" si="345"/>
        <v>73.214285714285708</v>
      </c>
      <c r="Q2793" t="str">
        <f t="shared" si="346"/>
        <v>theater</v>
      </c>
      <c r="R2793" s="8" t="str">
        <f t="shared" si="347"/>
        <v>plays</v>
      </c>
      <c r="S2793" s="12">
        <f t="shared" si="348"/>
        <v>42591.899988425925</v>
      </c>
      <c r="T2793" s="12">
        <f t="shared" si="349"/>
        <v>42622.166666666672</v>
      </c>
      <c r="U2793" s="13">
        <f t="shared" si="350"/>
        <v>42591.899988425925</v>
      </c>
      <c r="V2793" t="str">
        <f t="shared" si="351"/>
        <v>Aug</v>
      </c>
    </row>
    <row r="2794" spans="1:22"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52"/>
        <v>1.0760000000000001</v>
      </c>
      <c r="P2794" s="7">
        <f t="shared" si="345"/>
        <v>89.666666666666671</v>
      </c>
      <c r="Q2794" t="str">
        <f t="shared" si="346"/>
        <v>theater</v>
      </c>
      <c r="R2794" s="8" t="str">
        <f t="shared" si="347"/>
        <v>plays</v>
      </c>
      <c r="S2794" s="12">
        <f t="shared" si="348"/>
        <v>42183.231006944443</v>
      </c>
      <c r="T2794" s="12">
        <f t="shared" si="349"/>
        <v>42228.231006944443</v>
      </c>
      <c r="U2794" s="13">
        <f t="shared" si="350"/>
        <v>42183.231006944443</v>
      </c>
      <c r="V2794" t="str">
        <f t="shared" si="351"/>
        <v>Jun</v>
      </c>
    </row>
    <row r="2795" spans="1:22"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52"/>
        <v>1.105675</v>
      </c>
      <c r="P2795" s="7">
        <f t="shared" si="345"/>
        <v>151.4623287671233</v>
      </c>
      <c r="Q2795" t="str">
        <f t="shared" si="346"/>
        <v>theater</v>
      </c>
      <c r="R2795" s="8" t="str">
        <f t="shared" si="347"/>
        <v>plays</v>
      </c>
      <c r="S2795" s="12">
        <f t="shared" si="348"/>
        <v>42176.419039351851</v>
      </c>
      <c r="T2795" s="12">
        <f t="shared" si="349"/>
        <v>42206.419039351851</v>
      </c>
      <c r="U2795" s="13">
        <f t="shared" si="350"/>
        <v>42176.419039351851</v>
      </c>
      <c r="V2795" t="str">
        <f t="shared" si="351"/>
        <v>Jun</v>
      </c>
    </row>
    <row r="2796" spans="1:22"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52"/>
        <v>1.5</v>
      </c>
      <c r="P2796" s="7">
        <f t="shared" si="345"/>
        <v>25</v>
      </c>
      <c r="Q2796" t="str">
        <f t="shared" si="346"/>
        <v>theater</v>
      </c>
      <c r="R2796" s="8" t="str">
        <f t="shared" si="347"/>
        <v>plays</v>
      </c>
      <c r="S2796" s="12">
        <f t="shared" si="348"/>
        <v>42416.691655092596</v>
      </c>
      <c r="T2796" s="12">
        <f t="shared" si="349"/>
        <v>42432.791666666672</v>
      </c>
      <c r="U2796" s="13">
        <f t="shared" si="350"/>
        <v>42416.691655092596</v>
      </c>
      <c r="V2796" t="str">
        <f t="shared" si="351"/>
        <v>Feb</v>
      </c>
    </row>
    <row r="2797" spans="1:22"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52"/>
        <v>1.0428571428571429</v>
      </c>
      <c r="P2797" s="7">
        <f t="shared" si="345"/>
        <v>36.5</v>
      </c>
      <c r="Q2797" t="str">
        <f t="shared" si="346"/>
        <v>theater</v>
      </c>
      <c r="R2797" s="8" t="str">
        <f t="shared" si="347"/>
        <v>plays</v>
      </c>
      <c r="S2797" s="12">
        <f t="shared" si="348"/>
        <v>41780.525937500002</v>
      </c>
      <c r="T2797" s="12">
        <f t="shared" si="349"/>
        <v>41796.958333333336</v>
      </c>
      <c r="U2797" s="13">
        <f t="shared" si="350"/>
        <v>41780.525937500002</v>
      </c>
      <c r="V2797" t="str">
        <f t="shared" si="351"/>
        <v>May</v>
      </c>
    </row>
    <row r="2798" spans="1:22"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52"/>
        <v>1.155</v>
      </c>
      <c r="P2798" s="7">
        <f t="shared" si="345"/>
        <v>44</v>
      </c>
      <c r="Q2798" t="str">
        <f t="shared" si="346"/>
        <v>theater</v>
      </c>
      <c r="R2798" s="8" t="str">
        <f t="shared" si="347"/>
        <v>plays</v>
      </c>
      <c r="S2798" s="12">
        <f t="shared" si="348"/>
        <v>41795.528101851851</v>
      </c>
      <c r="T2798" s="12">
        <f t="shared" si="349"/>
        <v>41825.528101851851</v>
      </c>
      <c r="U2798" s="13">
        <f t="shared" si="350"/>
        <v>41795.528101851851</v>
      </c>
      <c r="V2798" t="str">
        <f t="shared" si="351"/>
        <v>Jun</v>
      </c>
    </row>
    <row r="2799" spans="1:22"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52"/>
        <v>1.02645125</v>
      </c>
      <c r="P2799" s="7">
        <f t="shared" si="345"/>
        <v>87.357553191489373</v>
      </c>
      <c r="Q2799" t="str">
        <f t="shared" si="346"/>
        <v>theater</v>
      </c>
      <c r="R2799" s="8" t="str">
        <f t="shared" si="347"/>
        <v>plays</v>
      </c>
      <c r="S2799" s="12">
        <f t="shared" si="348"/>
        <v>41798.94027777778</v>
      </c>
      <c r="T2799" s="12">
        <f t="shared" si="349"/>
        <v>41828.94027777778</v>
      </c>
      <c r="U2799" s="13">
        <f t="shared" si="350"/>
        <v>41798.94027777778</v>
      </c>
      <c r="V2799" t="str">
        <f t="shared" si="351"/>
        <v>Jun</v>
      </c>
    </row>
    <row r="2800" spans="1:22"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52"/>
        <v>1.014</v>
      </c>
      <c r="P2800" s="7">
        <f t="shared" si="345"/>
        <v>36.474820143884891</v>
      </c>
      <c r="Q2800" t="str">
        <f t="shared" si="346"/>
        <v>theater</v>
      </c>
      <c r="R2800" s="8" t="str">
        <f t="shared" si="347"/>
        <v>plays</v>
      </c>
      <c r="S2800" s="12">
        <f t="shared" si="348"/>
        <v>42201.675011574072</v>
      </c>
      <c r="T2800" s="12">
        <f t="shared" si="349"/>
        <v>42216.666666666672</v>
      </c>
      <c r="U2800" s="13">
        <f t="shared" si="350"/>
        <v>42201.675011574072</v>
      </c>
      <c r="V2800" t="str">
        <f t="shared" si="351"/>
        <v>Jul</v>
      </c>
    </row>
    <row r="2801" spans="1:22"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52"/>
        <v>1.1663479999999999</v>
      </c>
      <c r="P2801" s="7">
        <f t="shared" si="345"/>
        <v>44.859538461538463</v>
      </c>
      <c r="Q2801" t="str">
        <f t="shared" si="346"/>
        <v>theater</v>
      </c>
      <c r="R2801" s="8" t="str">
        <f t="shared" si="347"/>
        <v>plays</v>
      </c>
      <c r="S2801" s="12">
        <f t="shared" si="348"/>
        <v>42507.264699074076</v>
      </c>
      <c r="T2801" s="12">
        <f t="shared" si="349"/>
        <v>42538.666666666672</v>
      </c>
      <c r="U2801" s="13">
        <f t="shared" si="350"/>
        <v>42507.264699074076</v>
      </c>
      <c r="V2801" t="str">
        <f t="shared" si="351"/>
        <v>May</v>
      </c>
    </row>
    <row r="2802" spans="1:22"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52"/>
        <v>1.33</v>
      </c>
      <c r="P2802" s="7">
        <f t="shared" si="345"/>
        <v>42.903225806451616</v>
      </c>
      <c r="Q2802" t="str">
        <f t="shared" si="346"/>
        <v>theater</v>
      </c>
      <c r="R2802" s="8" t="str">
        <f t="shared" si="347"/>
        <v>plays</v>
      </c>
      <c r="S2802" s="12">
        <f t="shared" si="348"/>
        <v>41948.552847222221</v>
      </c>
      <c r="T2802" s="12">
        <f t="shared" si="349"/>
        <v>42008.552847222221</v>
      </c>
      <c r="U2802" s="13">
        <f t="shared" si="350"/>
        <v>41948.552847222221</v>
      </c>
      <c r="V2802" t="str">
        <f t="shared" si="351"/>
        <v>Nov</v>
      </c>
    </row>
    <row r="2803" spans="1:22"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52"/>
        <v>1.3320000000000001</v>
      </c>
      <c r="P2803" s="7">
        <f t="shared" si="345"/>
        <v>51.230769230769234</v>
      </c>
      <c r="Q2803" t="str">
        <f t="shared" si="346"/>
        <v>theater</v>
      </c>
      <c r="R2803" s="8" t="str">
        <f t="shared" si="347"/>
        <v>plays</v>
      </c>
      <c r="S2803" s="12">
        <f t="shared" si="348"/>
        <v>41900.243159722224</v>
      </c>
      <c r="T2803" s="12">
        <f t="shared" si="349"/>
        <v>41922.458333333336</v>
      </c>
      <c r="U2803" s="13">
        <f t="shared" si="350"/>
        <v>41900.243159722224</v>
      </c>
      <c r="V2803" t="str">
        <f t="shared" si="351"/>
        <v>Sep</v>
      </c>
    </row>
    <row r="2804" spans="1:22"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52"/>
        <v>1.0183333333333333</v>
      </c>
      <c r="P2804" s="7">
        <f t="shared" si="345"/>
        <v>33.944444444444443</v>
      </c>
      <c r="Q2804" t="str">
        <f t="shared" si="346"/>
        <v>theater</v>
      </c>
      <c r="R2804" s="8" t="str">
        <f t="shared" si="347"/>
        <v>plays</v>
      </c>
      <c r="S2804" s="12">
        <f t="shared" si="348"/>
        <v>42192.64707175926</v>
      </c>
      <c r="T2804" s="12">
        <f t="shared" si="349"/>
        <v>42222.64707175926</v>
      </c>
      <c r="U2804" s="13">
        <f t="shared" si="350"/>
        <v>42192.64707175926</v>
      </c>
      <c r="V2804" t="str">
        <f t="shared" si="351"/>
        <v>Jul</v>
      </c>
    </row>
    <row r="2805" spans="1:22"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52"/>
        <v>1.2795000000000001</v>
      </c>
      <c r="P2805" s="7">
        <f t="shared" si="345"/>
        <v>90.744680851063833</v>
      </c>
      <c r="Q2805" t="str">
        <f t="shared" si="346"/>
        <v>theater</v>
      </c>
      <c r="R2805" s="8" t="str">
        <f t="shared" si="347"/>
        <v>plays</v>
      </c>
      <c r="S2805" s="12">
        <f t="shared" si="348"/>
        <v>42158.065694444449</v>
      </c>
      <c r="T2805" s="12">
        <f t="shared" si="349"/>
        <v>42201</v>
      </c>
      <c r="U2805" s="13">
        <f t="shared" si="350"/>
        <v>42158.065694444449</v>
      </c>
      <c r="V2805" t="str">
        <f t="shared" si="351"/>
        <v>Jun</v>
      </c>
    </row>
    <row r="2806" spans="1:22"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52"/>
        <v>1.1499999999999999</v>
      </c>
      <c r="P2806" s="7">
        <f t="shared" si="345"/>
        <v>50</v>
      </c>
      <c r="Q2806" t="str">
        <f t="shared" si="346"/>
        <v>theater</v>
      </c>
      <c r="R2806" s="8" t="str">
        <f t="shared" si="347"/>
        <v>plays</v>
      </c>
      <c r="S2806" s="12">
        <f t="shared" si="348"/>
        <v>41881.453587962962</v>
      </c>
      <c r="T2806" s="12">
        <f t="shared" si="349"/>
        <v>41911.453587962962</v>
      </c>
      <c r="U2806" s="13">
        <f t="shared" si="350"/>
        <v>41881.453587962962</v>
      </c>
      <c r="V2806" t="str">
        <f t="shared" si="351"/>
        <v>Aug</v>
      </c>
    </row>
    <row r="2807" spans="1:22"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52"/>
        <v>1.1000000000000001</v>
      </c>
      <c r="P2807" s="7">
        <f t="shared" si="345"/>
        <v>24.444444444444443</v>
      </c>
      <c r="Q2807" t="str">
        <f t="shared" si="346"/>
        <v>theater</v>
      </c>
      <c r="R2807" s="8" t="str">
        <f t="shared" si="347"/>
        <v>plays</v>
      </c>
      <c r="S2807" s="12">
        <f t="shared" si="348"/>
        <v>42213.505474537036</v>
      </c>
      <c r="T2807" s="12">
        <f t="shared" si="349"/>
        <v>42238.505474537036</v>
      </c>
      <c r="U2807" s="13">
        <f t="shared" si="350"/>
        <v>42213.505474537036</v>
      </c>
      <c r="V2807" t="str">
        <f t="shared" si="351"/>
        <v>Jul</v>
      </c>
    </row>
    <row r="2808" spans="1:22"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52"/>
        <v>1.121</v>
      </c>
      <c r="P2808" s="7">
        <f t="shared" si="345"/>
        <v>44.25</v>
      </c>
      <c r="Q2808" t="str">
        <f t="shared" si="346"/>
        <v>theater</v>
      </c>
      <c r="R2808" s="8" t="str">
        <f t="shared" si="347"/>
        <v>plays</v>
      </c>
      <c r="S2808" s="12">
        <f t="shared" si="348"/>
        <v>42185.267245370371</v>
      </c>
      <c r="T2808" s="12">
        <f t="shared" si="349"/>
        <v>42221.458333333328</v>
      </c>
      <c r="U2808" s="13">
        <f t="shared" si="350"/>
        <v>42185.267245370371</v>
      </c>
      <c r="V2808" t="str">
        <f t="shared" si="351"/>
        <v>Jun</v>
      </c>
    </row>
    <row r="2809" spans="1:22"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52"/>
        <v>1.26</v>
      </c>
      <c r="P2809" s="7">
        <f t="shared" si="345"/>
        <v>67.741935483870961</v>
      </c>
      <c r="Q2809" t="str">
        <f t="shared" si="346"/>
        <v>theater</v>
      </c>
      <c r="R2809" s="8" t="str">
        <f t="shared" si="347"/>
        <v>plays</v>
      </c>
      <c r="S2809" s="12">
        <f t="shared" si="348"/>
        <v>42154.873124999998</v>
      </c>
      <c r="T2809" s="12">
        <f t="shared" si="349"/>
        <v>42184.873124999998</v>
      </c>
      <c r="U2809" s="13">
        <f t="shared" si="350"/>
        <v>42154.873124999998</v>
      </c>
      <c r="V2809" t="str">
        <f t="shared" si="351"/>
        <v>May</v>
      </c>
    </row>
    <row r="2810" spans="1:22"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52"/>
        <v>1.0024444444444445</v>
      </c>
      <c r="P2810" s="7">
        <f t="shared" si="345"/>
        <v>65.376811594202906</v>
      </c>
      <c r="Q2810" t="str">
        <f t="shared" si="346"/>
        <v>theater</v>
      </c>
      <c r="R2810" s="8" t="str">
        <f t="shared" si="347"/>
        <v>plays</v>
      </c>
      <c r="S2810" s="12">
        <f t="shared" si="348"/>
        <v>42208.84646990741</v>
      </c>
      <c r="T2810" s="12">
        <f t="shared" si="349"/>
        <v>42238.84646990741</v>
      </c>
      <c r="U2810" s="13">
        <f t="shared" si="350"/>
        <v>42208.84646990741</v>
      </c>
      <c r="V2810" t="str">
        <f t="shared" si="351"/>
        <v>Jul</v>
      </c>
    </row>
    <row r="2811" spans="1:22"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52"/>
        <v>1.024</v>
      </c>
      <c r="P2811" s="7">
        <f t="shared" si="345"/>
        <v>121.9047619047619</v>
      </c>
      <c r="Q2811" t="str">
        <f t="shared" si="346"/>
        <v>theater</v>
      </c>
      <c r="R2811" s="8" t="str">
        <f t="shared" si="347"/>
        <v>plays</v>
      </c>
      <c r="S2811" s="12">
        <f t="shared" si="348"/>
        <v>42451.496817129635</v>
      </c>
      <c r="T2811" s="12">
        <f t="shared" si="349"/>
        <v>42459.610416666663</v>
      </c>
      <c r="U2811" s="13">
        <f t="shared" si="350"/>
        <v>42451.496817129635</v>
      </c>
      <c r="V2811" t="str">
        <f t="shared" si="351"/>
        <v>Mar</v>
      </c>
    </row>
    <row r="2812" spans="1:22"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52"/>
        <v>1.0820000000000001</v>
      </c>
      <c r="P2812" s="7">
        <f t="shared" si="345"/>
        <v>47.456140350877192</v>
      </c>
      <c r="Q2812" t="str">
        <f t="shared" si="346"/>
        <v>theater</v>
      </c>
      <c r="R2812" s="8" t="str">
        <f t="shared" si="347"/>
        <v>plays</v>
      </c>
      <c r="S2812" s="12">
        <f t="shared" si="348"/>
        <v>41759.13962962963</v>
      </c>
      <c r="T2812" s="12">
        <f t="shared" si="349"/>
        <v>41791.165972222225</v>
      </c>
      <c r="U2812" s="13">
        <f t="shared" si="350"/>
        <v>41759.13962962963</v>
      </c>
      <c r="V2812" t="str">
        <f t="shared" si="351"/>
        <v>Apr</v>
      </c>
    </row>
    <row r="2813" spans="1:22"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52"/>
        <v>1.0026999999999999</v>
      </c>
      <c r="P2813" s="7">
        <f t="shared" si="345"/>
        <v>92.842592592592595</v>
      </c>
      <c r="Q2813" t="str">
        <f t="shared" si="346"/>
        <v>theater</v>
      </c>
      <c r="R2813" s="8" t="str">
        <f t="shared" si="347"/>
        <v>plays</v>
      </c>
      <c r="S2813" s="12">
        <f t="shared" si="348"/>
        <v>42028.496562500004</v>
      </c>
      <c r="T2813" s="12">
        <f t="shared" si="349"/>
        <v>42058.496562500004</v>
      </c>
      <c r="U2813" s="13">
        <f t="shared" si="350"/>
        <v>42028.496562500004</v>
      </c>
      <c r="V2813" t="str">
        <f t="shared" si="351"/>
        <v>Jan</v>
      </c>
    </row>
    <row r="2814" spans="1:22"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52"/>
        <v>1.133</v>
      </c>
      <c r="P2814" s="7">
        <f t="shared" si="345"/>
        <v>68.253012048192772</v>
      </c>
      <c r="Q2814" t="str">
        <f t="shared" si="346"/>
        <v>theater</v>
      </c>
      <c r="R2814" s="8" t="str">
        <f t="shared" si="347"/>
        <v>plays</v>
      </c>
      <c r="S2814" s="12">
        <f t="shared" si="348"/>
        <v>42054.74418981481</v>
      </c>
      <c r="T2814" s="12">
        <f t="shared" si="349"/>
        <v>42100.166666666672</v>
      </c>
      <c r="U2814" s="13">
        <f t="shared" si="350"/>
        <v>42054.74418981481</v>
      </c>
      <c r="V2814" t="str">
        <f t="shared" si="351"/>
        <v>Feb</v>
      </c>
    </row>
    <row r="2815" spans="1:22"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52"/>
        <v>1.2757571428571428</v>
      </c>
      <c r="P2815" s="7">
        <f t="shared" si="345"/>
        <v>37.209583333333335</v>
      </c>
      <c r="Q2815" t="str">
        <f t="shared" si="346"/>
        <v>theater</v>
      </c>
      <c r="R2815" s="8" t="str">
        <f t="shared" si="347"/>
        <v>plays</v>
      </c>
      <c r="S2815" s="12">
        <f t="shared" si="348"/>
        <v>42693.742604166662</v>
      </c>
      <c r="T2815" s="12">
        <f t="shared" si="349"/>
        <v>42718.742604166662</v>
      </c>
      <c r="U2815" s="13">
        <f t="shared" si="350"/>
        <v>42693.742604166662</v>
      </c>
      <c r="V2815" t="str">
        <f t="shared" si="351"/>
        <v>Nov</v>
      </c>
    </row>
    <row r="2816" spans="1:22"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52"/>
        <v>1.0773333333333333</v>
      </c>
      <c r="P2816" s="7">
        <f t="shared" si="345"/>
        <v>25.25</v>
      </c>
      <c r="Q2816" t="str">
        <f t="shared" si="346"/>
        <v>theater</v>
      </c>
      <c r="R2816" s="8" t="str">
        <f t="shared" si="347"/>
        <v>plays</v>
      </c>
      <c r="S2816" s="12">
        <f t="shared" si="348"/>
        <v>42103.399479166663</v>
      </c>
      <c r="T2816" s="12">
        <f t="shared" si="349"/>
        <v>42133.399479166663</v>
      </c>
      <c r="U2816" s="13">
        <f t="shared" si="350"/>
        <v>42103.399479166663</v>
      </c>
      <c r="V2816" t="str">
        <f t="shared" si="351"/>
        <v>Apr</v>
      </c>
    </row>
    <row r="2817" spans="1:22"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52"/>
        <v>2.42</v>
      </c>
      <c r="P2817" s="7">
        <f t="shared" si="345"/>
        <v>43.214285714285715</v>
      </c>
      <c r="Q2817" t="str">
        <f t="shared" si="346"/>
        <v>theater</v>
      </c>
      <c r="R2817" s="8" t="str">
        <f t="shared" si="347"/>
        <v>plays</v>
      </c>
      <c r="S2817" s="12">
        <f t="shared" si="348"/>
        <v>42559.776724537034</v>
      </c>
      <c r="T2817" s="12">
        <f t="shared" si="349"/>
        <v>42589.776724537034</v>
      </c>
      <c r="U2817" s="13">
        <f t="shared" si="350"/>
        <v>42559.776724537034</v>
      </c>
      <c r="V2817" t="str">
        <f t="shared" si="351"/>
        <v>Jul</v>
      </c>
    </row>
    <row r="2818" spans="1:22"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52"/>
        <v>1.4156666666666666</v>
      </c>
      <c r="P2818" s="7">
        <f t="shared" si="345"/>
        <v>25.130177514792898</v>
      </c>
      <c r="Q2818" t="str">
        <f t="shared" si="346"/>
        <v>theater</v>
      </c>
      <c r="R2818" s="8" t="str">
        <f t="shared" si="347"/>
        <v>plays</v>
      </c>
      <c r="S2818" s="12">
        <f t="shared" si="348"/>
        <v>42188.467499999999</v>
      </c>
      <c r="T2818" s="12">
        <f t="shared" si="349"/>
        <v>42218.666666666672</v>
      </c>
      <c r="U2818" s="13">
        <f t="shared" si="350"/>
        <v>42188.467499999999</v>
      </c>
      <c r="V2818" t="str">
        <f t="shared" si="351"/>
        <v>Jul</v>
      </c>
    </row>
    <row r="2819" spans="1:22"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352"/>
        <v>1.3</v>
      </c>
      <c r="P2819" s="7">
        <f t="shared" ref="P2819:P2882" si="353">E2819/L2819</f>
        <v>23.636363636363637</v>
      </c>
      <c r="Q2819" t="str">
        <f t="shared" ref="Q2819:Q2882" si="354">LEFT(N2819, SEARCH("/",N2819,1)-1)</f>
        <v>theater</v>
      </c>
      <c r="R2819" s="8" t="str">
        <f t="shared" ref="R2819:R2882" si="355">RIGHT(N2819,LEN(N2819)-SEARCH("/",N2819))</f>
        <v>plays</v>
      </c>
      <c r="S2819" s="12">
        <f t="shared" ref="S2819:S2882" si="356">(J2819/86400)+DATE(1970,1,1)</f>
        <v>42023.634976851856</v>
      </c>
      <c r="T2819" s="12">
        <f t="shared" ref="T2819:T2882" si="357">(I2819/86400)+DATE(1970,1,1)</f>
        <v>42063.634976851856</v>
      </c>
      <c r="U2819" s="13">
        <f t="shared" ref="U2819:U2882" si="358">S2819</f>
        <v>42023.634976851856</v>
      </c>
      <c r="V2819" t="str">
        <f t="shared" si="351"/>
        <v>Jan</v>
      </c>
    </row>
    <row r="2820" spans="1:22"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52"/>
        <v>1.0603</v>
      </c>
      <c r="P2820" s="7">
        <f t="shared" si="353"/>
        <v>103.95098039215686</v>
      </c>
      <c r="Q2820" t="str">
        <f t="shared" si="354"/>
        <v>theater</v>
      </c>
      <c r="R2820" s="8" t="str">
        <f t="shared" si="355"/>
        <v>plays</v>
      </c>
      <c r="S2820" s="12">
        <f t="shared" si="356"/>
        <v>42250.598217592589</v>
      </c>
      <c r="T2820" s="12">
        <f t="shared" si="357"/>
        <v>42270.598217592589</v>
      </c>
      <c r="U2820" s="13">
        <f t="shared" si="358"/>
        <v>42250.598217592589</v>
      </c>
      <c r="V2820" t="str">
        <f t="shared" ref="V2820:V2883" si="359">TEXT(S2820,"mmm")</f>
        <v>Sep</v>
      </c>
    </row>
    <row r="2821" spans="1:22"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52"/>
        <v>1.048</v>
      </c>
      <c r="P2821" s="7">
        <f t="shared" si="353"/>
        <v>50.384615384615387</v>
      </c>
      <c r="Q2821" t="str">
        <f t="shared" si="354"/>
        <v>theater</v>
      </c>
      <c r="R2821" s="8" t="str">
        <f t="shared" si="355"/>
        <v>plays</v>
      </c>
      <c r="S2821" s="12">
        <f t="shared" si="356"/>
        <v>42139.525567129633</v>
      </c>
      <c r="T2821" s="12">
        <f t="shared" si="357"/>
        <v>42169.525567129633</v>
      </c>
      <c r="U2821" s="13">
        <f t="shared" si="358"/>
        <v>42139.525567129633</v>
      </c>
      <c r="V2821" t="str">
        <f t="shared" si="359"/>
        <v>May</v>
      </c>
    </row>
    <row r="2822" spans="1:22"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52"/>
        <v>1.36</v>
      </c>
      <c r="P2822" s="7">
        <f t="shared" si="353"/>
        <v>13.6</v>
      </c>
      <c r="Q2822" t="str">
        <f t="shared" si="354"/>
        <v>theater</v>
      </c>
      <c r="R2822" s="8" t="str">
        <f t="shared" si="355"/>
        <v>plays</v>
      </c>
      <c r="S2822" s="12">
        <f t="shared" si="356"/>
        <v>42401.610983796301</v>
      </c>
      <c r="T2822" s="12">
        <f t="shared" si="357"/>
        <v>42426</v>
      </c>
      <c r="U2822" s="13">
        <f t="shared" si="358"/>
        <v>42401.610983796301</v>
      </c>
      <c r="V2822" t="str">
        <f t="shared" si="359"/>
        <v>Feb</v>
      </c>
    </row>
    <row r="2823" spans="1:22"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52"/>
        <v>1</v>
      </c>
      <c r="P2823" s="7">
        <f t="shared" si="353"/>
        <v>28.571428571428573</v>
      </c>
      <c r="Q2823" t="str">
        <f t="shared" si="354"/>
        <v>theater</v>
      </c>
      <c r="R2823" s="8" t="str">
        <f t="shared" si="355"/>
        <v>plays</v>
      </c>
      <c r="S2823" s="12">
        <f t="shared" si="356"/>
        <v>41875.922858796301</v>
      </c>
      <c r="T2823" s="12">
        <f t="shared" si="357"/>
        <v>41905.922858796301</v>
      </c>
      <c r="U2823" s="13">
        <f t="shared" si="358"/>
        <v>41875.922858796301</v>
      </c>
      <c r="V2823" t="str">
        <f t="shared" si="359"/>
        <v>Aug</v>
      </c>
    </row>
    <row r="2824" spans="1:22"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52"/>
        <v>1</v>
      </c>
      <c r="P2824" s="7">
        <f t="shared" si="353"/>
        <v>63.829787234042556</v>
      </c>
      <c r="Q2824" t="str">
        <f t="shared" si="354"/>
        <v>theater</v>
      </c>
      <c r="R2824" s="8" t="str">
        <f t="shared" si="355"/>
        <v>plays</v>
      </c>
      <c r="S2824" s="12">
        <f t="shared" si="356"/>
        <v>42060.683935185181</v>
      </c>
      <c r="T2824" s="12">
        <f t="shared" si="357"/>
        <v>42090.642268518517</v>
      </c>
      <c r="U2824" s="13">
        <f t="shared" si="358"/>
        <v>42060.683935185181</v>
      </c>
      <c r="V2824" t="str">
        <f t="shared" si="359"/>
        <v>Feb</v>
      </c>
    </row>
    <row r="2825" spans="1:22"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52"/>
        <v>1.24</v>
      </c>
      <c r="P2825" s="7">
        <f t="shared" si="353"/>
        <v>8.8571428571428577</v>
      </c>
      <c r="Q2825" t="str">
        <f t="shared" si="354"/>
        <v>theater</v>
      </c>
      <c r="R2825" s="8" t="str">
        <f t="shared" si="355"/>
        <v>plays</v>
      </c>
      <c r="S2825" s="12">
        <f t="shared" si="356"/>
        <v>42067.011643518519</v>
      </c>
      <c r="T2825" s="12">
        <f t="shared" si="357"/>
        <v>42094.957638888889</v>
      </c>
      <c r="U2825" s="13">
        <f t="shared" si="358"/>
        <v>42067.011643518519</v>
      </c>
      <c r="V2825" t="str">
        <f t="shared" si="359"/>
        <v>Mar</v>
      </c>
    </row>
    <row r="2826" spans="1:22"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52"/>
        <v>1.1692307692307693</v>
      </c>
      <c r="P2826" s="7">
        <f t="shared" si="353"/>
        <v>50.666666666666664</v>
      </c>
      <c r="Q2826" t="str">
        <f t="shared" si="354"/>
        <v>theater</v>
      </c>
      <c r="R2826" s="8" t="str">
        <f t="shared" si="355"/>
        <v>plays</v>
      </c>
      <c r="S2826" s="12">
        <f t="shared" si="356"/>
        <v>42136.270787037036</v>
      </c>
      <c r="T2826" s="12">
        <f t="shared" si="357"/>
        <v>42168.071527777778</v>
      </c>
      <c r="U2826" s="13">
        <f t="shared" si="358"/>
        <v>42136.270787037036</v>
      </c>
      <c r="V2826" t="str">
        <f t="shared" si="359"/>
        <v>May</v>
      </c>
    </row>
    <row r="2827" spans="1:22"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52"/>
        <v>1.0333333333333334</v>
      </c>
      <c r="P2827" s="7">
        <f t="shared" si="353"/>
        <v>60.784313725490193</v>
      </c>
      <c r="Q2827" t="str">
        <f t="shared" si="354"/>
        <v>theater</v>
      </c>
      <c r="R2827" s="8" t="str">
        <f t="shared" si="355"/>
        <v>plays</v>
      </c>
      <c r="S2827" s="12">
        <f t="shared" si="356"/>
        <v>42312.792662037042</v>
      </c>
      <c r="T2827" s="12">
        <f t="shared" si="357"/>
        <v>42342.792662037042</v>
      </c>
      <c r="U2827" s="13">
        <f t="shared" si="358"/>
        <v>42312.792662037042</v>
      </c>
      <c r="V2827" t="str">
        <f t="shared" si="359"/>
        <v>Nov</v>
      </c>
    </row>
    <row r="2828" spans="1:22"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52"/>
        <v>1.0774999999999999</v>
      </c>
      <c r="P2828" s="7">
        <f t="shared" si="353"/>
        <v>113.42105263157895</v>
      </c>
      <c r="Q2828" t="str">
        <f t="shared" si="354"/>
        <v>theater</v>
      </c>
      <c r="R2828" s="8" t="str">
        <f t="shared" si="355"/>
        <v>plays</v>
      </c>
      <c r="S2828" s="12">
        <f t="shared" si="356"/>
        <v>42171.034861111111</v>
      </c>
      <c r="T2828" s="12">
        <f t="shared" si="357"/>
        <v>42195.291666666672</v>
      </c>
      <c r="U2828" s="13">
        <f t="shared" si="358"/>
        <v>42171.034861111111</v>
      </c>
      <c r="V2828" t="str">
        <f t="shared" si="359"/>
        <v>Jun</v>
      </c>
    </row>
    <row r="2829" spans="1:22"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52"/>
        <v>1.2024999999999999</v>
      </c>
      <c r="P2829" s="7">
        <f t="shared" si="353"/>
        <v>104.56521739130434</v>
      </c>
      <c r="Q2829" t="str">
        <f t="shared" si="354"/>
        <v>theater</v>
      </c>
      <c r="R2829" s="8" t="str">
        <f t="shared" si="355"/>
        <v>plays</v>
      </c>
      <c r="S2829" s="12">
        <f t="shared" si="356"/>
        <v>42494.683634259258</v>
      </c>
      <c r="T2829" s="12">
        <f t="shared" si="357"/>
        <v>42524.6875</v>
      </c>
      <c r="U2829" s="13">
        <f t="shared" si="358"/>
        <v>42494.683634259258</v>
      </c>
      <c r="V2829" t="str">
        <f t="shared" si="359"/>
        <v>May</v>
      </c>
    </row>
    <row r="2830" spans="1:22"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52"/>
        <v>1.0037894736842106</v>
      </c>
      <c r="P2830" s="7">
        <f t="shared" si="353"/>
        <v>98.30927835051547</v>
      </c>
      <c r="Q2830" t="str">
        <f t="shared" si="354"/>
        <v>theater</v>
      </c>
      <c r="R2830" s="8" t="str">
        <f t="shared" si="355"/>
        <v>plays</v>
      </c>
      <c r="S2830" s="12">
        <f t="shared" si="356"/>
        <v>42254.264687499999</v>
      </c>
      <c r="T2830" s="12">
        <f t="shared" si="357"/>
        <v>42279.958333333328</v>
      </c>
      <c r="U2830" s="13">
        <f t="shared" si="358"/>
        <v>42254.264687499999</v>
      </c>
      <c r="V2830" t="str">
        <f t="shared" si="359"/>
        <v>Sep</v>
      </c>
    </row>
    <row r="2831" spans="1:22"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ref="O2831:O2894" si="360">E2831/D2831</f>
        <v>1.0651999999999999</v>
      </c>
      <c r="P2831" s="7">
        <f t="shared" si="353"/>
        <v>35.039473684210527</v>
      </c>
      <c r="Q2831" t="str">
        <f t="shared" si="354"/>
        <v>theater</v>
      </c>
      <c r="R2831" s="8" t="str">
        <f t="shared" si="355"/>
        <v>plays</v>
      </c>
      <c r="S2831" s="12">
        <f t="shared" si="356"/>
        <v>42495.434236111112</v>
      </c>
      <c r="T2831" s="12">
        <f t="shared" si="357"/>
        <v>42523.434236111112</v>
      </c>
      <c r="U2831" s="13">
        <f t="shared" si="358"/>
        <v>42495.434236111112</v>
      </c>
      <c r="V2831" t="str">
        <f t="shared" si="359"/>
        <v>May</v>
      </c>
    </row>
    <row r="2832" spans="1:22"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60"/>
        <v>1</v>
      </c>
      <c r="P2832" s="7">
        <f t="shared" si="353"/>
        <v>272.72727272727275</v>
      </c>
      <c r="Q2832" t="str">
        <f t="shared" si="354"/>
        <v>theater</v>
      </c>
      <c r="R2832" s="8" t="str">
        <f t="shared" si="355"/>
        <v>plays</v>
      </c>
      <c r="S2832" s="12">
        <f t="shared" si="356"/>
        <v>41758.839675925927</v>
      </c>
      <c r="T2832" s="12">
        <f t="shared" si="357"/>
        <v>41771.165972222225</v>
      </c>
      <c r="U2832" s="13">
        <f t="shared" si="358"/>
        <v>41758.839675925927</v>
      </c>
      <c r="V2832" t="str">
        <f t="shared" si="359"/>
        <v>Apr</v>
      </c>
    </row>
    <row r="2833" spans="1:22"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60"/>
        <v>1.1066666666666667</v>
      </c>
      <c r="P2833" s="7">
        <f t="shared" si="353"/>
        <v>63.846153846153847</v>
      </c>
      <c r="Q2833" t="str">
        <f t="shared" si="354"/>
        <v>theater</v>
      </c>
      <c r="R2833" s="8" t="str">
        <f t="shared" si="355"/>
        <v>plays</v>
      </c>
      <c r="S2833" s="12">
        <f t="shared" si="356"/>
        <v>42171.824884259258</v>
      </c>
      <c r="T2833" s="12">
        <f t="shared" si="357"/>
        <v>42201.824884259258</v>
      </c>
      <c r="U2833" s="13">
        <f t="shared" si="358"/>
        <v>42171.824884259258</v>
      </c>
      <c r="V2833" t="str">
        <f t="shared" si="359"/>
        <v>Jun</v>
      </c>
    </row>
    <row r="2834" spans="1:22"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60"/>
        <v>1.1471959999999999</v>
      </c>
      <c r="P2834" s="7">
        <f t="shared" si="353"/>
        <v>30.189368421052631</v>
      </c>
      <c r="Q2834" t="str">
        <f t="shared" si="354"/>
        <v>theater</v>
      </c>
      <c r="R2834" s="8" t="str">
        <f t="shared" si="355"/>
        <v>plays</v>
      </c>
      <c r="S2834" s="12">
        <f t="shared" si="356"/>
        <v>41938.709421296298</v>
      </c>
      <c r="T2834" s="12">
        <f t="shared" si="357"/>
        <v>41966.916666666672</v>
      </c>
      <c r="U2834" s="13">
        <f t="shared" si="358"/>
        <v>41938.709421296298</v>
      </c>
      <c r="V2834" t="str">
        <f t="shared" si="359"/>
        <v>Oct</v>
      </c>
    </row>
    <row r="2835" spans="1:22"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60"/>
        <v>1.0825925925925926</v>
      </c>
      <c r="P2835" s="7">
        <f t="shared" si="353"/>
        <v>83.51428571428572</v>
      </c>
      <c r="Q2835" t="str">
        <f t="shared" si="354"/>
        <v>theater</v>
      </c>
      <c r="R2835" s="8" t="str">
        <f t="shared" si="355"/>
        <v>plays</v>
      </c>
      <c r="S2835" s="12">
        <f t="shared" si="356"/>
        <v>42268.127696759257</v>
      </c>
      <c r="T2835" s="12">
        <f t="shared" si="357"/>
        <v>42288.083333333328</v>
      </c>
      <c r="U2835" s="13">
        <f t="shared" si="358"/>
        <v>42268.127696759257</v>
      </c>
      <c r="V2835" t="str">
        <f t="shared" si="359"/>
        <v>Sep</v>
      </c>
    </row>
    <row r="2836" spans="1:22"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60"/>
        <v>1.7</v>
      </c>
      <c r="P2836" s="7">
        <f t="shared" si="353"/>
        <v>64.761904761904759</v>
      </c>
      <c r="Q2836" t="str">
        <f t="shared" si="354"/>
        <v>theater</v>
      </c>
      <c r="R2836" s="8" t="str">
        <f t="shared" si="355"/>
        <v>plays</v>
      </c>
      <c r="S2836" s="12">
        <f t="shared" si="356"/>
        <v>42019.959837962961</v>
      </c>
      <c r="T2836" s="12">
        <f t="shared" si="357"/>
        <v>42034.959837962961</v>
      </c>
      <c r="U2836" s="13">
        <f t="shared" si="358"/>
        <v>42019.959837962961</v>
      </c>
      <c r="V2836" t="str">
        <f t="shared" si="359"/>
        <v>Jan</v>
      </c>
    </row>
    <row r="2837" spans="1:22"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60"/>
        <v>1.8709899999999999</v>
      </c>
      <c r="P2837" s="7">
        <f t="shared" si="353"/>
        <v>20.118172043010752</v>
      </c>
      <c r="Q2837" t="str">
        <f t="shared" si="354"/>
        <v>theater</v>
      </c>
      <c r="R2837" s="8" t="str">
        <f t="shared" si="355"/>
        <v>plays</v>
      </c>
      <c r="S2837" s="12">
        <f t="shared" si="356"/>
        <v>42313.703900462962</v>
      </c>
      <c r="T2837" s="12">
        <f t="shared" si="357"/>
        <v>42343</v>
      </c>
      <c r="U2837" s="13">
        <f t="shared" si="358"/>
        <v>42313.703900462962</v>
      </c>
      <c r="V2837" t="str">
        <f t="shared" si="359"/>
        <v>Nov</v>
      </c>
    </row>
    <row r="2838" spans="1:22"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60"/>
        <v>1.0777777777777777</v>
      </c>
      <c r="P2838" s="7">
        <f t="shared" si="353"/>
        <v>44.090909090909093</v>
      </c>
      <c r="Q2838" t="str">
        <f t="shared" si="354"/>
        <v>theater</v>
      </c>
      <c r="R2838" s="8" t="str">
        <f t="shared" si="355"/>
        <v>plays</v>
      </c>
      <c r="S2838" s="12">
        <f t="shared" si="356"/>
        <v>42746.261782407411</v>
      </c>
      <c r="T2838" s="12">
        <f t="shared" si="357"/>
        <v>42784.207638888889</v>
      </c>
      <c r="U2838" s="13">
        <f t="shared" si="358"/>
        <v>42746.261782407411</v>
      </c>
      <c r="V2838" t="str">
        <f t="shared" si="359"/>
        <v>Jan</v>
      </c>
    </row>
    <row r="2839" spans="1:22"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60"/>
        <v>1</v>
      </c>
      <c r="P2839" s="7">
        <f t="shared" si="353"/>
        <v>40.476190476190474</v>
      </c>
      <c r="Q2839" t="str">
        <f t="shared" si="354"/>
        <v>theater</v>
      </c>
      <c r="R2839" s="8" t="str">
        <f t="shared" si="355"/>
        <v>plays</v>
      </c>
      <c r="S2839" s="12">
        <f t="shared" si="356"/>
        <v>42307.908379629633</v>
      </c>
      <c r="T2839" s="12">
        <f t="shared" si="357"/>
        <v>42347.950046296297</v>
      </c>
      <c r="U2839" s="13">
        <f t="shared" si="358"/>
        <v>42307.908379629633</v>
      </c>
      <c r="V2839" t="str">
        <f t="shared" si="359"/>
        <v>Oct</v>
      </c>
    </row>
    <row r="2840" spans="1:22"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60"/>
        <v>1.2024999999999999</v>
      </c>
      <c r="P2840" s="7">
        <f t="shared" si="353"/>
        <v>44.537037037037038</v>
      </c>
      <c r="Q2840" t="str">
        <f t="shared" si="354"/>
        <v>theater</v>
      </c>
      <c r="R2840" s="8" t="str">
        <f t="shared" si="355"/>
        <v>plays</v>
      </c>
      <c r="S2840" s="12">
        <f t="shared" si="356"/>
        <v>41842.607592592591</v>
      </c>
      <c r="T2840" s="12">
        <f t="shared" si="357"/>
        <v>41864.916666666664</v>
      </c>
      <c r="U2840" s="13">
        <f t="shared" si="358"/>
        <v>41842.607592592591</v>
      </c>
      <c r="V2840" t="str">
        <f t="shared" si="359"/>
        <v>Jul</v>
      </c>
    </row>
    <row r="2841" spans="1:22"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60"/>
        <v>1.1142857142857143</v>
      </c>
      <c r="P2841" s="7">
        <f t="shared" si="353"/>
        <v>125.80645161290323</v>
      </c>
      <c r="Q2841" t="str">
        <f t="shared" si="354"/>
        <v>theater</v>
      </c>
      <c r="R2841" s="8" t="str">
        <f t="shared" si="355"/>
        <v>plays</v>
      </c>
      <c r="S2841" s="12">
        <f t="shared" si="356"/>
        <v>41853.240208333329</v>
      </c>
      <c r="T2841" s="12">
        <f t="shared" si="357"/>
        <v>41876.207638888889</v>
      </c>
      <c r="U2841" s="13">
        <f t="shared" si="358"/>
        <v>41853.240208333329</v>
      </c>
      <c r="V2841" t="str">
        <f t="shared" si="359"/>
        <v>Aug</v>
      </c>
    </row>
    <row r="2842" spans="1:22"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60"/>
        <v>1.04</v>
      </c>
      <c r="P2842" s="7">
        <f t="shared" si="353"/>
        <v>19.696969696969695</v>
      </c>
      <c r="Q2842" t="str">
        <f t="shared" si="354"/>
        <v>theater</v>
      </c>
      <c r="R2842" s="8" t="str">
        <f t="shared" si="355"/>
        <v>plays</v>
      </c>
      <c r="S2842" s="12">
        <f t="shared" si="356"/>
        <v>42060.035636574074</v>
      </c>
      <c r="T2842" s="12">
        <f t="shared" si="357"/>
        <v>42081.708333333328</v>
      </c>
      <c r="U2842" s="13">
        <f t="shared" si="358"/>
        <v>42060.035636574074</v>
      </c>
      <c r="V2842" t="str">
        <f t="shared" si="35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60"/>
        <v>0.01</v>
      </c>
      <c r="P2843" s="7">
        <f t="shared" si="353"/>
        <v>10</v>
      </c>
      <c r="Q2843" t="str">
        <f t="shared" si="354"/>
        <v>theater</v>
      </c>
      <c r="R2843" s="8" t="str">
        <f t="shared" si="355"/>
        <v>plays</v>
      </c>
      <c r="S2843" s="12">
        <f t="shared" si="356"/>
        <v>42291.739548611113</v>
      </c>
      <c r="T2843" s="12">
        <f t="shared" si="357"/>
        <v>42351.781215277777</v>
      </c>
      <c r="U2843" s="13">
        <f t="shared" si="358"/>
        <v>42291.739548611113</v>
      </c>
      <c r="V2843" t="str">
        <f t="shared" si="35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60"/>
        <v>0</v>
      </c>
      <c r="P2844" s="7" t="e">
        <f t="shared" si="353"/>
        <v>#DIV/0!</v>
      </c>
      <c r="Q2844" t="str">
        <f t="shared" si="354"/>
        <v>theater</v>
      </c>
      <c r="R2844" s="8" t="str">
        <f t="shared" si="355"/>
        <v>plays</v>
      </c>
      <c r="S2844" s="12">
        <f t="shared" si="356"/>
        <v>41784.95248842593</v>
      </c>
      <c r="T2844" s="12">
        <f t="shared" si="357"/>
        <v>41811.458333333336</v>
      </c>
      <c r="U2844" s="13">
        <f t="shared" si="358"/>
        <v>41784.95248842593</v>
      </c>
      <c r="V2844" t="str">
        <f t="shared" si="35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60"/>
        <v>0</v>
      </c>
      <c r="P2845" s="7" t="e">
        <f t="shared" si="353"/>
        <v>#DIV/0!</v>
      </c>
      <c r="Q2845" t="str">
        <f t="shared" si="354"/>
        <v>theater</v>
      </c>
      <c r="R2845" s="8" t="str">
        <f t="shared" si="355"/>
        <v>plays</v>
      </c>
      <c r="S2845" s="12">
        <f t="shared" si="356"/>
        <v>42492.737847222219</v>
      </c>
      <c r="T2845" s="12">
        <f t="shared" si="357"/>
        <v>42534.166666666672</v>
      </c>
      <c r="U2845" s="13">
        <f t="shared" si="358"/>
        <v>42492.737847222219</v>
      </c>
      <c r="V2845" t="str">
        <f t="shared" si="35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60"/>
        <v>5.4545454545454543E-2</v>
      </c>
      <c r="P2846" s="7">
        <f t="shared" si="353"/>
        <v>30</v>
      </c>
      <c r="Q2846" t="str">
        <f t="shared" si="354"/>
        <v>theater</v>
      </c>
      <c r="R2846" s="8" t="str">
        <f t="shared" si="355"/>
        <v>plays</v>
      </c>
      <c r="S2846" s="12">
        <f t="shared" si="356"/>
        <v>42709.546064814815</v>
      </c>
      <c r="T2846" s="12">
        <f t="shared" si="357"/>
        <v>42739.546064814815</v>
      </c>
      <c r="U2846" s="13">
        <f t="shared" si="358"/>
        <v>42709.546064814815</v>
      </c>
      <c r="V2846" t="str">
        <f t="shared" si="35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60"/>
        <v>0.31546666666666667</v>
      </c>
      <c r="P2847" s="7">
        <f t="shared" si="353"/>
        <v>60.666666666666664</v>
      </c>
      <c r="Q2847" t="str">
        <f t="shared" si="354"/>
        <v>theater</v>
      </c>
      <c r="R2847" s="8" t="str">
        <f t="shared" si="355"/>
        <v>plays</v>
      </c>
      <c r="S2847" s="12">
        <f t="shared" si="356"/>
        <v>42103.016585648147</v>
      </c>
      <c r="T2847" s="12">
        <f t="shared" si="357"/>
        <v>42163.016585648147</v>
      </c>
      <c r="U2847" s="13">
        <f t="shared" si="358"/>
        <v>42103.016585648147</v>
      </c>
      <c r="V2847" t="str">
        <f t="shared" si="35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60"/>
        <v>0</v>
      </c>
      <c r="P2848" s="7" t="e">
        <f t="shared" si="353"/>
        <v>#DIV/0!</v>
      </c>
      <c r="Q2848" t="str">
        <f t="shared" si="354"/>
        <v>theater</v>
      </c>
      <c r="R2848" s="8" t="str">
        <f t="shared" si="355"/>
        <v>plays</v>
      </c>
      <c r="S2848" s="12">
        <f t="shared" si="356"/>
        <v>42108.692060185189</v>
      </c>
      <c r="T2848" s="12">
        <f t="shared" si="357"/>
        <v>42153.692060185189</v>
      </c>
      <c r="U2848" s="13">
        <f t="shared" si="358"/>
        <v>42108.692060185189</v>
      </c>
      <c r="V2848" t="str">
        <f t="shared" si="35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60"/>
        <v>0</v>
      </c>
      <c r="P2849" s="7" t="e">
        <f t="shared" si="353"/>
        <v>#DIV/0!</v>
      </c>
      <c r="Q2849" t="str">
        <f t="shared" si="354"/>
        <v>theater</v>
      </c>
      <c r="R2849" s="8" t="str">
        <f t="shared" si="355"/>
        <v>plays</v>
      </c>
      <c r="S2849" s="12">
        <f t="shared" si="356"/>
        <v>42453.806307870371</v>
      </c>
      <c r="T2849" s="12">
        <f t="shared" si="357"/>
        <v>42513.806307870371</v>
      </c>
      <c r="U2849" s="13">
        <f t="shared" si="358"/>
        <v>42453.806307870371</v>
      </c>
      <c r="V2849" t="str">
        <f t="shared" si="35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60"/>
        <v>2E-3</v>
      </c>
      <c r="P2850" s="7">
        <f t="shared" si="353"/>
        <v>23.333333333333332</v>
      </c>
      <c r="Q2850" t="str">
        <f t="shared" si="354"/>
        <v>theater</v>
      </c>
      <c r="R2850" s="8" t="str">
        <f t="shared" si="355"/>
        <v>plays</v>
      </c>
      <c r="S2850" s="12">
        <f t="shared" si="356"/>
        <v>42123.648831018523</v>
      </c>
      <c r="T2850" s="12">
        <f t="shared" si="357"/>
        <v>42153.648831018523</v>
      </c>
      <c r="U2850" s="13">
        <f t="shared" si="358"/>
        <v>42123.648831018523</v>
      </c>
      <c r="V2850" t="str">
        <f t="shared" si="35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60"/>
        <v>0.01</v>
      </c>
      <c r="P2851" s="7">
        <f t="shared" si="353"/>
        <v>5</v>
      </c>
      <c r="Q2851" t="str">
        <f t="shared" si="354"/>
        <v>theater</v>
      </c>
      <c r="R2851" s="8" t="str">
        <f t="shared" si="355"/>
        <v>plays</v>
      </c>
      <c r="S2851" s="12">
        <f t="shared" si="356"/>
        <v>42453.428240740745</v>
      </c>
      <c r="T2851" s="12">
        <f t="shared" si="357"/>
        <v>42483.428240740745</v>
      </c>
      <c r="U2851" s="13">
        <f t="shared" si="358"/>
        <v>42453.428240740745</v>
      </c>
      <c r="V2851" t="str">
        <f t="shared" si="35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60"/>
        <v>3.8875E-2</v>
      </c>
      <c r="P2852" s="7">
        <f t="shared" si="353"/>
        <v>23.923076923076923</v>
      </c>
      <c r="Q2852" t="str">
        <f t="shared" si="354"/>
        <v>theater</v>
      </c>
      <c r="R2852" s="8" t="str">
        <f t="shared" si="355"/>
        <v>plays</v>
      </c>
      <c r="S2852" s="12">
        <f t="shared" si="356"/>
        <v>41858.007071759261</v>
      </c>
      <c r="T2852" s="12">
        <f t="shared" si="357"/>
        <v>41888.007071759261</v>
      </c>
      <c r="U2852" s="13">
        <f t="shared" si="358"/>
        <v>41858.007071759261</v>
      </c>
      <c r="V2852" t="str">
        <f t="shared" si="35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60"/>
        <v>0</v>
      </c>
      <c r="P2853" s="7" t="e">
        <f t="shared" si="353"/>
        <v>#DIV/0!</v>
      </c>
      <c r="Q2853" t="str">
        <f t="shared" si="354"/>
        <v>theater</v>
      </c>
      <c r="R2853" s="8" t="str">
        <f t="shared" si="355"/>
        <v>plays</v>
      </c>
      <c r="S2853" s="12">
        <f t="shared" si="356"/>
        <v>42390.002650462964</v>
      </c>
      <c r="T2853" s="12">
        <f t="shared" si="357"/>
        <v>42398.970138888893</v>
      </c>
      <c r="U2853" s="13">
        <f t="shared" si="358"/>
        <v>42390.002650462964</v>
      </c>
      <c r="V2853" t="str">
        <f t="shared" si="35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60"/>
        <v>1.9E-2</v>
      </c>
      <c r="P2854" s="7">
        <f t="shared" si="353"/>
        <v>15.833333333333334</v>
      </c>
      <c r="Q2854" t="str">
        <f t="shared" si="354"/>
        <v>theater</v>
      </c>
      <c r="R2854" s="8" t="str">
        <f t="shared" si="355"/>
        <v>plays</v>
      </c>
      <c r="S2854" s="12">
        <f t="shared" si="356"/>
        <v>41781.045173611114</v>
      </c>
      <c r="T2854" s="12">
        <f t="shared" si="357"/>
        <v>41811.045173611114</v>
      </c>
      <c r="U2854" s="13">
        <f t="shared" si="358"/>
        <v>41781.045173611114</v>
      </c>
      <c r="V2854" t="str">
        <f t="shared" si="35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60"/>
        <v>0</v>
      </c>
      <c r="P2855" s="7" t="e">
        <f t="shared" si="353"/>
        <v>#DIV/0!</v>
      </c>
      <c r="Q2855" t="str">
        <f t="shared" si="354"/>
        <v>theater</v>
      </c>
      <c r="R2855" s="8" t="str">
        <f t="shared" si="355"/>
        <v>plays</v>
      </c>
      <c r="S2855" s="12">
        <f t="shared" si="356"/>
        <v>41836.190937499996</v>
      </c>
      <c r="T2855" s="12">
        <f t="shared" si="357"/>
        <v>41896.190937499996</v>
      </c>
      <c r="U2855" s="13">
        <f t="shared" si="358"/>
        <v>41836.190937499996</v>
      </c>
      <c r="V2855" t="str">
        <f t="shared" si="35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60"/>
        <v>0.41699999999999998</v>
      </c>
      <c r="P2856" s="7">
        <f t="shared" si="353"/>
        <v>29.785714285714285</v>
      </c>
      <c r="Q2856" t="str">
        <f t="shared" si="354"/>
        <v>theater</v>
      </c>
      <c r="R2856" s="8" t="str">
        <f t="shared" si="355"/>
        <v>plays</v>
      </c>
      <c r="S2856" s="12">
        <f t="shared" si="356"/>
        <v>42111.71665509259</v>
      </c>
      <c r="T2856" s="12">
        <f t="shared" si="357"/>
        <v>42131.71665509259</v>
      </c>
      <c r="U2856" s="13">
        <f t="shared" si="358"/>
        <v>42111.71665509259</v>
      </c>
      <c r="V2856" t="str">
        <f t="shared" si="35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60"/>
        <v>0.5</v>
      </c>
      <c r="P2857" s="7">
        <f t="shared" si="353"/>
        <v>60</v>
      </c>
      <c r="Q2857" t="str">
        <f t="shared" si="354"/>
        <v>theater</v>
      </c>
      <c r="R2857" s="8" t="str">
        <f t="shared" si="355"/>
        <v>plays</v>
      </c>
      <c r="S2857" s="12">
        <f t="shared" si="356"/>
        <v>42370.007766203707</v>
      </c>
      <c r="T2857" s="12">
        <f t="shared" si="357"/>
        <v>42398.981944444444</v>
      </c>
      <c r="U2857" s="13">
        <f t="shared" si="358"/>
        <v>42370.007766203707</v>
      </c>
      <c r="V2857" t="str">
        <f t="shared" si="35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60"/>
        <v>4.8666666666666664E-2</v>
      </c>
      <c r="P2858" s="7">
        <f t="shared" si="353"/>
        <v>24.333333333333332</v>
      </c>
      <c r="Q2858" t="str">
        <f t="shared" si="354"/>
        <v>theater</v>
      </c>
      <c r="R2858" s="8" t="str">
        <f t="shared" si="355"/>
        <v>plays</v>
      </c>
      <c r="S2858" s="12">
        <f t="shared" si="356"/>
        <v>42165.037581018521</v>
      </c>
      <c r="T2858" s="12">
        <f t="shared" si="357"/>
        <v>42224.898611111115</v>
      </c>
      <c r="U2858" s="13">
        <f t="shared" si="358"/>
        <v>42165.037581018521</v>
      </c>
      <c r="V2858" t="str">
        <f t="shared" si="35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60"/>
        <v>0.19736842105263158</v>
      </c>
      <c r="P2859" s="7">
        <f t="shared" si="353"/>
        <v>500</v>
      </c>
      <c r="Q2859" t="str">
        <f t="shared" si="354"/>
        <v>theater</v>
      </c>
      <c r="R2859" s="8" t="str">
        <f t="shared" si="355"/>
        <v>plays</v>
      </c>
      <c r="S2859" s="12">
        <f t="shared" si="356"/>
        <v>42726.920081018514</v>
      </c>
      <c r="T2859" s="12">
        <f t="shared" si="357"/>
        <v>42786.75</v>
      </c>
      <c r="U2859" s="13">
        <f t="shared" si="358"/>
        <v>42726.920081018514</v>
      </c>
      <c r="V2859" t="str">
        <f t="shared" si="35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60"/>
        <v>0</v>
      </c>
      <c r="P2860" s="7" t="e">
        <f t="shared" si="353"/>
        <v>#DIV/0!</v>
      </c>
      <c r="Q2860" t="str">
        <f t="shared" si="354"/>
        <v>theater</v>
      </c>
      <c r="R2860" s="8" t="str">
        <f t="shared" si="355"/>
        <v>plays</v>
      </c>
      <c r="S2860" s="12">
        <f t="shared" si="356"/>
        <v>41954.545081018514</v>
      </c>
      <c r="T2860" s="12">
        <f t="shared" si="357"/>
        <v>41978.477777777778</v>
      </c>
      <c r="U2860" s="13">
        <f t="shared" si="358"/>
        <v>41954.545081018514</v>
      </c>
      <c r="V2860" t="str">
        <f t="shared" si="35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60"/>
        <v>1.7500000000000002E-2</v>
      </c>
      <c r="P2861" s="7">
        <f t="shared" si="353"/>
        <v>35</v>
      </c>
      <c r="Q2861" t="str">
        <f t="shared" si="354"/>
        <v>theater</v>
      </c>
      <c r="R2861" s="8" t="str">
        <f t="shared" si="355"/>
        <v>plays</v>
      </c>
      <c r="S2861" s="12">
        <f t="shared" si="356"/>
        <v>42233.362314814818</v>
      </c>
      <c r="T2861" s="12">
        <f t="shared" si="357"/>
        <v>42293.362314814818</v>
      </c>
      <c r="U2861" s="13">
        <f t="shared" si="358"/>
        <v>42233.362314814818</v>
      </c>
      <c r="V2861" t="str">
        <f t="shared" si="35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60"/>
        <v>6.6500000000000004E-2</v>
      </c>
      <c r="P2862" s="7">
        <f t="shared" si="353"/>
        <v>29.555555555555557</v>
      </c>
      <c r="Q2862" t="str">
        <f t="shared" si="354"/>
        <v>theater</v>
      </c>
      <c r="R2862" s="8" t="str">
        <f t="shared" si="355"/>
        <v>plays</v>
      </c>
      <c r="S2862" s="12">
        <f t="shared" si="356"/>
        <v>42480.80064814815</v>
      </c>
      <c r="T2862" s="12">
        <f t="shared" si="357"/>
        <v>42540.80064814815</v>
      </c>
      <c r="U2862" s="13">
        <f t="shared" si="358"/>
        <v>42480.80064814815</v>
      </c>
      <c r="V2862" t="str">
        <f t="shared" si="35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60"/>
        <v>0.32</v>
      </c>
      <c r="P2863" s="7">
        <f t="shared" si="353"/>
        <v>26.666666666666668</v>
      </c>
      <c r="Q2863" t="str">
        <f t="shared" si="354"/>
        <v>theater</v>
      </c>
      <c r="R2863" s="8" t="str">
        <f t="shared" si="355"/>
        <v>plays</v>
      </c>
      <c r="S2863" s="12">
        <f t="shared" si="356"/>
        <v>42257.590833333335</v>
      </c>
      <c r="T2863" s="12">
        <f t="shared" si="357"/>
        <v>42271.590833333335</v>
      </c>
      <c r="U2863" s="13">
        <f t="shared" si="358"/>
        <v>42257.590833333335</v>
      </c>
      <c r="V2863" t="str">
        <f t="shared" si="35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60"/>
        <v>4.3307086614173228E-3</v>
      </c>
      <c r="P2864" s="7">
        <f t="shared" si="353"/>
        <v>18.333333333333332</v>
      </c>
      <c r="Q2864" t="str">
        <f t="shared" si="354"/>
        <v>theater</v>
      </c>
      <c r="R2864" s="8" t="str">
        <f t="shared" si="355"/>
        <v>plays</v>
      </c>
      <c r="S2864" s="12">
        <f t="shared" si="356"/>
        <v>41784.789687500001</v>
      </c>
      <c r="T2864" s="12">
        <f t="shared" si="357"/>
        <v>41814.789687500001</v>
      </c>
      <c r="U2864" s="13">
        <f t="shared" si="358"/>
        <v>41784.789687500001</v>
      </c>
      <c r="V2864" t="str">
        <f t="shared" si="35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60"/>
        <v>4.0000000000000002E-4</v>
      </c>
      <c r="P2865" s="7">
        <f t="shared" si="353"/>
        <v>20</v>
      </c>
      <c r="Q2865" t="str">
        <f t="shared" si="354"/>
        <v>theater</v>
      </c>
      <c r="R2865" s="8" t="str">
        <f t="shared" si="355"/>
        <v>plays</v>
      </c>
      <c r="S2865" s="12">
        <f t="shared" si="356"/>
        <v>41831.675034722226</v>
      </c>
      <c r="T2865" s="12">
        <f t="shared" si="357"/>
        <v>41891.675034722226</v>
      </c>
      <c r="U2865" s="13">
        <f t="shared" si="358"/>
        <v>41831.675034722226</v>
      </c>
      <c r="V2865" t="str">
        <f t="shared" si="35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60"/>
        <v>1.6E-2</v>
      </c>
      <c r="P2866" s="7">
        <f t="shared" si="353"/>
        <v>13.333333333333334</v>
      </c>
      <c r="Q2866" t="str">
        <f t="shared" si="354"/>
        <v>theater</v>
      </c>
      <c r="R2866" s="8" t="str">
        <f t="shared" si="355"/>
        <v>plays</v>
      </c>
      <c r="S2866" s="12">
        <f t="shared" si="356"/>
        <v>42172.613506944443</v>
      </c>
      <c r="T2866" s="12">
        <f t="shared" si="357"/>
        <v>42202.554166666669</v>
      </c>
      <c r="U2866" s="13">
        <f t="shared" si="358"/>
        <v>42172.613506944443</v>
      </c>
      <c r="V2866" t="str">
        <f t="shared" si="35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60"/>
        <v>0</v>
      </c>
      <c r="P2867" s="7" t="e">
        <f t="shared" si="353"/>
        <v>#DIV/0!</v>
      </c>
      <c r="Q2867" t="str">
        <f t="shared" si="354"/>
        <v>theater</v>
      </c>
      <c r="R2867" s="8" t="str">
        <f t="shared" si="355"/>
        <v>plays</v>
      </c>
      <c r="S2867" s="12">
        <f t="shared" si="356"/>
        <v>41950.114108796297</v>
      </c>
      <c r="T2867" s="12">
        <f t="shared" si="357"/>
        <v>42010.114108796297</v>
      </c>
      <c r="U2867" s="13">
        <f t="shared" si="358"/>
        <v>41950.114108796297</v>
      </c>
      <c r="V2867" t="str">
        <f t="shared" si="35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60"/>
        <v>8.9999999999999993E-3</v>
      </c>
      <c r="P2868" s="7">
        <f t="shared" si="353"/>
        <v>22.5</v>
      </c>
      <c r="Q2868" t="str">
        <f t="shared" si="354"/>
        <v>theater</v>
      </c>
      <c r="R2868" s="8" t="str">
        <f t="shared" si="355"/>
        <v>plays</v>
      </c>
      <c r="S2868" s="12">
        <f t="shared" si="356"/>
        <v>42627.955104166671</v>
      </c>
      <c r="T2868" s="12">
        <f t="shared" si="357"/>
        <v>42657.916666666672</v>
      </c>
      <c r="U2868" s="13">
        <f t="shared" si="358"/>
        <v>42627.955104166671</v>
      </c>
      <c r="V2868" t="str">
        <f t="shared" si="35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60"/>
        <v>0.2016</v>
      </c>
      <c r="P2869" s="7">
        <f t="shared" si="353"/>
        <v>50.4</v>
      </c>
      <c r="Q2869" t="str">
        <f t="shared" si="354"/>
        <v>theater</v>
      </c>
      <c r="R2869" s="8" t="str">
        <f t="shared" si="355"/>
        <v>plays</v>
      </c>
      <c r="S2869" s="12">
        <f t="shared" si="356"/>
        <v>42531.195277777777</v>
      </c>
      <c r="T2869" s="12">
        <f t="shared" si="357"/>
        <v>42555.166666666672</v>
      </c>
      <c r="U2869" s="13">
        <f t="shared" si="358"/>
        <v>42531.195277777777</v>
      </c>
      <c r="V2869" t="str">
        <f t="shared" si="35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60"/>
        <v>0.42011733333333334</v>
      </c>
      <c r="P2870" s="7">
        <f t="shared" si="353"/>
        <v>105.02933333333334</v>
      </c>
      <c r="Q2870" t="str">
        <f t="shared" si="354"/>
        <v>theater</v>
      </c>
      <c r="R2870" s="8" t="str">
        <f t="shared" si="355"/>
        <v>plays</v>
      </c>
      <c r="S2870" s="12">
        <f t="shared" si="356"/>
        <v>42618.827013888891</v>
      </c>
      <c r="T2870" s="12">
        <f t="shared" si="357"/>
        <v>42648.827013888891</v>
      </c>
      <c r="U2870" s="13">
        <f t="shared" si="358"/>
        <v>42618.827013888891</v>
      </c>
      <c r="V2870" t="str">
        <f t="shared" si="35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60"/>
        <v>8.8500000000000002E-3</v>
      </c>
      <c r="P2871" s="7">
        <f t="shared" si="353"/>
        <v>35.4</v>
      </c>
      <c r="Q2871" t="str">
        <f t="shared" si="354"/>
        <v>theater</v>
      </c>
      <c r="R2871" s="8" t="str">
        <f t="shared" si="355"/>
        <v>plays</v>
      </c>
      <c r="S2871" s="12">
        <f t="shared" si="356"/>
        <v>42540.593530092592</v>
      </c>
      <c r="T2871" s="12">
        <f t="shared" si="357"/>
        <v>42570.593530092592</v>
      </c>
      <c r="U2871" s="13">
        <f t="shared" si="358"/>
        <v>42540.593530092592</v>
      </c>
      <c r="V2871" t="str">
        <f t="shared" si="35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60"/>
        <v>0.15</v>
      </c>
      <c r="P2872" s="7">
        <f t="shared" si="353"/>
        <v>83.333333333333329</v>
      </c>
      <c r="Q2872" t="str">
        <f t="shared" si="354"/>
        <v>theater</v>
      </c>
      <c r="R2872" s="8" t="str">
        <f t="shared" si="355"/>
        <v>plays</v>
      </c>
      <c r="S2872" s="12">
        <f t="shared" si="356"/>
        <v>41746.189409722225</v>
      </c>
      <c r="T2872" s="12">
        <f t="shared" si="357"/>
        <v>41776.189409722225</v>
      </c>
      <c r="U2872" s="13">
        <f t="shared" si="358"/>
        <v>41746.189409722225</v>
      </c>
      <c r="V2872" t="str">
        <f t="shared" si="35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60"/>
        <v>4.6699999999999998E-2</v>
      </c>
      <c r="P2873" s="7">
        <f t="shared" si="353"/>
        <v>35.92307692307692</v>
      </c>
      <c r="Q2873" t="str">
        <f t="shared" si="354"/>
        <v>theater</v>
      </c>
      <c r="R2873" s="8" t="str">
        <f t="shared" si="355"/>
        <v>plays</v>
      </c>
      <c r="S2873" s="12">
        <f t="shared" si="356"/>
        <v>41974.738576388889</v>
      </c>
      <c r="T2873" s="12">
        <f t="shared" si="357"/>
        <v>41994.738576388889</v>
      </c>
      <c r="U2873" s="13">
        <f t="shared" si="358"/>
        <v>41974.738576388889</v>
      </c>
      <c r="V2873" t="str">
        <f t="shared" si="35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60"/>
        <v>0</v>
      </c>
      <c r="P2874" s="7" t="e">
        <f t="shared" si="353"/>
        <v>#DIV/0!</v>
      </c>
      <c r="Q2874" t="str">
        <f t="shared" si="354"/>
        <v>theater</v>
      </c>
      <c r="R2874" s="8" t="str">
        <f t="shared" si="355"/>
        <v>plays</v>
      </c>
      <c r="S2874" s="12">
        <f t="shared" si="356"/>
        <v>42115.11618055556</v>
      </c>
      <c r="T2874" s="12">
        <f t="shared" si="357"/>
        <v>42175.11618055556</v>
      </c>
      <c r="U2874" s="13">
        <f t="shared" si="358"/>
        <v>42115.11618055556</v>
      </c>
      <c r="V2874" t="str">
        <f t="shared" si="35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60"/>
        <v>0.38119999999999998</v>
      </c>
      <c r="P2875" s="7">
        <f t="shared" si="353"/>
        <v>119.125</v>
      </c>
      <c r="Q2875" t="str">
        <f t="shared" si="354"/>
        <v>theater</v>
      </c>
      <c r="R2875" s="8" t="str">
        <f t="shared" si="355"/>
        <v>plays</v>
      </c>
      <c r="S2875" s="12">
        <f t="shared" si="356"/>
        <v>42002.817488425921</v>
      </c>
      <c r="T2875" s="12">
        <f t="shared" si="357"/>
        <v>42032.817488425921</v>
      </c>
      <c r="U2875" s="13">
        <f t="shared" si="358"/>
        <v>42002.817488425921</v>
      </c>
      <c r="V2875" t="str">
        <f t="shared" si="35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60"/>
        <v>5.4199999999999998E-2</v>
      </c>
      <c r="P2876" s="7">
        <f t="shared" si="353"/>
        <v>90.333333333333329</v>
      </c>
      <c r="Q2876" t="str">
        <f t="shared" si="354"/>
        <v>theater</v>
      </c>
      <c r="R2876" s="8" t="str">
        <f t="shared" si="355"/>
        <v>plays</v>
      </c>
      <c r="S2876" s="12">
        <f t="shared" si="356"/>
        <v>42722.84474537037</v>
      </c>
      <c r="T2876" s="12">
        <f t="shared" si="357"/>
        <v>42752.84474537037</v>
      </c>
      <c r="U2876" s="13">
        <f t="shared" si="358"/>
        <v>42722.84474537037</v>
      </c>
      <c r="V2876" t="str">
        <f t="shared" si="35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60"/>
        <v>3.5E-4</v>
      </c>
      <c r="P2877" s="7">
        <f t="shared" si="353"/>
        <v>2.3333333333333335</v>
      </c>
      <c r="Q2877" t="str">
        <f t="shared" si="354"/>
        <v>theater</v>
      </c>
      <c r="R2877" s="8" t="str">
        <f t="shared" si="355"/>
        <v>plays</v>
      </c>
      <c r="S2877" s="12">
        <f t="shared" si="356"/>
        <v>42465.128391203703</v>
      </c>
      <c r="T2877" s="12">
        <f t="shared" si="357"/>
        <v>42495.128391203703</v>
      </c>
      <c r="U2877" s="13">
        <f t="shared" si="358"/>
        <v>42465.128391203703</v>
      </c>
      <c r="V2877" t="str">
        <f t="shared" si="35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60"/>
        <v>0</v>
      </c>
      <c r="P2878" s="7" t="e">
        <f t="shared" si="353"/>
        <v>#DIV/0!</v>
      </c>
      <c r="Q2878" t="str">
        <f t="shared" si="354"/>
        <v>theater</v>
      </c>
      <c r="R2878" s="8" t="str">
        <f t="shared" si="355"/>
        <v>plays</v>
      </c>
      <c r="S2878" s="12">
        <f t="shared" si="356"/>
        <v>42171.743969907402</v>
      </c>
      <c r="T2878" s="12">
        <f t="shared" si="357"/>
        <v>42201.743969907402</v>
      </c>
      <c r="U2878" s="13">
        <f t="shared" si="358"/>
        <v>42171.743969907402</v>
      </c>
      <c r="V2878" t="str">
        <f t="shared" si="35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60"/>
        <v>0.10833333333333334</v>
      </c>
      <c r="P2879" s="7">
        <f t="shared" si="353"/>
        <v>108.33333333333333</v>
      </c>
      <c r="Q2879" t="str">
        <f t="shared" si="354"/>
        <v>theater</v>
      </c>
      <c r="R2879" s="8" t="str">
        <f t="shared" si="355"/>
        <v>plays</v>
      </c>
      <c r="S2879" s="12">
        <f t="shared" si="356"/>
        <v>42672.955138888894</v>
      </c>
      <c r="T2879" s="12">
        <f t="shared" si="357"/>
        <v>42704.708333333328</v>
      </c>
      <c r="U2879" s="13">
        <f t="shared" si="358"/>
        <v>42672.955138888894</v>
      </c>
      <c r="V2879" t="str">
        <f t="shared" si="35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60"/>
        <v>2.1000000000000001E-2</v>
      </c>
      <c r="P2880" s="7">
        <f t="shared" si="353"/>
        <v>15.75</v>
      </c>
      <c r="Q2880" t="str">
        <f t="shared" si="354"/>
        <v>theater</v>
      </c>
      <c r="R2880" s="8" t="str">
        <f t="shared" si="355"/>
        <v>plays</v>
      </c>
      <c r="S2880" s="12">
        <f t="shared" si="356"/>
        <v>42128.615682870368</v>
      </c>
      <c r="T2880" s="12">
        <f t="shared" si="357"/>
        <v>42188.615682870368</v>
      </c>
      <c r="U2880" s="13">
        <f t="shared" si="358"/>
        <v>42128.615682870368</v>
      </c>
      <c r="V2880" t="str">
        <f t="shared" si="35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60"/>
        <v>2.5892857142857141E-3</v>
      </c>
      <c r="P2881" s="7">
        <f t="shared" si="353"/>
        <v>29</v>
      </c>
      <c r="Q2881" t="str">
        <f t="shared" si="354"/>
        <v>theater</v>
      </c>
      <c r="R2881" s="8" t="str">
        <f t="shared" si="355"/>
        <v>plays</v>
      </c>
      <c r="S2881" s="12">
        <f t="shared" si="356"/>
        <v>42359.725243055553</v>
      </c>
      <c r="T2881" s="12">
        <f t="shared" si="357"/>
        <v>42389.725243055553</v>
      </c>
      <c r="U2881" s="13">
        <f t="shared" si="358"/>
        <v>42359.725243055553</v>
      </c>
      <c r="V2881" t="str">
        <f t="shared" si="35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60"/>
        <v>0.23333333333333334</v>
      </c>
      <c r="P2882" s="7">
        <f t="shared" si="353"/>
        <v>96.551724137931032</v>
      </c>
      <c r="Q2882" t="str">
        <f t="shared" si="354"/>
        <v>theater</v>
      </c>
      <c r="R2882" s="8" t="str">
        <f t="shared" si="355"/>
        <v>plays</v>
      </c>
      <c r="S2882" s="12">
        <f t="shared" si="356"/>
        <v>42192.905694444446</v>
      </c>
      <c r="T2882" s="12">
        <f t="shared" si="357"/>
        <v>42236.711805555555</v>
      </c>
      <c r="U2882" s="13">
        <f t="shared" si="358"/>
        <v>42192.905694444446</v>
      </c>
      <c r="V2882" t="str">
        <f t="shared" si="35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360"/>
        <v>0</v>
      </c>
      <c r="P2883" s="7" t="e">
        <f t="shared" ref="P2883:P2946" si="361">E2883/L2883</f>
        <v>#DIV/0!</v>
      </c>
      <c r="Q2883" t="str">
        <f t="shared" ref="Q2883:Q2946" si="362">LEFT(N2883, SEARCH("/",N2883,1)-1)</f>
        <v>theater</v>
      </c>
      <c r="R2883" s="8" t="str">
        <f t="shared" ref="R2883:R2946" si="363">RIGHT(N2883,LEN(N2883)-SEARCH("/",N2883))</f>
        <v>plays</v>
      </c>
      <c r="S2883" s="12">
        <f t="shared" ref="S2883:S2946" si="364">(J2883/86400)+DATE(1970,1,1)</f>
        <v>41916.597638888888</v>
      </c>
      <c r="T2883" s="12">
        <f t="shared" ref="T2883:T2946" si="365">(I2883/86400)+DATE(1970,1,1)</f>
        <v>41976.639305555553</v>
      </c>
      <c r="U2883" s="13">
        <f t="shared" ref="U2883:U2946" si="366">S2883</f>
        <v>41916.597638888888</v>
      </c>
      <c r="V2883" t="str">
        <f t="shared" si="359"/>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60"/>
        <v>0.33600000000000002</v>
      </c>
      <c r="P2884" s="7">
        <f t="shared" si="361"/>
        <v>63</v>
      </c>
      <c r="Q2884" t="str">
        <f t="shared" si="362"/>
        <v>theater</v>
      </c>
      <c r="R2884" s="8" t="str">
        <f t="shared" si="363"/>
        <v>plays</v>
      </c>
      <c r="S2884" s="12">
        <f t="shared" si="364"/>
        <v>42461.596273148149</v>
      </c>
      <c r="T2884" s="12">
        <f t="shared" si="365"/>
        <v>42491.596273148149</v>
      </c>
      <c r="U2884" s="13">
        <f t="shared" si="366"/>
        <v>42461.596273148149</v>
      </c>
      <c r="V2884" t="str">
        <f t="shared" ref="V2884:V2947" si="367">TEXT(S2884,"mmm")</f>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60"/>
        <v>0.1908</v>
      </c>
      <c r="P2885" s="7">
        <f t="shared" si="361"/>
        <v>381.6</v>
      </c>
      <c r="Q2885" t="str">
        <f t="shared" si="362"/>
        <v>theater</v>
      </c>
      <c r="R2885" s="8" t="str">
        <f t="shared" si="363"/>
        <v>plays</v>
      </c>
      <c r="S2885" s="12">
        <f t="shared" si="364"/>
        <v>42370.90320601852</v>
      </c>
      <c r="T2885" s="12">
        <f t="shared" si="365"/>
        <v>42406.207638888889</v>
      </c>
      <c r="U2885" s="13">
        <f t="shared" si="366"/>
        <v>42370.90320601852</v>
      </c>
      <c r="V2885" t="str">
        <f t="shared" si="367"/>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60"/>
        <v>4.1111111111111114E-3</v>
      </c>
      <c r="P2886" s="7">
        <f t="shared" si="361"/>
        <v>46.25</v>
      </c>
      <c r="Q2886" t="str">
        <f t="shared" si="362"/>
        <v>theater</v>
      </c>
      <c r="R2886" s="8" t="str">
        <f t="shared" si="363"/>
        <v>plays</v>
      </c>
      <c r="S2886" s="12">
        <f t="shared" si="364"/>
        <v>41948.727256944447</v>
      </c>
      <c r="T2886" s="12">
        <f t="shared" si="365"/>
        <v>41978.727256944447</v>
      </c>
      <c r="U2886" s="13">
        <f t="shared" si="366"/>
        <v>41948.727256944447</v>
      </c>
      <c r="V2886" t="str">
        <f t="shared" si="367"/>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60"/>
        <v>0.32500000000000001</v>
      </c>
      <c r="P2887" s="7">
        <f t="shared" si="361"/>
        <v>26</v>
      </c>
      <c r="Q2887" t="str">
        <f t="shared" si="362"/>
        <v>theater</v>
      </c>
      <c r="R2887" s="8" t="str">
        <f t="shared" si="363"/>
        <v>plays</v>
      </c>
      <c r="S2887" s="12">
        <f t="shared" si="364"/>
        <v>42047.07640046296</v>
      </c>
      <c r="T2887" s="12">
        <f t="shared" si="365"/>
        <v>42077.034733796296</v>
      </c>
      <c r="U2887" s="13">
        <f t="shared" si="366"/>
        <v>42047.07640046296</v>
      </c>
      <c r="V2887" t="str">
        <f t="shared" si="367"/>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60"/>
        <v>0.05</v>
      </c>
      <c r="P2888" s="7">
        <f t="shared" si="361"/>
        <v>10</v>
      </c>
      <c r="Q2888" t="str">
        <f t="shared" si="362"/>
        <v>theater</v>
      </c>
      <c r="R2888" s="8" t="str">
        <f t="shared" si="363"/>
        <v>plays</v>
      </c>
      <c r="S2888" s="12">
        <f t="shared" si="364"/>
        <v>42261.632916666669</v>
      </c>
      <c r="T2888" s="12">
        <f t="shared" si="365"/>
        <v>42266.165972222225</v>
      </c>
      <c r="U2888" s="13">
        <f t="shared" si="366"/>
        <v>42261.632916666669</v>
      </c>
      <c r="V2888" t="str">
        <f t="shared" si="367"/>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60"/>
        <v>1.6666666666666668E-3</v>
      </c>
      <c r="P2889" s="7">
        <f t="shared" si="361"/>
        <v>5</v>
      </c>
      <c r="Q2889" t="str">
        <f t="shared" si="362"/>
        <v>theater</v>
      </c>
      <c r="R2889" s="8" t="str">
        <f t="shared" si="363"/>
        <v>plays</v>
      </c>
      <c r="S2889" s="12">
        <f t="shared" si="364"/>
        <v>41985.427361111113</v>
      </c>
      <c r="T2889" s="12">
        <f t="shared" si="365"/>
        <v>42015.427361111113</v>
      </c>
      <c r="U2889" s="13">
        <f t="shared" si="366"/>
        <v>41985.427361111113</v>
      </c>
      <c r="V2889" t="str">
        <f t="shared" si="367"/>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60"/>
        <v>0</v>
      </c>
      <c r="P2890" s="7" t="e">
        <f t="shared" si="361"/>
        <v>#DIV/0!</v>
      </c>
      <c r="Q2890" t="str">
        <f t="shared" si="362"/>
        <v>theater</v>
      </c>
      <c r="R2890" s="8" t="str">
        <f t="shared" si="363"/>
        <v>plays</v>
      </c>
      <c r="S2890" s="12">
        <f t="shared" si="364"/>
        <v>41922.535185185188</v>
      </c>
      <c r="T2890" s="12">
        <f t="shared" si="365"/>
        <v>41930.207638888889</v>
      </c>
      <c r="U2890" s="13">
        <f t="shared" si="366"/>
        <v>41922.535185185188</v>
      </c>
      <c r="V2890" t="str">
        <f t="shared" si="367"/>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60"/>
        <v>0.38066666666666665</v>
      </c>
      <c r="P2891" s="7">
        <f t="shared" si="361"/>
        <v>81.571428571428569</v>
      </c>
      <c r="Q2891" t="str">
        <f t="shared" si="362"/>
        <v>theater</v>
      </c>
      <c r="R2891" s="8" t="str">
        <f t="shared" si="363"/>
        <v>plays</v>
      </c>
      <c r="S2891" s="12">
        <f t="shared" si="364"/>
        <v>41850.863252314812</v>
      </c>
      <c r="T2891" s="12">
        <f t="shared" si="365"/>
        <v>41880.863252314812</v>
      </c>
      <c r="U2891" s="13">
        <f t="shared" si="366"/>
        <v>41850.863252314812</v>
      </c>
      <c r="V2891" t="str">
        <f t="shared" si="367"/>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60"/>
        <v>1.0500000000000001E-2</v>
      </c>
      <c r="P2892" s="7">
        <f t="shared" si="361"/>
        <v>7</v>
      </c>
      <c r="Q2892" t="str">
        <f t="shared" si="362"/>
        <v>theater</v>
      </c>
      <c r="R2892" s="8" t="str">
        <f t="shared" si="363"/>
        <v>plays</v>
      </c>
      <c r="S2892" s="12">
        <f t="shared" si="364"/>
        <v>41831.742962962962</v>
      </c>
      <c r="T2892" s="12">
        <f t="shared" si="365"/>
        <v>41860.125</v>
      </c>
      <c r="U2892" s="13">
        <f t="shared" si="366"/>
        <v>41831.742962962962</v>
      </c>
      <c r="V2892" t="str">
        <f t="shared" si="367"/>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60"/>
        <v>2.7300000000000001E-2</v>
      </c>
      <c r="P2893" s="7">
        <f t="shared" si="361"/>
        <v>27.3</v>
      </c>
      <c r="Q2893" t="str">
        <f t="shared" si="362"/>
        <v>theater</v>
      </c>
      <c r="R2893" s="8" t="str">
        <f t="shared" si="363"/>
        <v>plays</v>
      </c>
      <c r="S2893" s="12">
        <f t="shared" si="364"/>
        <v>42415.883425925931</v>
      </c>
      <c r="T2893" s="12">
        <f t="shared" si="365"/>
        <v>42475.84175925926</v>
      </c>
      <c r="U2893" s="13">
        <f t="shared" si="366"/>
        <v>42415.883425925931</v>
      </c>
      <c r="V2893" t="str">
        <f t="shared" si="367"/>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60"/>
        <v>9.0909090909090912E-2</v>
      </c>
      <c r="P2894" s="7">
        <f t="shared" si="361"/>
        <v>29.411764705882351</v>
      </c>
      <c r="Q2894" t="str">
        <f t="shared" si="362"/>
        <v>theater</v>
      </c>
      <c r="R2894" s="8" t="str">
        <f t="shared" si="363"/>
        <v>plays</v>
      </c>
      <c r="S2894" s="12">
        <f t="shared" si="364"/>
        <v>41869.714166666665</v>
      </c>
      <c r="T2894" s="12">
        <f t="shared" si="365"/>
        <v>41876.875</v>
      </c>
      <c r="U2894" s="13">
        <f t="shared" si="366"/>
        <v>41869.714166666665</v>
      </c>
      <c r="V2894" t="str">
        <f t="shared" si="367"/>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ref="O2895:O2958" si="368">E2895/D2895</f>
        <v>5.0000000000000001E-3</v>
      </c>
      <c r="P2895" s="7">
        <f t="shared" si="361"/>
        <v>12.5</v>
      </c>
      <c r="Q2895" t="str">
        <f t="shared" si="362"/>
        <v>theater</v>
      </c>
      <c r="R2895" s="8" t="str">
        <f t="shared" si="363"/>
        <v>plays</v>
      </c>
      <c r="S2895" s="12">
        <f t="shared" si="364"/>
        <v>41953.773090277777</v>
      </c>
      <c r="T2895" s="12">
        <f t="shared" si="365"/>
        <v>42013.083333333328</v>
      </c>
      <c r="U2895" s="13">
        <f t="shared" si="366"/>
        <v>41953.773090277777</v>
      </c>
      <c r="V2895" t="str">
        <f t="shared" si="367"/>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68"/>
        <v>0</v>
      </c>
      <c r="P2896" s="7" t="e">
        <f t="shared" si="361"/>
        <v>#DIV/0!</v>
      </c>
      <c r="Q2896" t="str">
        <f t="shared" si="362"/>
        <v>theater</v>
      </c>
      <c r="R2896" s="8" t="str">
        <f t="shared" si="363"/>
        <v>plays</v>
      </c>
      <c r="S2896" s="12">
        <f t="shared" si="364"/>
        <v>42037.986284722225</v>
      </c>
      <c r="T2896" s="12">
        <f t="shared" si="365"/>
        <v>42097.944618055553</v>
      </c>
      <c r="U2896" s="13">
        <f t="shared" si="366"/>
        <v>42037.986284722225</v>
      </c>
      <c r="V2896" t="str">
        <f t="shared" si="367"/>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68"/>
        <v>4.5999999999999999E-2</v>
      </c>
      <c r="P2897" s="7">
        <f t="shared" si="361"/>
        <v>5.75</v>
      </c>
      <c r="Q2897" t="str">
        <f t="shared" si="362"/>
        <v>theater</v>
      </c>
      <c r="R2897" s="8" t="str">
        <f t="shared" si="363"/>
        <v>plays</v>
      </c>
      <c r="S2897" s="12">
        <f t="shared" si="364"/>
        <v>41811.555462962962</v>
      </c>
      <c r="T2897" s="12">
        <f t="shared" si="365"/>
        <v>41812.875</v>
      </c>
      <c r="U2897" s="13">
        <f t="shared" si="366"/>
        <v>41811.555462962962</v>
      </c>
      <c r="V2897" t="str">
        <f t="shared" si="367"/>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68"/>
        <v>0.20833333333333334</v>
      </c>
      <c r="P2898" s="7">
        <f t="shared" si="361"/>
        <v>52.083333333333336</v>
      </c>
      <c r="Q2898" t="str">
        <f t="shared" si="362"/>
        <v>theater</v>
      </c>
      <c r="R2898" s="8" t="str">
        <f t="shared" si="363"/>
        <v>plays</v>
      </c>
      <c r="S2898" s="12">
        <f t="shared" si="364"/>
        <v>42701.908807870372</v>
      </c>
      <c r="T2898" s="12">
        <f t="shared" si="365"/>
        <v>42716.25</v>
      </c>
      <c r="U2898" s="13">
        <f t="shared" si="366"/>
        <v>42701.908807870372</v>
      </c>
      <c r="V2898" t="str">
        <f t="shared" si="367"/>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68"/>
        <v>4.583333333333333E-2</v>
      </c>
      <c r="P2899" s="7">
        <f t="shared" si="361"/>
        <v>183.33333333333334</v>
      </c>
      <c r="Q2899" t="str">
        <f t="shared" si="362"/>
        <v>theater</v>
      </c>
      <c r="R2899" s="8" t="str">
        <f t="shared" si="363"/>
        <v>plays</v>
      </c>
      <c r="S2899" s="12">
        <f t="shared" si="364"/>
        <v>42258.646504629629</v>
      </c>
      <c r="T2899" s="12">
        <f t="shared" si="365"/>
        <v>42288.645196759258</v>
      </c>
      <c r="U2899" s="13">
        <f t="shared" si="366"/>
        <v>42258.646504629629</v>
      </c>
      <c r="V2899" t="str">
        <f t="shared" si="367"/>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68"/>
        <v>4.2133333333333335E-2</v>
      </c>
      <c r="P2900" s="7">
        <f t="shared" si="361"/>
        <v>26.333333333333332</v>
      </c>
      <c r="Q2900" t="str">
        <f t="shared" si="362"/>
        <v>theater</v>
      </c>
      <c r="R2900" s="8" t="str">
        <f t="shared" si="363"/>
        <v>plays</v>
      </c>
      <c r="S2900" s="12">
        <f t="shared" si="364"/>
        <v>42278.664965277778</v>
      </c>
      <c r="T2900" s="12">
        <f t="shared" si="365"/>
        <v>42308.664965277778</v>
      </c>
      <c r="U2900" s="13">
        <f t="shared" si="366"/>
        <v>42278.664965277778</v>
      </c>
      <c r="V2900" t="str">
        <f t="shared" si="367"/>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68"/>
        <v>0</v>
      </c>
      <c r="P2901" s="7" t="e">
        <f t="shared" si="361"/>
        <v>#DIV/0!</v>
      </c>
      <c r="Q2901" t="str">
        <f t="shared" si="362"/>
        <v>theater</v>
      </c>
      <c r="R2901" s="8" t="str">
        <f t="shared" si="363"/>
        <v>plays</v>
      </c>
      <c r="S2901" s="12">
        <f t="shared" si="364"/>
        <v>42515.078217592592</v>
      </c>
      <c r="T2901" s="12">
        <f t="shared" si="365"/>
        <v>42575.078217592592</v>
      </c>
      <c r="U2901" s="13">
        <f t="shared" si="366"/>
        <v>42515.078217592592</v>
      </c>
      <c r="V2901" t="str">
        <f t="shared" si="367"/>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68"/>
        <v>0.61909090909090914</v>
      </c>
      <c r="P2902" s="7">
        <f t="shared" si="361"/>
        <v>486.42857142857144</v>
      </c>
      <c r="Q2902" t="str">
        <f t="shared" si="362"/>
        <v>theater</v>
      </c>
      <c r="R2902" s="8" t="str">
        <f t="shared" si="363"/>
        <v>plays</v>
      </c>
      <c r="S2902" s="12">
        <f t="shared" si="364"/>
        <v>41830.234166666669</v>
      </c>
      <c r="T2902" s="12">
        <f t="shared" si="365"/>
        <v>41860.234166666669</v>
      </c>
      <c r="U2902" s="13">
        <f t="shared" si="366"/>
        <v>41830.234166666669</v>
      </c>
      <c r="V2902" t="str">
        <f t="shared" si="367"/>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68"/>
        <v>8.0000000000000002E-3</v>
      </c>
      <c r="P2903" s="7">
        <f t="shared" si="361"/>
        <v>3</v>
      </c>
      <c r="Q2903" t="str">
        <f t="shared" si="362"/>
        <v>theater</v>
      </c>
      <c r="R2903" s="8" t="str">
        <f t="shared" si="363"/>
        <v>plays</v>
      </c>
      <c r="S2903" s="12">
        <f t="shared" si="364"/>
        <v>41982.904386574075</v>
      </c>
      <c r="T2903" s="12">
        <f t="shared" si="365"/>
        <v>42042.904386574075</v>
      </c>
      <c r="U2903" s="13">
        <f t="shared" si="366"/>
        <v>41982.904386574075</v>
      </c>
      <c r="V2903" t="str">
        <f t="shared" si="367"/>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68"/>
        <v>1.6666666666666666E-4</v>
      </c>
      <c r="P2904" s="7">
        <f t="shared" si="361"/>
        <v>25</v>
      </c>
      <c r="Q2904" t="str">
        <f t="shared" si="362"/>
        <v>theater</v>
      </c>
      <c r="R2904" s="8" t="str">
        <f t="shared" si="363"/>
        <v>plays</v>
      </c>
      <c r="S2904" s="12">
        <f t="shared" si="364"/>
        <v>42210.439768518518</v>
      </c>
      <c r="T2904" s="12">
        <f t="shared" si="365"/>
        <v>42240.439768518518</v>
      </c>
      <c r="U2904" s="13">
        <f t="shared" si="366"/>
        <v>42210.439768518518</v>
      </c>
      <c r="V2904" t="str">
        <f t="shared" si="367"/>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68"/>
        <v>7.7999999999999996E-3</v>
      </c>
      <c r="P2905" s="7">
        <f t="shared" si="361"/>
        <v>9.75</v>
      </c>
      <c r="Q2905" t="str">
        <f t="shared" si="362"/>
        <v>theater</v>
      </c>
      <c r="R2905" s="8" t="str">
        <f t="shared" si="363"/>
        <v>plays</v>
      </c>
      <c r="S2905" s="12">
        <f t="shared" si="364"/>
        <v>42196.166874999995</v>
      </c>
      <c r="T2905" s="12">
        <f t="shared" si="365"/>
        <v>42256.166874999995</v>
      </c>
      <c r="U2905" s="13">
        <f t="shared" si="366"/>
        <v>42196.166874999995</v>
      </c>
      <c r="V2905" t="str">
        <f t="shared" si="367"/>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68"/>
        <v>0.05</v>
      </c>
      <c r="P2906" s="7">
        <f t="shared" si="361"/>
        <v>18.75</v>
      </c>
      <c r="Q2906" t="str">
        <f t="shared" si="362"/>
        <v>theater</v>
      </c>
      <c r="R2906" s="8" t="str">
        <f t="shared" si="363"/>
        <v>plays</v>
      </c>
      <c r="S2906" s="12">
        <f t="shared" si="364"/>
        <v>41940.967951388891</v>
      </c>
      <c r="T2906" s="12">
        <f t="shared" si="365"/>
        <v>41952.5</v>
      </c>
      <c r="U2906" s="13">
        <f t="shared" si="366"/>
        <v>41940.967951388891</v>
      </c>
      <c r="V2906" t="str">
        <f t="shared" si="367"/>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68"/>
        <v>0.17771428571428571</v>
      </c>
      <c r="P2907" s="7">
        <f t="shared" si="361"/>
        <v>36.588235294117645</v>
      </c>
      <c r="Q2907" t="str">
        <f t="shared" si="362"/>
        <v>theater</v>
      </c>
      <c r="R2907" s="8" t="str">
        <f t="shared" si="363"/>
        <v>plays</v>
      </c>
      <c r="S2907" s="12">
        <f t="shared" si="364"/>
        <v>42606.056863425925</v>
      </c>
      <c r="T2907" s="12">
        <f t="shared" si="365"/>
        <v>42620.056863425925</v>
      </c>
      <c r="U2907" s="13">
        <f t="shared" si="366"/>
        <v>42606.056863425925</v>
      </c>
      <c r="V2907" t="str">
        <f t="shared" si="367"/>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68"/>
        <v>9.4166666666666662E-2</v>
      </c>
      <c r="P2908" s="7">
        <f t="shared" si="361"/>
        <v>80.714285714285708</v>
      </c>
      <c r="Q2908" t="str">
        <f t="shared" si="362"/>
        <v>theater</v>
      </c>
      <c r="R2908" s="8" t="str">
        <f t="shared" si="363"/>
        <v>plays</v>
      </c>
      <c r="S2908" s="12">
        <f t="shared" si="364"/>
        <v>42199.648912037039</v>
      </c>
      <c r="T2908" s="12">
        <f t="shared" si="365"/>
        <v>42217.041666666672</v>
      </c>
      <c r="U2908" s="13">
        <f t="shared" si="366"/>
        <v>42199.648912037039</v>
      </c>
      <c r="V2908" t="str">
        <f t="shared" si="367"/>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68"/>
        <v>8.0000000000000004E-4</v>
      </c>
      <c r="P2909" s="7">
        <f t="shared" si="361"/>
        <v>1</v>
      </c>
      <c r="Q2909" t="str">
        <f t="shared" si="362"/>
        <v>theater</v>
      </c>
      <c r="R2909" s="8" t="str">
        <f t="shared" si="363"/>
        <v>plays</v>
      </c>
      <c r="S2909" s="12">
        <f t="shared" si="364"/>
        <v>42444.877743055556</v>
      </c>
      <c r="T2909" s="12">
        <f t="shared" si="365"/>
        <v>42504.877743055556</v>
      </c>
      <c r="U2909" s="13">
        <f t="shared" si="366"/>
        <v>42444.877743055556</v>
      </c>
      <c r="V2909" t="str">
        <f t="shared" si="367"/>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68"/>
        <v>2.75E-2</v>
      </c>
      <c r="P2910" s="7">
        <f t="shared" si="361"/>
        <v>52.8</v>
      </c>
      <c r="Q2910" t="str">
        <f t="shared" si="362"/>
        <v>theater</v>
      </c>
      <c r="R2910" s="8" t="str">
        <f t="shared" si="363"/>
        <v>plays</v>
      </c>
      <c r="S2910" s="12">
        <f t="shared" si="364"/>
        <v>42499.73170138889</v>
      </c>
      <c r="T2910" s="12">
        <f t="shared" si="365"/>
        <v>42529.73170138889</v>
      </c>
      <c r="U2910" s="13">
        <f t="shared" si="366"/>
        <v>42499.73170138889</v>
      </c>
      <c r="V2910" t="str">
        <f t="shared" si="367"/>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68"/>
        <v>1.1111111111111112E-4</v>
      </c>
      <c r="P2911" s="7">
        <f t="shared" si="361"/>
        <v>20</v>
      </c>
      <c r="Q2911" t="str">
        <f t="shared" si="362"/>
        <v>theater</v>
      </c>
      <c r="R2911" s="8" t="str">
        <f t="shared" si="363"/>
        <v>plays</v>
      </c>
      <c r="S2911" s="12">
        <f t="shared" si="364"/>
        <v>41929.266215277778</v>
      </c>
      <c r="T2911" s="12">
        <f t="shared" si="365"/>
        <v>41968.823611111111</v>
      </c>
      <c r="U2911" s="13">
        <f t="shared" si="366"/>
        <v>41929.266215277778</v>
      </c>
      <c r="V2911" t="str">
        <f t="shared" si="367"/>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68"/>
        <v>3.3333333333333335E-5</v>
      </c>
      <c r="P2912" s="7">
        <f t="shared" si="361"/>
        <v>1</v>
      </c>
      <c r="Q2912" t="str">
        <f t="shared" si="362"/>
        <v>theater</v>
      </c>
      <c r="R2912" s="8" t="str">
        <f t="shared" si="363"/>
        <v>plays</v>
      </c>
      <c r="S2912" s="12">
        <f t="shared" si="364"/>
        <v>42107.841284722221</v>
      </c>
      <c r="T2912" s="12">
        <f t="shared" si="365"/>
        <v>42167.841284722221</v>
      </c>
      <c r="U2912" s="13">
        <f t="shared" si="366"/>
        <v>42107.841284722221</v>
      </c>
      <c r="V2912" t="str">
        <f t="shared" si="367"/>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68"/>
        <v>0.36499999999999999</v>
      </c>
      <c r="P2913" s="7">
        <f t="shared" si="361"/>
        <v>46.928571428571431</v>
      </c>
      <c r="Q2913" t="str">
        <f t="shared" si="362"/>
        <v>theater</v>
      </c>
      <c r="R2913" s="8" t="str">
        <f t="shared" si="363"/>
        <v>plays</v>
      </c>
      <c r="S2913" s="12">
        <f t="shared" si="364"/>
        <v>42142.768819444449</v>
      </c>
      <c r="T2913" s="12">
        <f t="shared" si="365"/>
        <v>42182.768819444449</v>
      </c>
      <c r="U2913" s="13">
        <f t="shared" si="366"/>
        <v>42142.768819444449</v>
      </c>
      <c r="V2913" t="str">
        <f t="shared" si="367"/>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68"/>
        <v>0.14058171745152354</v>
      </c>
      <c r="P2914" s="7">
        <f t="shared" si="361"/>
        <v>78.07692307692308</v>
      </c>
      <c r="Q2914" t="str">
        <f t="shared" si="362"/>
        <v>theater</v>
      </c>
      <c r="R2914" s="8" t="str">
        <f t="shared" si="363"/>
        <v>plays</v>
      </c>
      <c r="S2914" s="12">
        <f t="shared" si="364"/>
        <v>42354.131643518514</v>
      </c>
      <c r="T2914" s="12">
        <f t="shared" si="365"/>
        <v>42384.131643518514</v>
      </c>
      <c r="U2914" s="13">
        <f t="shared" si="366"/>
        <v>42354.131643518514</v>
      </c>
      <c r="V2914" t="str">
        <f t="shared" si="367"/>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68"/>
        <v>2.0000000000000001E-4</v>
      </c>
      <c r="P2915" s="7">
        <f t="shared" si="361"/>
        <v>1</v>
      </c>
      <c r="Q2915" t="str">
        <f t="shared" si="362"/>
        <v>theater</v>
      </c>
      <c r="R2915" s="8" t="str">
        <f t="shared" si="363"/>
        <v>plays</v>
      </c>
      <c r="S2915" s="12">
        <f t="shared" si="364"/>
        <v>41828.922905092593</v>
      </c>
      <c r="T2915" s="12">
        <f t="shared" si="365"/>
        <v>41888.922905092593</v>
      </c>
      <c r="U2915" s="13">
        <f t="shared" si="366"/>
        <v>41828.922905092593</v>
      </c>
      <c r="V2915" t="str">
        <f t="shared" si="367"/>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68"/>
        <v>4.0000000000000003E-5</v>
      </c>
      <c r="P2916" s="7">
        <f t="shared" si="361"/>
        <v>1</v>
      </c>
      <c r="Q2916" t="str">
        <f t="shared" si="362"/>
        <v>theater</v>
      </c>
      <c r="R2916" s="8" t="str">
        <f t="shared" si="363"/>
        <v>plays</v>
      </c>
      <c r="S2916" s="12">
        <f t="shared" si="364"/>
        <v>42017.907337962963</v>
      </c>
      <c r="T2916" s="12">
        <f t="shared" si="365"/>
        <v>42077.865671296298</v>
      </c>
      <c r="U2916" s="13">
        <f t="shared" si="366"/>
        <v>42017.907337962963</v>
      </c>
      <c r="V2916" t="str">
        <f t="shared" si="367"/>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68"/>
        <v>0.61099999999999999</v>
      </c>
      <c r="P2917" s="7">
        <f t="shared" si="361"/>
        <v>203.66666666666666</v>
      </c>
      <c r="Q2917" t="str">
        <f t="shared" si="362"/>
        <v>theater</v>
      </c>
      <c r="R2917" s="8" t="str">
        <f t="shared" si="363"/>
        <v>plays</v>
      </c>
      <c r="S2917" s="12">
        <f t="shared" si="364"/>
        <v>42415.398032407407</v>
      </c>
      <c r="T2917" s="12">
        <f t="shared" si="365"/>
        <v>42445.356365740736</v>
      </c>
      <c r="U2917" s="13">
        <f t="shared" si="366"/>
        <v>42415.398032407407</v>
      </c>
      <c r="V2917" t="str">
        <f t="shared" si="367"/>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68"/>
        <v>7.8378378378378383E-2</v>
      </c>
      <c r="P2918" s="7">
        <f t="shared" si="361"/>
        <v>20.714285714285715</v>
      </c>
      <c r="Q2918" t="str">
        <f t="shared" si="362"/>
        <v>theater</v>
      </c>
      <c r="R2918" s="8" t="str">
        <f t="shared" si="363"/>
        <v>plays</v>
      </c>
      <c r="S2918" s="12">
        <f t="shared" si="364"/>
        <v>41755.476724537039</v>
      </c>
      <c r="T2918" s="12">
        <f t="shared" si="365"/>
        <v>41778.476724537039</v>
      </c>
      <c r="U2918" s="13">
        <f t="shared" si="366"/>
        <v>41755.476724537039</v>
      </c>
      <c r="V2918" t="str">
        <f t="shared" si="367"/>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68"/>
        <v>0.2185</v>
      </c>
      <c r="P2919" s="7">
        <f t="shared" si="361"/>
        <v>48.555555555555557</v>
      </c>
      <c r="Q2919" t="str">
        <f t="shared" si="362"/>
        <v>theater</v>
      </c>
      <c r="R2919" s="8" t="str">
        <f t="shared" si="363"/>
        <v>plays</v>
      </c>
      <c r="S2919" s="12">
        <f t="shared" si="364"/>
        <v>42245.234340277777</v>
      </c>
      <c r="T2919" s="12">
        <f t="shared" si="365"/>
        <v>42263.234340277777</v>
      </c>
      <c r="U2919" s="13">
        <f t="shared" si="366"/>
        <v>42245.234340277777</v>
      </c>
      <c r="V2919" t="str">
        <f t="shared" si="367"/>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68"/>
        <v>0.27239999999999998</v>
      </c>
      <c r="P2920" s="7">
        <f t="shared" si="361"/>
        <v>68.099999999999994</v>
      </c>
      <c r="Q2920" t="str">
        <f t="shared" si="362"/>
        <v>theater</v>
      </c>
      <c r="R2920" s="8" t="str">
        <f t="shared" si="363"/>
        <v>plays</v>
      </c>
      <c r="S2920" s="12">
        <f t="shared" si="364"/>
        <v>42278.629710648151</v>
      </c>
      <c r="T2920" s="12">
        <f t="shared" si="365"/>
        <v>42306.629710648151</v>
      </c>
      <c r="U2920" s="13">
        <f t="shared" si="366"/>
        <v>42278.629710648151</v>
      </c>
      <c r="V2920" t="str">
        <f t="shared" si="367"/>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68"/>
        <v>8.5000000000000006E-2</v>
      </c>
      <c r="P2921" s="7">
        <f t="shared" si="361"/>
        <v>8.5</v>
      </c>
      <c r="Q2921" t="str">
        <f t="shared" si="362"/>
        <v>theater</v>
      </c>
      <c r="R2921" s="8" t="str">
        <f t="shared" si="363"/>
        <v>plays</v>
      </c>
      <c r="S2921" s="12">
        <f t="shared" si="364"/>
        <v>41826.61954861111</v>
      </c>
      <c r="T2921" s="12">
        <f t="shared" si="365"/>
        <v>41856.61954861111</v>
      </c>
      <c r="U2921" s="13">
        <f t="shared" si="366"/>
        <v>41826.61954861111</v>
      </c>
      <c r="V2921" t="str">
        <f t="shared" si="367"/>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68"/>
        <v>0.26840000000000003</v>
      </c>
      <c r="P2922" s="7">
        <f t="shared" si="361"/>
        <v>51.615384615384613</v>
      </c>
      <c r="Q2922" t="str">
        <f t="shared" si="362"/>
        <v>theater</v>
      </c>
      <c r="R2922" s="8" t="str">
        <f t="shared" si="363"/>
        <v>plays</v>
      </c>
      <c r="S2922" s="12">
        <f t="shared" si="364"/>
        <v>42058.792476851857</v>
      </c>
      <c r="T2922" s="12">
        <f t="shared" si="365"/>
        <v>42088.750810185185</v>
      </c>
      <c r="U2922" s="13">
        <f t="shared" si="366"/>
        <v>42058.792476851857</v>
      </c>
      <c r="V2922" t="str">
        <f t="shared" si="367"/>
        <v>Feb</v>
      </c>
    </row>
    <row r="2923" spans="1:22"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68"/>
        <v>1.29</v>
      </c>
      <c r="P2923" s="7">
        <f t="shared" si="361"/>
        <v>43</v>
      </c>
      <c r="Q2923" t="str">
        <f t="shared" si="362"/>
        <v>theater</v>
      </c>
      <c r="R2923" s="8" t="str">
        <f t="shared" si="363"/>
        <v>musical</v>
      </c>
      <c r="S2923" s="12">
        <f t="shared" si="364"/>
        <v>41877.886620370373</v>
      </c>
      <c r="T2923" s="12">
        <f t="shared" si="365"/>
        <v>41907.886620370373</v>
      </c>
      <c r="U2923" s="13">
        <f t="shared" si="366"/>
        <v>41877.886620370373</v>
      </c>
      <c r="V2923" t="str">
        <f t="shared" si="367"/>
        <v>Aug</v>
      </c>
    </row>
    <row r="2924" spans="1:22"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68"/>
        <v>1</v>
      </c>
      <c r="P2924" s="7">
        <f t="shared" si="361"/>
        <v>83.333333333333329</v>
      </c>
      <c r="Q2924" t="str">
        <f t="shared" si="362"/>
        <v>theater</v>
      </c>
      <c r="R2924" s="8" t="str">
        <f t="shared" si="363"/>
        <v>musical</v>
      </c>
      <c r="S2924" s="12">
        <f t="shared" si="364"/>
        <v>42097.874155092592</v>
      </c>
      <c r="T2924" s="12">
        <f t="shared" si="365"/>
        <v>42142.874155092592</v>
      </c>
      <c r="U2924" s="13">
        <f t="shared" si="366"/>
        <v>42097.874155092592</v>
      </c>
      <c r="V2924" t="str">
        <f t="shared" si="367"/>
        <v>Apr</v>
      </c>
    </row>
    <row r="2925" spans="1:22"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68"/>
        <v>1</v>
      </c>
      <c r="P2925" s="7">
        <f t="shared" si="361"/>
        <v>30</v>
      </c>
      <c r="Q2925" t="str">
        <f t="shared" si="362"/>
        <v>theater</v>
      </c>
      <c r="R2925" s="8" t="str">
        <f t="shared" si="363"/>
        <v>musical</v>
      </c>
      <c r="S2925" s="12">
        <f t="shared" si="364"/>
        <v>42013.15253472222</v>
      </c>
      <c r="T2925" s="12">
        <f t="shared" si="365"/>
        <v>42028.125</v>
      </c>
      <c r="U2925" s="13">
        <f t="shared" si="366"/>
        <v>42013.15253472222</v>
      </c>
      <c r="V2925" t="str">
        <f t="shared" si="367"/>
        <v>Jan</v>
      </c>
    </row>
    <row r="2926" spans="1:22"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68"/>
        <v>1.032</v>
      </c>
      <c r="P2926" s="7">
        <f t="shared" si="361"/>
        <v>175.51020408163265</v>
      </c>
      <c r="Q2926" t="str">
        <f t="shared" si="362"/>
        <v>theater</v>
      </c>
      <c r="R2926" s="8" t="str">
        <f t="shared" si="363"/>
        <v>musical</v>
      </c>
      <c r="S2926" s="12">
        <f t="shared" si="364"/>
        <v>42103.556828703702</v>
      </c>
      <c r="T2926" s="12">
        <f t="shared" si="365"/>
        <v>42133.165972222225</v>
      </c>
      <c r="U2926" s="13">
        <f t="shared" si="366"/>
        <v>42103.556828703702</v>
      </c>
      <c r="V2926" t="str">
        <f t="shared" si="367"/>
        <v>Apr</v>
      </c>
    </row>
    <row r="2927" spans="1:22"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68"/>
        <v>1.0244597777777777</v>
      </c>
      <c r="P2927" s="7">
        <f t="shared" si="361"/>
        <v>231.66175879396985</v>
      </c>
      <c r="Q2927" t="str">
        <f t="shared" si="362"/>
        <v>theater</v>
      </c>
      <c r="R2927" s="8" t="str">
        <f t="shared" si="363"/>
        <v>musical</v>
      </c>
      <c r="S2927" s="12">
        <f t="shared" si="364"/>
        <v>41863.584120370375</v>
      </c>
      <c r="T2927" s="12">
        <f t="shared" si="365"/>
        <v>41893.584120370375</v>
      </c>
      <c r="U2927" s="13">
        <f t="shared" si="366"/>
        <v>41863.584120370375</v>
      </c>
      <c r="V2927" t="str">
        <f t="shared" si="367"/>
        <v>Aug</v>
      </c>
    </row>
    <row r="2928" spans="1:22"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68"/>
        <v>1.25</v>
      </c>
      <c r="P2928" s="7">
        <f t="shared" si="361"/>
        <v>75</v>
      </c>
      <c r="Q2928" t="str">
        <f t="shared" si="362"/>
        <v>theater</v>
      </c>
      <c r="R2928" s="8" t="str">
        <f t="shared" si="363"/>
        <v>musical</v>
      </c>
      <c r="S2928" s="12">
        <f t="shared" si="364"/>
        <v>42044.765960648147</v>
      </c>
      <c r="T2928" s="12">
        <f t="shared" si="365"/>
        <v>42058.765960648147</v>
      </c>
      <c r="U2928" s="13">
        <f t="shared" si="366"/>
        <v>42044.765960648147</v>
      </c>
      <c r="V2928" t="str">
        <f t="shared" si="367"/>
        <v>Feb</v>
      </c>
    </row>
    <row r="2929" spans="1:22"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68"/>
        <v>1.3083333333333333</v>
      </c>
      <c r="P2929" s="7">
        <f t="shared" si="361"/>
        <v>112.14285714285714</v>
      </c>
      <c r="Q2929" t="str">
        <f t="shared" si="362"/>
        <v>theater</v>
      </c>
      <c r="R2929" s="8" t="str">
        <f t="shared" si="363"/>
        <v>musical</v>
      </c>
      <c r="S2929" s="12">
        <f t="shared" si="364"/>
        <v>41806.669317129628</v>
      </c>
      <c r="T2929" s="12">
        <f t="shared" si="365"/>
        <v>41835.208333333336</v>
      </c>
      <c r="U2929" s="13">
        <f t="shared" si="366"/>
        <v>41806.669317129628</v>
      </c>
      <c r="V2929" t="str">
        <f t="shared" si="367"/>
        <v>Jun</v>
      </c>
    </row>
    <row r="2930" spans="1:22"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68"/>
        <v>1</v>
      </c>
      <c r="P2930" s="7">
        <f t="shared" si="361"/>
        <v>41.666666666666664</v>
      </c>
      <c r="Q2930" t="str">
        <f t="shared" si="362"/>
        <v>theater</v>
      </c>
      <c r="R2930" s="8" t="str">
        <f t="shared" si="363"/>
        <v>musical</v>
      </c>
      <c r="S2930" s="12">
        <f t="shared" si="364"/>
        <v>42403.998217592598</v>
      </c>
      <c r="T2930" s="12">
        <f t="shared" si="365"/>
        <v>42433.998217592598</v>
      </c>
      <c r="U2930" s="13">
        <f t="shared" si="366"/>
        <v>42403.998217592598</v>
      </c>
      <c r="V2930" t="str">
        <f t="shared" si="367"/>
        <v>Feb</v>
      </c>
    </row>
    <row r="2931" spans="1:22"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68"/>
        <v>1.02069375</v>
      </c>
      <c r="P2931" s="7">
        <f t="shared" si="361"/>
        <v>255.17343750000001</v>
      </c>
      <c r="Q2931" t="str">
        <f t="shared" si="362"/>
        <v>theater</v>
      </c>
      <c r="R2931" s="8" t="str">
        <f t="shared" si="363"/>
        <v>musical</v>
      </c>
      <c r="S2931" s="12">
        <f t="shared" si="364"/>
        <v>41754.564328703702</v>
      </c>
      <c r="T2931" s="12">
        <f t="shared" si="365"/>
        <v>41784.564328703702</v>
      </c>
      <c r="U2931" s="13">
        <f t="shared" si="366"/>
        <v>41754.564328703702</v>
      </c>
      <c r="V2931" t="str">
        <f t="shared" si="367"/>
        <v>Apr</v>
      </c>
    </row>
    <row r="2932" spans="1:22"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68"/>
        <v>1.0092000000000001</v>
      </c>
      <c r="P2932" s="7">
        <f t="shared" si="361"/>
        <v>162.7741935483871</v>
      </c>
      <c r="Q2932" t="str">
        <f t="shared" si="362"/>
        <v>theater</v>
      </c>
      <c r="R2932" s="8" t="str">
        <f t="shared" si="363"/>
        <v>musical</v>
      </c>
      <c r="S2932" s="12">
        <f t="shared" si="364"/>
        <v>42101.584074074075</v>
      </c>
      <c r="T2932" s="12">
        <f t="shared" si="365"/>
        <v>42131.584074074075</v>
      </c>
      <c r="U2932" s="13">
        <f t="shared" si="366"/>
        <v>42101.584074074075</v>
      </c>
      <c r="V2932" t="str">
        <f t="shared" si="367"/>
        <v>Apr</v>
      </c>
    </row>
    <row r="2933" spans="1:22"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68"/>
        <v>1.06</v>
      </c>
      <c r="P2933" s="7">
        <f t="shared" si="361"/>
        <v>88.333333333333329</v>
      </c>
      <c r="Q2933" t="str">
        <f t="shared" si="362"/>
        <v>theater</v>
      </c>
      <c r="R2933" s="8" t="str">
        <f t="shared" si="363"/>
        <v>musical</v>
      </c>
      <c r="S2933" s="12">
        <f t="shared" si="364"/>
        <v>41872.291238425925</v>
      </c>
      <c r="T2933" s="12">
        <f t="shared" si="365"/>
        <v>41897.255555555559</v>
      </c>
      <c r="U2933" s="13">
        <f t="shared" si="366"/>
        <v>41872.291238425925</v>
      </c>
      <c r="V2933" t="str">
        <f t="shared" si="367"/>
        <v>Aug</v>
      </c>
    </row>
    <row r="2934" spans="1:22"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68"/>
        <v>1.0509677419354839</v>
      </c>
      <c r="P2934" s="7">
        <f t="shared" si="361"/>
        <v>85.736842105263165</v>
      </c>
      <c r="Q2934" t="str">
        <f t="shared" si="362"/>
        <v>theater</v>
      </c>
      <c r="R2934" s="8" t="str">
        <f t="shared" si="363"/>
        <v>musical</v>
      </c>
      <c r="S2934" s="12">
        <f t="shared" si="364"/>
        <v>42025.164780092593</v>
      </c>
      <c r="T2934" s="12">
        <f t="shared" si="365"/>
        <v>42056.458333333328</v>
      </c>
      <c r="U2934" s="13">
        <f t="shared" si="366"/>
        <v>42025.164780092593</v>
      </c>
      <c r="V2934" t="str">
        <f t="shared" si="367"/>
        <v>Jan</v>
      </c>
    </row>
    <row r="2935" spans="1:22"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68"/>
        <v>1.0276000000000001</v>
      </c>
      <c r="P2935" s="7">
        <f t="shared" si="361"/>
        <v>47.574074074074076</v>
      </c>
      <c r="Q2935" t="str">
        <f t="shared" si="362"/>
        <v>theater</v>
      </c>
      <c r="R2935" s="8" t="str">
        <f t="shared" si="363"/>
        <v>musical</v>
      </c>
      <c r="S2935" s="12">
        <f t="shared" si="364"/>
        <v>42495.956631944442</v>
      </c>
      <c r="T2935" s="12">
        <f t="shared" si="365"/>
        <v>42525.956631944442</v>
      </c>
      <c r="U2935" s="13">
        <f t="shared" si="366"/>
        <v>42495.956631944442</v>
      </c>
      <c r="V2935" t="str">
        <f t="shared" si="367"/>
        <v>May</v>
      </c>
    </row>
    <row r="2936" spans="1:22"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68"/>
        <v>1.08</v>
      </c>
      <c r="P2936" s="7">
        <f t="shared" si="361"/>
        <v>72.972972972972968</v>
      </c>
      <c r="Q2936" t="str">
        <f t="shared" si="362"/>
        <v>theater</v>
      </c>
      <c r="R2936" s="8" t="str">
        <f t="shared" si="363"/>
        <v>musical</v>
      </c>
      <c r="S2936" s="12">
        <f t="shared" si="364"/>
        <v>41775.636157407411</v>
      </c>
      <c r="T2936" s="12">
        <f t="shared" si="365"/>
        <v>41805.636157407411</v>
      </c>
      <c r="U2936" s="13">
        <f t="shared" si="366"/>
        <v>41775.636157407411</v>
      </c>
      <c r="V2936" t="str">
        <f t="shared" si="367"/>
        <v>May</v>
      </c>
    </row>
    <row r="2937" spans="1:22"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68"/>
        <v>1.0088571428571429</v>
      </c>
      <c r="P2937" s="7">
        <f t="shared" si="361"/>
        <v>90.538461538461533</v>
      </c>
      <c r="Q2937" t="str">
        <f t="shared" si="362"/>
        <v>theater</v>
      </c>
      <c r="R2937" s="8" t="str">
        <f t="shared" si="363"/>
        <v>musical</v>
      </c>
      <c r="S2937" s="12">
        <f t="shared" si="364"/>
        <v>42553.583425925928</v>
      </c>
      <c r="T2937" s="12">
        <f t="shared" si="365"/>
        <v>42611.708333333328</v>
      </c>
      <c r="U2937" s="13">
        <f t="shared" si="366"/>
        <v>42553.583425925928</v>
      </c>
      <c r="V2937" t="str">
        <f t="shared" si="367"/>
        <v>Jul</v>
      </c>
    </row>
    <row r="2938" spans="1:22"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68"/>
        <v>1.28</v>
      </c>
      <c r="P2938" s="7">
        <f t="shared" si="361"/>
        <v>37.647058823529413</v>
      </c>
      <c r="Q2938" t="str">
        <f t="shared" si="362"/>
        <v>theater</v>
      </c>
      <c r="R2938" s="8" t="str">
        <f t="shared" si="363"/>
        <v>musical</v>
      </c>
      <c r="S2938" s="12">
        <f t="shared" si="364"/>
        <v>41912.650729166664</v>
      </c>
      <c r="T2938" s="12">
        <f t="shared" si="365"/>
        <v>41925.207638888889</v>
      </c>
      <c r="U2938" s="13">
        <f t="shared" si="366"/>
        <v>41912.650729166664</v>
      </c>
      <c r="V2938" t="str">
        <f t="shared" si="367"/>
        <v>Sep</v>
      </c>
    </row>
    <row r="2939" spans="1:22"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68"/>
        <v>1.3333333333333333</v>
      </c>
      <c r="P2939" s="7">
        <f t="shared" si="361"/>
        <v>36.363636363636367</v>
      </c>
      <c r="Q2939" t="str">
        <f t="shared" si="362"/>
        <v>theater</v>
      </c>
      <c r="R2939" s="8" t="str">
        <f t="shared" si="363"/>
        <v>musical</v>
      </c>
      <c r="S2939" s="12">
        <f t="shared" si="364"/>
        <v>41803.457326388889</v>
      </c>
      <c r="T2939" s="12">
        <f t="shared" si="365"/>
        <v>41833.457326388889</v>
      </c>
      <c r="U2939" s="13">
        <f t="shared" si="366"/>
        <v>41803.457326388889</v>
      </c>
      <c r="V2939" t="str">
        <f t="shared" si="367"/>
        <v>Jun</v>
      </c>
    </row>
    <row r="2940" spans="1:22"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68"/>
        <v>1.0137499999999999</v>
      </c>
      <c r="P2940" s="7">
        <f t="shared" si="361"/>
        <v>126.71875</v>
      </c>
      <c r="Q2940" t="str">
        <f t="shared" si="362"/>
        <v>theater</v>
      </c>
      <c r="R2940" s="8" t="str">
        <f t="shared" si="363"/>
        <v>musical</v>
      </c>
      <c r="S2940" s="12">
        <f t="shared" si="364"/>
        <v>42004.703865740739</v>
      </c>
      <c r="T2940" s="12">
        <f t="shared" si="365"/>
        <v>42034.703865740739</v>
      </c>
      <c r="U2940" s="13">
        <f t="shared" si="366"/>
        <v>42004.703865740739</v>
      </c>
      <c r="V2940" t="str">
        <f t="shared" si="367"/>
        <v>Dec</v>
      </c>
    </row>
    <row r="2941" spans="1:22"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68"/>
        <v>1.0287500000000001</v>
      </c>
      <c r="P2941" s="7">
        <f t="shared" si="361"/>
        <v>329.2</v>
      </c>
      <c r="Q2941" t="str">
        <f t="shared" si="362"/>
        <v>theater</v>
      </c>
      <c r="R2941" s="8" t="str">
        <f t="shared" si="363"/>
        <v>musical</v>
      </c>
      <c r="S2941" s="12">
        <f t="shared" si="364"/>
        <v>41845.809166666666</v>
      </c>
      <c r="T2941" s="12">
        <f t="shared" si="365"/>
        <v>41879.041666666664</v>
      </c>
      <c r="U2941" s="13">
        <f t="shared" si="366"/>
        <v>41845.809166666666</v>
      </c>
      <c r="V2941" t="str">
        <f t="shared" si="367"/>
        <v>Jul</v>
      </c>
    </row>
    <row r="2942" spans="1:22"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68"/>
        <v>1.0724</v>
      </c>
      <c r="P2942" s="7">
        <f t="shared" si="361"/>
        <v>81.242424242424249</v>
      </c>
      <c r="Q2942" t="str">
        <f t="shared" si="362"/>
        <v>theater</v>
      </c>
      <c r="R2942" s="8" t="str">
        <f t="shared" si="363"/>
        <v>musical</v>
      </c>
      <c r="S2942" s="12">
        <f t="shared" si="364"/>
        <v>41982.773356481484</v>
      </c>
      <c r="T2942" s="12">
        <f t="shared" si="365"/>
        <v>42022.773356481484</v>
      </c>
      <c r="U2942" s="13">
        <f t="shared" si="366"/>
        <v>41982.773356481484</v>
      </c>
      <c r="V2942" t="str">
        <f t="shared" si="367"/>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68"/>
        <v>4.0000000000000003E-5</v>
      </c>
      <c r="P2943" s="7">
        <f t="shared" si="361"/>
        <v>1</v>
      </c>
      <c r="Q2943" t="str">
        <f t="shared" si="362"/>
        <v>theater</v>
      </c>
      <c r="R2943" s="8" t="str">
        <f t="shared" si="363"/>
        <v>spaces</v>
      </c>
      <c r="S2943" s="12">
        <f t="shared" si="364"/>
        <v>42034.960127314815</v>
      </c>
      <c r="T2943" s="12">
        <f t="shared" si="365"/>
        <v>42064.960127314815</v>
      </c>
      <c r="U2943" s="13">
        <f t="shared" si="366"/>
        <v>42034.960127314815</v>
      </c>
      <c r="V2943" t="str">
        <f t="shared" si="367"/>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68"/>
        <v>0.20424999999999999</v>
      </c>
      <c r="P2944" s="7">
        <f t="shared" si="361"/>
        <v>202.22772277227722</v>
      </c>
      <c r="Q2944" t="str">
        <f t="shared" si="362"/>
        <v>theater</v>
      </c>
      <c r="R2944" s="8" t="str">
        <f t="shared" si="363"/>
        <v>spaces</v>
      </c>
      <c r="S2944" s="12">
        <f t="shared" si="364"/>
        <v>42334.803923611107</v>
      </c>
      <c r="T2944" s="12">
        <f t="shared" si="365"/>
        <v>42354.845833333333</v>
      </c>
      <c r="U2944" s="13">
        <f t="shared" si="366"/>
        <v>42334.803923611107</v>
      </c>
      <c r="V2944" t="str">
        <f t="shared" si="367"/>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68"/>
        <v>0</v>
      </c>
      <c r="P2945" s="7" t="e">
        <f t="shared" si="361"/>
        <v>#DIV/0!</v>
      </c>
      <c r="Q2945" t="str">
        <f t="shared" si="362"/>
        <v>theater</v>
      </c>
      <c r="R2945" s="8" t="str">
        <f t="shared" si="363"/>
        <v>spaces</v>
      </c>
      <c r="S2945" s="12">
        <f t="shared" si="364"/>
        <v>42077.129398148143</v>
      </c>
      <c r="T2945" s="12">
        <f t="shared" si="365"/>
        <v>42107.129398148143</v>
      </c>
      <c r="U2945" s="13">
        <f t="shared" si="366"/>
        <v>42077.129398148143</v>
      </c>
      <c r="V2945" t="str">
        <f t="shared" si="367"/>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68"/>
        <v>0.01</v>
      </c>
      <c r="P2946" s="7">
        <f t="shared" si="361"/>
        <v>100</v>
      </c>
      <c r="Q2946" t="str">
        <f t="shared" si="362"/>
        <v>theater</v>
      </c>
      <c r="R2946" s="8" t="str">
        <f t="shared" si="363"/>
        <v>spaces</v>
      </c>
      <c r="S2946" s="12">
        <f t="shared" si="364"/>
        <v>42132.9143287037</v>
      </c>
      <c r="T2946" s="12">
        <f t="shared" si="365"/>
        <v>42162.9143287037</v>
      </c>
      <c r="U2946" s="13">
        <f t="shared" si="366"/>
        <v>42132.9143287037</v>
      </c>
      <c r="V2946" t="str">
        <f t="shared" si="367"/>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368"/>
        <v>0</v>
      </c>
      <c r="P2947" s="7" t="e">
        <f t="shared" ref="P2947:P3010" si="369">E2947/L2947</f>
        <v>#DIV/0!</v>
      </c>
      <c r="Q2947" t="str">
        <f t="shared" ref="Q2947:Q3010" si="370">LEFT(N2947, SEARCH("/",N2947,1)-1)</f>
        <v>theater</v>
      </c>
      <c r="R2947" s="8" t="str">
        <f t="shared" ref="R2947:R3010" si="371">RIGHT(N2947,LEN(N2947)-SEARCH("/",N2947))</f>
        <v>spaces</v>
      </c>
      <c r="S2947" s="12">
        <f t="shared" ref="S2947:S3010" si="372">(J2947/86400)+DATE(1970,1,1)</f>
        <v>42118.139583333337</v>
      </c>
      <c r="T2947" s="12">
        <f t="shared" ref="T2947:T3010" si="373">(I2947/86400)+DATE(1970,1,1)</f>
        <v>42148.139583333337</v>
      </c>
      <c r="U2947" s="13">
        <f t="shared" ref="U2947:U3010" si="374">S2947</f>
        <v>42118.139583333337</v>
      </c>
      <c r="V2947" t="str">
        <f t="shared" si="367"/>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68"/>
        <v>1E-3</v>
      </c>
      <c r="P2948" s="7">
        <f t="shared" si="369"/>
        <v>1</v>
      </c>
      <c r="Q2948" t="str">
        <f t="shared" si="370"/>
        <v>theater</v>
      </c>
      <c r="R2948" s="8" t="str">
        <f t="shared" si="371"/>
        <v>spaces</v>
      </c>
      <c r="S2948" s="12">
        <f t="shared" si="372"/>
        <v>42567.531157407408</v>
      </c>
      <c r="T2948" s="12">
        <f t="shared" si="373"/>
        <v>42597.531157407408</v>
      </c>
      <c r="U2948" s="13">
        <f t="shared" si="374"/>
        <v>42567.531157407408</v>
      </c>
      <c r="V2948" t="str">
        <f t="shared" ref="V2948:V3011" si="375">TEXT(S2948,"mmm")</f>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68"/>
        <v>4.2880000000000001E-2</v>
      </c>
      <c r="P2949" s="7">
        <f t="shared" si="369"/>
        <v>82.461538461538467</v>
      </c>
      <c r="Q2949" t="str">
        <f t="shared" si="370"/>
        <v>theater</v>
      </c>
      <c r="R2949" s="8" t="str">
        <f t="shared" si="371"/>
        <v>spaces</v>
      </c>
      <c r="S2949" s="12">
        <f t="shared" si="372"/>
        <v>42649.562118055561</v>
      </c>
      <c r="T2949" s="12">
        <f t="shared" si="373"/>
        <v>42698.71597222222</v>
      </c>
      <c r="U2949" s="13">
        <f t="shared" si="374"/>
        <v>42649.562118055561</v>
      </c>
      <c r="V2949" t="str">
        <f t="shared" si="375"/>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68"/>
        <v>4.8000000000000001E-5</v>
      </c>
      <c r="P2950" s="7">
        <f t="shared" si="369"/>
        <v>2.6666666666666665</v>
      </c>
      <c r="Q2950" t="str">
        <f t="shared" si="370"/>
        <v>theater</v>
      </c>
      <c r="R2950" s="8" t="str">
        <f t="shared" si="371"/>
        <v>spaces</v>
      </c>
      <c r="S2950" s="12">
        <f t="shared" si="372"/>
        <v>42097.649224537032</v>
      </c>
      <c r="T2950" s="12">
        <f t="shared" si="373"/>
        <v>42157.649224537032</v>
      </c>
      <c r="U2950" s="13">
        <f t="shared" si="374"/>
        <v>42097.649224537032</v>
      </c>
      <c r="V2950" t="str">
        <f t="shared" si="375"/>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68"/>
        <v>2.5000000000000001E-2</v>
      </c>
      <c r="P2951" s="7">
        <f t="shared" si="369"/>
        <v>12.5</v>
      </c>
      <c r="Q2951" t="str">
        <f t="shared" si="370"/>
        <v>theater</v>
      </c>
      <c r="R2951" s="8" t="str">
        <f t="shared" si="371"/>
        <v>spaces</v>
      </c>
      <c r="S2951" s="12">
        <f t="shared" si="372"/>
        <v>42297.823113425926</v>
      </c>
      <c r="T2951" s="12">
        <f t="shared" si="373"/>
        <v>42327.864780092597</v>
      </c>
      <c r="U2951" s="13">
        <f t="shared" si="374"/>
        <v>42297.823113425926</v>
      </c>
      <c r="V2951" t="str">
        <f t="shared" si="375"/>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68"/>
        <v>0</v>
      </c>
      <c r="P2952" s="7" t="e">
        <f t="shared" si="369"/>
        <v>#DIV/0!</v>
      </c>
      <c r="Q2952" t="str">
        <f t="shared" si="370"/>
        <v>theater</v>
      </c>
      <c r="R2952" s="8" t="str">
        <f t="shared" si="371"/>
        <v>spaces</v>
      </c>
      <c r="S2952" s="12">
        <f t="shared" si="372"/>
        <v>42362.36518518519</v>
      </c>
      <c r="T2952" s="12">
        <f t="shared" si="373"/>
        <v>42392.36518518519</v>
      </c>
      <c r="U2952" s="13">
        <f t="shared" si="374"/>
        <v>42362.36518518519</v>
      </c>
      <c r="V2952" t="str">
        <f t="shared" si="375"/>
        <v>Dec</v>
      </c>
    </row>
    <row r="2953" spans="1:22"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68"/>
        <v>2.1919999999999999E-2</v>
      </c>
      <c r="P2953" s="7">
        <f t="shared" si="369"/>
        <v>18.896551724137932</v>
      </c>
      <c r="Q2953" t="str">
        <f t="shared" si="370"/>
        <v>theater</v>
      </c>
      <c r="R2953" s="8" t="str">
        <f t="shared" si="371"/>
        <v>spaces</v>
      </c>
      <c r="S2953" s="12">
        <f t="shared" si="372"/>
        <v>41872.802928240737</v>
      </c>
      <c r="T2953" s="12">
        <f t="shared" si="373"/>
        <v>41917.802928240737</v>
      </c>
      <c r="U2953" s="13">
        <f t="shared" si="374"/>
        <v>41872.802928240737</v>
      </c>
      <c r="V2953" t="str">
        <f t="shared" si="375"/>
        <v>Aug</v>
      </c>
    </row>
    <row r="2954" spans="1:22"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68"/>
        <v>8.0250000000000002E-2</v>
      </c>
      <c r="P2954" s="7">
        <f t="shared" si="369"/>
        <v>200.625</v>
      </c>
      <c r="Q2954" t="str">
        <f t="shared" si="370"/>
        <v>theater</v>
      </c>
      <c r="R2954" s="8" t="str">
        <f t="shared" si="371"/>
        <v>spaces</v>
      </c>
      <c r="S2954" s="12">
        <f t="shared" si="372"/>
        <v>42628.690266203703</v>
      </c>
      <c r="T2954" s="12">
        <f t="shared" si="373"/>
        <v>42660.166666666672</v>
      </c>
      <c r="U2954" s="13">
        <f t="shared" si="374"/>
        <v>42628.690266203703</v>
      </c>
      <c r="V2954" t="str">
        <f t="shared" si="375"/>
        <v>Sep</v>
      </c>
    </row>
    <row r="2955" spans="1:22"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68"/>
        <v>1.5125E-3</v>
      </c>
      <c r="P2955" s="7">
        <f t="shared" si="369"/>
        <v>201.66666666666666</v>
      </c>
      <c r="Q2955" t="str">
        <f t="shared" si="370"/>
        <v>theater</v>
      </c>
      <c r="R2955" s="8" t="str">
        <f t="shared" si="371"/>
        <v>spaces</v>
      </c>
      <c r="S2955" s="12">
        <f t="shared" si="372"/>
        <v>42255.791909722218</v>
      </c>
      <c r="T2955" s="12">
        <f t="shared" si="373"/>
        <v>42285.791909722218</v>
      </c>
      <c r="U2955" s="13">
        <f t="shared" si="374"/>
        <v>42255.791909722218</v>
      </c>
      <c r="V2955" t="str">
        <f t="shared" si="375"/>
        <v>Sep</v>
      </c>
    </row>
    <row r="2956" spans="1:22"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68"/>
        <v>0</v>
      </c>
      <c r="P2956" s="7" t="e">
        <f t="shared" si="369"/>
        <v>#DIV/0!</v>
      </c>
      <c r="Q2956" t="str">
        <f t="shared" si="370"/>
        <v>theater</v>
      </c>
      <c r="R2956" s="8" t="str">
        <f t="shared" si="371"/>
        <v>spaces</v>
      </c>
      <c r="S2956" s="12">
        <f t="shared" si="372"/>
        <v>42790.583368055552</v>
      </c>
      <c r="T2956" s="12">
        <f t="shared" si="373"/>
        <v>42810.541701388887</v>
      </c>
      <c r="U2956" s="13">
        <f t="shared" si="374"/>
        <v>42790.583368055552</v>
      </c>
      <c r="V2956" t="str">
        <f t="shared" si="375"/>
        <v>Feb</v>
      </c>
    </row>
    <row r="2957" spans="1:22"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68"/>
        <v>0.59583333333333333</v>
      </c>
      <c r="P2957" s="7">
        <f t="shared" si="369"/>
        <v>65</v>
      </c>
      <c r="Q2957" t="str">
        <f t="shared" si="370"/>
        <v>theater</v>
      </c>
      <c r="R2957" s="8" t="str">
        <f t="shared" si="371"/>
        <v>spaces</v>
      </c>
      <c r="S2957" s="12">
        <f t="shared" si="372"/>
        <v>42141.741307870368</v>
      </c>
      <c r="T2957" s="12">
        <f t="shared" si="373"/>
        <v>42171.741307870368</v>
      </c>
      <c r="U2957" s="13">
        <f t="shared" si="374"/>
        <v>42141.741307870368</v>
      </c>
      <c r="V2957" t="str">
        <f t="shared" si="375"/>
        <v>May</v>
      </c>
    </row>
    <row r="2958" spans="1:22"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68"/>
        <v>0.16734177215189874</v>
      </c>
      <c r="P2958" s="7">
        <f t="shared" si="369"/>
        <v>66.099999999999994</v>
      </c>
      <c r="Q2958" t="str">
        <f t="shared" si="370"/>
        <v>theater</v>
      </c>
      <c r="R2958" s="8" t="str">
        <f t="shared" si="371"/>
        <v>spaces</v>
      </c>
      <c r="S2958" s="12">
        <f t="shared" si="372"/>
        <v>42464.958912037036</v>
      </c>
      <c r="T2958" s="12">
        <f t="shared" si="373"/>
        <v>42494.958912037036</v>
      </c>
      <c r="U2958" s="13">
        <f t="shared" si="374"/>
        <v>42464.958912037036</v>
      </c>
      <c r="V2958" t="str">
        <f t="shared" si="375"/>
        <v>Apr</v>
      </c>
    </row>
    <row r="2959" spans="1:22"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ref="O2959:O3022" si="376">E2959/D2959</f>
        <v>1.8666666666666668E-2</v>
      </c>
      <c r="P2959" s="7">
        <f t="shared" si="369"/>
        <v>93.333333333333329</v>
      </c>
      <c r="Q2959" t="str">
        <f t="shared" si="370"/>
        <v>theater</v>
      </c>
      <c r="R2959" s="8" t="str">
        <f t="shared" si="371"/>
        <v>spaces</v>
      </c>
      <c r="S2959" s="12">
        <f t="shared" si="372"/>
        <v>42031.011249999996</v>
      </c>
      <c r="T2959" s="12">
        <f t="shared" si="373"/>
        <v>42090.969583333332</v>
      </c>
      <c r="U2959" s="13">
        <f t="shared" si="374"/>
        <v>42031.011249999996</v>
      </c>
      <c r="V2959" t="str">
        <f t="shared" si="375"/>
        <v>Jan</v>
      </c>
    </row>
    <row r="2960" spans="1:22"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76"/>
        <v>0</v>
      </c>
      <c r="P2960" s="7" t="e">
        <f t="shared" si="369"/>
        <v>#DIV/0!</v>
      </c>
      <c r="Q2960" t="str">
        <f t="shared" si="370"/>
        <v>theater</v>
      </c>
      <c r="R2960" s="8" t="str">
        <f t="shared" si="371"/>
        <v>spaces</v>
      </c>
      <c r="S2960" s="12">
        <f t="shared" si="372"/>
        <v>42438.779131944444</v>
      </c>
      <c r="T2960" s="12">
        <f t="shared" si="373"/>
        <v>42498.73746527778</v>
      </c>
      <c r="U2960" s="13">
        <f t="shared" si="374"/>
        <v>42438.779131944444</v>
      </c>
      <c r="V2960" t="str">
        <f t="shared" si="375"/>
        <v>Mar</v>
      </c>
    </row>
    <row r="2961" spans="1:22"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76"/>
        <v>0</v>
      </c>
      <c r="P2961" s="7" t="e">
        <f t="shared" si="369"/>
        <v>#DIV/0!</v>
      </c>
      <c r="Q2961" t="str">
        <f t="shared" si="370"/>
        <v>theater</v>
      </c>
      <c r="R2961" s="8" t="str">
        <f t="shared" si="371"/>
        <v>spaces</v>
      </c>
      <c r="S2961" s="12">
        <f t="shared" si="372"/>
        <v>42498.008391203708</v>
      </c>
      <c r="T2961" s="12">
        <f t="shared" si="373"/>
        <v>42528.008391203708</v>
      </c>
      <c r="U2961" s="13">
        <f t="shared" si="374"/>
        <v>42498.008391203708</v>
      </c>
      <c r="V2961" t="str">
        <f t="shared" si="375"/>
        <v>May</v>
      </c>
    </row>
    <row r="2962" spans="1:22"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76"/>
        <v>0</v>
      </c>
      <c r="P2962" s="7" t="e">
        <f t="shared" si="369"/>
        <v>#DIV/0!</v>
      </c>
      <c r="Q2962" t="str">
        <f t="shared" si="370"/>
        <v>theater</v>
      </c>
      <c r="R2962" s="8" t="str">
        <f t="shared" si="371"/>
        <v>spaces</v>
      </c>
      <c r="S2962" s="12">
        <f t="shared" si="372"/>
        <v>41863.757210648146</v>
      </c>
      <c r="T2962" s="12">
        <f t="shared" si="373"/>
        <v>41893.757210648146</v>
      </c>
      <c r="U2962" s="13">
        <f t="shared" si="374"/>
        <v>41863.757210648146</v>
      </c>
      <c r="V2962" t="str">
        <f t="shared" si="375"/>
        <v>Aug</v>
      </c>
    </row>
    <row r="2963" spans="1:22"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76"/>
        <v>1.0962000000000001</v>
      </c>
      <c r="P2963" s="7">
        <f t="shared" si="369"/>
        <v>50.75</v>
      </c>
      <c r="Q2963" t="str">
        <f t="shared" si="370"/>
        <v>theater</v>
      </c>
      <c r="R2963" s="8" t="str">
        <f t="shared" si="371"/>
        <v>plays</v>
      </c>
      <c r="S2963" s="12">
        <f t="shared" si="372"/>
        <v>42061.212488425925</v>
      </c>
      <c r="T2963" s="12">
        <f t="shared" si="373"/>
        <v>42089.166666666672</v>
      </c>
      <c r="U2963" s="13">
        <f t="shared" si="374"/>
        <v>42061.212488425925</v>
      </c>
      <c r="V2963" t="str">
        <f t="shared" si="375"/>
        <v>Feb</v>
      </c>
    </row>
    <row r="2964" spans="1:22"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76"/>
        <v>1.218</v>
      </c>
      <c r="P2964" s="7">
        <f t="shared" si="369"/>
        <v>60.9</v>
      </c>
      <c r="Q2964" t="str">
        <f t="shared" si="370"/>
        <v>theater</v>
      </c>
      <c r="R2964" s="8" t="str">
        <f t="shared" si="371"/>
        <v>plays</v>
      </c>
      <c r="S2964" s="12">
        <f t="shared" si="372"/>
        <v>42036.24428240741</v>
      </c>
      <c r="T2964" s="12">
        <f t="shared" si="373"/>
        <v>42064.290972222225</v>
      </c>
      <c r="U2964" s="13">
        <f t="shared" si="374"/>
        <v>42036.24428240741</v>
      </c>
      <c r="V2964" t="str">
        <f t="shared" si="375"/>
        <v>Feb</v>
      </c>
    </row>
    <row r="2965" spans="1:22"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76"/>
        <v>1.0685</v>
      </c>
      <c r="P2965" s="7">
        <f t="shared" si="369"/>
        <v>109.03061224489795</v>
      </c>
      <c r="Q2965" t="str">
        <f t="shared" si="370"/>
        <v>theater</v>
      </c>
      <c r="R2965" s="8" t="str">
        <f t="shared" si="371"/>
        <v>plays</v>
      </c>
      <c r="S2965" s="12">
        <f t="shared" si="372"/>
        <v>42157.470185185186</v>
      </c>
      <c r="T2965" s="12">
        <f t="shared" si="373"/>
        <v>42187.470185185186</v>
      </c>
      <c r="U2965" s="13">
        <f t="shared" si="374"/>
        <v>42157.470185185186</v>
      </c>
      <c r="V2965" t="str">
        <f t="shared" si="375"/>
        <v>Jun</v>
      </c>
    </row>
    <row r="2966" spans="1:22"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76"/>
        <v>1.0071379999999999</v>
      </c>
      <c r="P2966" s="7">
        <f t="shared" si="369"/>
        <v>25.692295918367346</v>
      </c>
      <c r="Q2966" t="str">
        <f t="shared" si="370"/>
        <v>theater</v>
      </c>
      <c r="R2966" s="8" t="str">
        <f t="shared" si="371"/>
        <v>plays</v>
      </c>
      <c r="S2966" s="12">
        <f t="shared" si="372"/>
        <v>41827.909942129627</v>
      </c>
      <c r="T2966" s="12">
        <f t="shared" si="373"/>
        <v>41857.897222222222</v>
      </c>
      <c r="U2966" s="13">
        <f t="shared" si="374"/>
        <v>41827.909942129627</v>
      </c>
      <c r="V2966" t="str">
        <f t="shared" si="375"/>
        <v>Jul</v>
      </c>
    </row>
    <row r="2967" spans="1:22"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76"/>
        <v>1.0900000000000001</v>
      </c>
      <c r="P2967" s="7">
        <f t="shared" si="369"/>
        <v>41.92307692307692</v>
      </c>
      <c r="Q2967" t="str">
        <f t="shared" si="370"/>
        <v>theater</v>
      </c>
      <c r="R2967" s="8" t="str">
        <f t="shared" si="371"/>
        <v>plays</v>
      </c>
      <c r="S2967" s="12">
        <f t="shared" si="372"/>
        <v>42162.729548611111</v>
      </c>
      <c r="T2967" s="12">
        <f t="shared" si="373"/>
        <v>42192.729548611111</v>
      </c>
      <c r="U2967" s="13">
        <f t="shared" si="374"/>
        <v>42162.729548611111</v>
      </c>
      <c r="V2967" t="str">
        <f t="shared" si="375"/>
        <v>Jun</v>
      </c>
    </row>
    <row r="2968" spans="1:22"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76"/>
        <v>1.1363000000000001</v>
      </c>
      <c r="P2968" s="7">
        <f t="shared" si="369"/>
        <v>88.7734375</v>
      </c>
      <c r="Q2968" t="str">
        <f t="shared" si="370"/>
        <v>theater</v>
      </c>
      <c r="R2968" s="8" t="str">
        <f t="shared" si="371"/>
        <v>plays</v>
      </c>
      <c r="S2968" s="12">
        <f t="shared" si="372"/>
        <v>42233.738564814819</v>
      </c>
      <c r="T2968" s="12">
        <f t="shared" si="373"/>
        <v>42263.738564814819</v>
      </c>
      <c r="U2968" s="13">
        <f t="shared" si="374"/>
        <v>42233.738564814819</v>
      </c>
      <c r="V2968" t="str">
        <f t="shared" si="375"/>
        <v>Aug</v>
      </c>
    </row>
    <row r="2969" spans="1:22"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76"/>
        <v>1.1392</v>
      </c>
      <c r="P2969" s="7">
        <f t="shared" si="369"/>
        <v>80.225352112676063</v>
      </c>
      <c r="Q2969" t="str">
        <f t="shared" si="370"/>
        <v>theater</v>
      </c>
      <c r="R2969" s="8" t="str">
        <f t="shared" si="371"/>
        <v>plays</v>
      </c>
      <c r="S2969" s="12">
        <f t="shared" si="372"/>
        <v>42042.197824074072</v>
      </c>
      <c r="T2969" s="12">
        <f t="shared" si="373"/>
        <v>42072.156157407408</v>
      </c>
      <c r="U2969" s="13">
        <f t="shared" si="374"/>
        <v>42042.197824074072</v>
      </c>
      <c r="V2969" t="str">
        <f t="shared" si="375"/>
        <v>Feb</v>
      </c>
    </row>
    <row r="2970" spans="1:22"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76"/>
        <v>1.06</v>
      </c>
      <c r="P2970" s="7">
        <f t="shared" si="369"/>
        <v>78.936170212765958</v>
      </c>
      <c r="Q2970" t="str">
        <f t="shared" si="370"/>
        <v>theater</v>
      </c>
      <c r="R2970" s="8" t="str">
        <f t="shared" si="371"/>
        <v>plays</v>
      </c>
      <c r="S2970" s="12">
        <f t="shared" si="372"/>
        <v>42585.523842592593</v>
      </c>
      <c r="T2970" s="12">
        <f t="shared" si="373"/>
        <v>42599.165972222225</v>
      </c>
      <c r="U2970" s="13">
        <f t="shared" si="374"/>
        <v>42585.523842592593</v>
      </c>
      <c r="V2970" t="str">
        <f t="shared" si="375"/>
        <v>Aug</v>
      </c>
    </row>
    <row r="2971" spans="1:22"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76"/>
        <v>1.625</v>
      </c>
      <c r="P2971" s="7">
        <f t="shared" si="369"/>
        <v>95.588235294117652</v>
      </c>
      <c r="Q2971" t="str">
        <f t="shared" si="370"/>
        <v>theater</v>
      </c>
      <c r="R2971" s="8" t="str">
        <f t="shared" si="371"/>
        <v>plays</v>
      </c>
      <c r="S2971" s="12">
        <f t="shared" si="372"/>
        <v>42097.786493055552</v>
      </c>
      <c r="T2971" s="12">
        <f t="shared" si="373"/>
        <v>42127.952083333337</v>
      </c>
      <c r="U2971" s="13">
        <f t="shared" si="374"/>
        <v>42097.786493055552</v>
      </c>
      <c r="V2971" t="str">
        <f t="shared" si="375"/>
        <v>Apr</v>
      </c>
    </row>
    <row r="2972" spans="1:22"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76"/>
        <v>1.06</v>
      </c>
      <c r="P2972" s="7">
        <f t="shared" si="369"/>
        <v>69.890109890109883</v>
      </c>
      <c r="Q2972" t="str">
        <f t="shared" si="370"/>
        <v>theater</v>
      </c>
      <c r="R2972" s="8" t="str">
        <f t="shared" si="371"/>
        <v>plays</v>
      </c>
      <c r="S2972" s="12">
        <f t="shared" si="372"/>
        <v>41808.669571759259</v>
      </c>
      <c r="T2972" s="12">
        <f t="shared" si="373"/>
        <v>41838.669571759259</v>
      </c>
      <c r="U2972" s="13">
        <f t="shared" si="374"/>
        <v>41808.669571759259</v>
      </c>
      <c r="V2972" t="str">
        <f t="shared" si="375"/>
        <v>Jun</v>
      </c>
    </row>
    <row r="2973" spans="1:22"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76"/>
        <v>1.0015624999999999</v>
      </c>
      <c r="P2973" s="7">
        <f t="shared" si="369"/>
        <v>74.534883720930239</v>
      </c>
      <c r="Q2973" t="str">
        <f t="shared" si="370"/>
        <v>theater</v>
      </c>
      <c r="R2973" s="8" t="str">
        <f t="shared" si="371"/>
        <v>plays</v>
      </c>
      <c r="S2973" s="12">
        <f t="shared" si="372"/>
        <v>41852.658310185187</v>
      </c>
      <c r="T2973" s="12">
        <f t="shared" si="373"/>
        <v>41882.658310185187</v>
      </c>
      <c r="U2973" s="13">
        <f t="shared" si="374"/>
        <v>41852.658310185187</v>
      </c>
      <c r="V2973" t="str">
        <f t="shared" si="375"/>
        <v>Aug</v>
      </c>
    </row>
    <row r="2974" spans="1:22"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76"/>
        <v>1.0535000000000001</v>
      </c>
      <c r="P2974" s="7">
        <f t="shared" si="369"/>
        <v>123.94117647058823</v>
      </c>
      <c r="Q2974" t="str">
        <f t="shared" si="370"/>
        <v>theater</v>
      </c>
      <c r="R2974" s="8" t="str">
        <f t="shared" si="371"/>
        <v>plays</v>
      </c>
      <c r="S2974" s="12">
        <f t="shared" si="372"/>
        <v>42694.110185185185</v>
      </c>
      <c r="T2974" s="12">
        <f t="shared" si="373"/>
        <v>42709.041666666672</v>
      </c>
      <c r="U2974" s="13">
        <f t="shared" si="374"/>
        <v>42694.110185185185</v>
      </c>
      <c r="V2974" t="str">
        <f t="shared" si="375"/>
        <v>Nov</v>
      </c>
    </row>
    <row r="2975" spans="1:22"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76"/>
        <v>1.748</v>
      </c>
      <c r="P2975" s="7">
        <f t="shared" si="369"/>
        <v>264.84848484848487</v>
      </c>
      <c r="Q2975" t="str">
        <f t="shared" si="370"/>
        <v>theater</v>
      </c>
      <c r="R2975" s="8" t="str">
        <f t="shared" si="371"/>
        <v>plays</v>
      </c>
      <c r="S2975" s="12">
        <f t="shared" si="372"/>
        <v>42341.818379629629</v>
      </c>
      <c r="T2975" s="12">
        <f t="shared" si="373"/>
        <v>42370.166666666672</v>
      </c>
      <c r="U2975" s="13">
        <f t="shared" si="374"/>
        <v>42341.818379629629</v>
      </c>
      <c r="V2975" t="str">
        <f t="shared" si="375"/>
        <v>Dec</v>
      </c>
    </row>
    <row r="2976" spans="1:22"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76"/>
        <v>1.02</v>
      </c>
      <c r="P2976" s="7">
        <f t="shared" si="369"/>
        <v>58.620689655172413</v>
      </c>
      <c r="Q2976" t="str">
        <f t="shared" si="370"/>
        <v>theater</v>
      </c>
      <c r="R2976" s="8" t="str">
        <f t="shared" si="371"/>
        <v>plays</v>
      </c>
      <c r="S2976" s="12">
        <f t="shared" si="372"/>
        <v>41880.061006944445</v>
      </c>
      <c r="T2976" s="12">
        <f t="shared" si="373"/>
        <v>41908.065972222219</v>
      </c>
      <c r="U2976" s="13">
        <f t="shared" si="374"/>
        <v>41880.061006944445</v>
      </c>
      <c r="V2976" t="str">
        <f t="shared" si="375"/>
        <v>Aug</v>
      </c>
    </row>
    <row r="2977" spans="1:22"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76"/>
        <v>1.00125</v>
      </c>
      <c r="P2977" s="7">
        <f t="shared" si="369"/>
        <v>70.884955752212392</v>
      </c>
      <c r="Q2977" t="str">
        <f t="shared" si="370"/>
        <v>theater</v>
      </c>
      <c r="R2977" s="8" t="str">
        <f t="shared" si="371"/>
        <v>plays</v>
      </c>
      <c r="S2977" s="12">
        <f t="shared" si="372"/>
        <v>41941.683865740742</v>
      </c>
      <c r="T2977" s="12">
        <f t="shared" si="373"/>
        <v>41970.125</v>
      </c>
      <c r="U2977" s="13">
        <f t="shared" si="374"/>
        <v>41941.683865740742</v>
      </c>
      <c r="V2977" t="str">
        <f t="shared" si="375"/>
        <v>Oct</v>
      </c>
    </row>
    <row r="2978" spans="1:22"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76"/>
        <v>1.7142857142857142</v>
      </c>
      <c r="P2978" s="7">
        <f t="shared" si="369"/>
        <v>8.5714285714285712</v>
      </c>
      <c r="Q2978" t="str">
        <f t="shared" si="370"/>
        <v>theater</v>
      </c>
      <c r="R2978" s="8" t="str">
        <f t="shared" si="371"/>
        <v>plays</v>
      </c>
      <c r="S2978" s="12">
        <f t="shared" si="372"/>
        <v>42425.730671296296</v>
      </c>
      <c r="T2978" s="12">
        <f t="shared" si="373"/>
        <v>42442.5</v>
      </c>
      <c r="U2978" s="13">
        <f t="shared" si="374"/>
        <v>42425.730671296296</v>
      </c>
      <c r="V2978" t="str">
        <f t="shared" si="375"/>
        <v>Feb</v>
      </c>
    </row>
    <row r="2979" spans="1:22"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76"/>
        <v>1.1356666666666666</v>
      </c>
      <c r="P2979" s="7">
        <f t="shared" si="369"/>
        <v>113.56666666666666</v>
      </c>
      <c r="Q2979" t="str">
        <f t="shared" si="370"/>
        <v>theater</v>
      </c>
      <c r="R2979" s="8" t="str">
        <f t="shared" si="371"/>
        <v>plays</v>
      </c>
      <c r="S2979" s="12">
        <f t="shared" si="372"/>
        <v>42026.88118055556</v>
      </c>
      <c r="T2979" s="12">
        <f t="shared" si="373"/>
        <v>42086.093055555553</v>
      </c>
      <c r="U2979" s="13">
        <f t="shared" si="374"/>
        <v>42026.88118055556</v>
      </c>
      <c r="V2979" t="str">
        <f t="shared" si="375"/>
        <v>Jan</v>
      </c>
    </row>
    <row r="2980" spans="1:22"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76"/>
        <v>1.2946666666666666</v>
      </c>
      <c r="P2980" s="7">
        <f t="shared" si="369"/>
        <v>60.6875</v>
      </c>
      <c r="Q2980" t="str">
        <f t="shared" si="370"/>
        <v>theater</v>
      </c>
      <c r="R2980" s="8" t="str">
        <f t="shared" si="371"/>
        <v>plays</v>
      </c>
      <c r="S2980" s="12">
        <f t="shared" si="372"/>
        <v>41922.640590277777</v>
      </c>
      <c r="T2980" s="12">
        <f t="shared" si="373"/>
        <v>41932.249305555553</v>
      </c>
      <c r="U2980" s="13">
        <f t="shared" si="374"/>
        <v>41922.640590277777</v>
      </c>
      <c r="V2980" t="str">
        <f t="shared" si="375"/>
        <v>Oct</v>
      </c>
    </row>
    <row r="2981" spans="1:22"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76"/>
        <v>1.014</v>
      </c>
      <c r="P2981" s="7">
        <f t="shared" si="369"/>
        <v>110.21739130434783</v>
      </c>
      <c r="Q2981" t="str">
        <f t="shared" si="370"/>
        <v>theater</v>
      </c>
      <c r="R2981" s="8" t="str">
        <f t="shared" si="371"/>
        <v>plays</v>
      </c>
      <c r="S2981" s="12">
        <f t="shared" si="372"/>
        <v>41993.824340277773</v>
      </c>
      <c r="T2981" s="12">
        <f t="shared" si="373"/>
        <v>42010.25</v>
      </c>
      <c r="U2981" s="13">
        <f t="shared" si="374"/>
        <v>41993.824340277773</v>
      </c>
      <c r="V2981" t="str">
        <f t="shared" si="375"/>
        <v>Dec</v>
      </c>
    </row>
    <row r="2982" spans="1:22"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76"/>
        <v>1.0916666666666666</v>
      </c>
      <c r="P2982" s="7">
        <f t="shared" si="369"/>
        <v>136.45833333333334</v>
      </c>
      <c r="Q2982" t="str">
        <f t="shared" si="370"/>
        <v>theater</v>
      </c>
      <c r="R2982" s="8" t="str">
        <f t="shared" si="371"/>
        <v>plays</v>
      </c>
      <c r="S2982" s="12">
        <f t="shared" si="372"/>
        <v>42219.915856481486</v>
      </c>
      <c r="T2982" s="12">
        <f t="shared" si="373"/>
        <v>42240.083333333328</v>
      </c>
      <c r="U2982" s="13">
        <f t="shared" si="374"/>
        <v>42219.915856481486</v>
      </c>
      <c r="V2982" t="str">
        <f t="shared" si="375"/>
        <v>Aug</v>
      </c>
    </row>
    <row r="2983" spans="1:22"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76"/>
        <v>1.28925</v>
      </c>
      <c r="P2983" s="7">
        <f t="shared" si="369"/>
        <v>53.164948453608247</v>
      </c>
      <c r="Q2983" t="str">
        <f t="shared" si="370"/>
        <v>theater</v>
      </c>
      <c r="R2983" s="8" t="str">
        <f t="shared" si="371"/>
        <v>spaces</v>
      </c>
      <c r="S2983" s="12">
        <f t="shared" si="372"/>
        <v>42225.559675925921</v>
      </c>
      <c r="T2983" s="12">
        <f t="shared" si="373"/>
        <v>42270.559675925921</v>
      </c>
      <c r="U2983" s="13">
        <f t="shared" si="374"/>
        <v>42225.559675925921</v>
      </c>
      <c r="V2983" t="str">
        <f t="shared" si="375"/>
        <v>Aug</v>
      </c>
    </row>
    <row r="2984" spans="1:22"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76"/>
        <v>1.0206</v>
      </c>
      <c r="P2984" s="7">
        <f t="shared" si="369"/>
        <v>86.491525423728817</v>
      </c>
      <c r="Q2984" t="str">
        <f t="shared" si="370"/>
        <v>theater</v>
      </c>
      <c r="R2984" s="8" t="str">
        <f t="shared" si="371"/>
        <v>spaces</v>
      </c>
      <c r="S2984" s="12">
        <f t="shared" si="372"/>
        <v>42381.686840277776</v>
      </c>
      <c r="T2984" s="12">
        <f t="shared" si="373"/>
        <v>42411.686840277776</v>
      </c>
      <c r="U2984" s="13">
        <f t="shared" si="374"/>
        <v>42381.686840277776</v>
      </c>
      <c r="V2984" t="str">
        <f t="shared" si="375"/>
        <v>Jan</v>
      </c>
    </row>
    <row r="2985" spans="1:22"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76"/>
        <v>1.465395775862069</v>
      </c>
      <c r="P2985" s="7">
        <f t="shared" si="369"/>
        <v>155.23827397260274</v>
      </c>
      <c r="Q2985" t="str">
        <f t="shared" si="370"/>
        <v>theater</v>
      </c>
      <c r="R2985" s="8" t="str">
        <f t="shared" si="371"/>
        <v>spaces</v>
      </c>
      <c r="S2985" s="12">
        <f t="shared" si="372"/>
        <v>41894.632361111115</v>
      </c>
      <c r="T2985" s="12">
        <f t="shared" si="373"/>
        <v>41954.674027777779</v>
      </c>
      <c r="U2985" s="13">
        <f t="shared" si="374"/>
        <v>41894.632361111115</v>
      </c>
      <c r="V2985" t="str">
        <f t="shared" si="375"/>
        <v>Sep</v>
      </c>
    </row>
    <row r="2986" spans="1:22"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76"/>
        <v>1.00352</v>
      </c>
      <c r="P2986" s="7">
        <f t="shared" si="369"/>
        <v>115.08256880733946</v>
      </c>
      <c r="Q2986" t="str">
        <f t="shared" si="370"/>
        <v>theater</v>
      </c>
      <c r="R2986" s="8" t="str">
        <f t="shared" si="371"/>
        <v>spaces</v>
      </c>
      <c r="S2986" s="12">
        <f t="shared" si="372"/>
        <v>42576.278715277775</v>
      </c>
      <c r="T2986" s="12">
        <f t="shared" si="373"/>
        <v>42606.278715277775</v>
      </c>
      <c r="U2986" s="13">
        <f t="shared" si="374"/>
        <v>42576.278715277775</v>
      </c>
      <c r="V2986" t="str">
        <f t="shared" si="375"/>
        <v>Jul</v>
      </c>
    </row>
    <row r="2987" spans="1:22"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76"/>
        <v>1.2164999999999999</v>
      </c>
      <c r="P2987" s="7">
        <f t="shared" si="369"/>
        <v>109.5945945945946</v>
      </c>
      <c r="Q2987" t="str">
        <f t="shared" si="370"/>
        <v>theater</v>
      </c>
      <c r="R2987" s="8" t="str">
        <f t="shared" si="371"/>
        <v>spaces</v>
      </c>
      <c r="S2987" s="12">
        <f t="shared" si="372"/>
        <v>42654.973703703705</v>
      </c>
      <c r="T2987" s="12">
        <f t="shared" si="373"/>
        <v>42674.166666666672</v>
      </c>
      <c r="U2987" s="13">
        <f t="shared" si="374"/>
        <v>42654.973703703705</v>
      </c>
      <c r="V2987" t="str">
        <f t="shared" si="375"/>
        <v>Oct</v>
      </c>
    </row>
    <row r="2988" spans="1:22"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76"/>
        <v>1.0549999999999999</v>
      </c>
      <c r="P2988" s="7">
        <f t="shared" si="369"/>
        <v>45.214285714285715</v>
      </c>
      <c r="Q2988" t="str">
        <f t="shared" si="370"/>
        <v>theater</v>
      </c>
      <c r="R2988" s="8" t="str">
        <f t="shared" si="371"/>
        <v>spaces</v>
      </c>
      <c r="S2988" s="12">
        <f t="shared" si="372"/>
        <v>42431.500069444446</v>
      </c>
      <c r="T2988" s="12">
        <f t="shared" si="373"/>
        <v>42491.458402777775</v>
      </c>
      <c r="U2988" s="13">
        <f t="shared" si="374"/>
        <v>42431.500069444446</v>
      </c>
      <c r="V2988" t="str">
        <f t="shared" si="375"/>
        <v>Mar</v>
      </c>
    </row>
    <row r="2989" spans="1:22"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76"/>
        <v>1.1040080000000001</v>
      </c>
      <c r="P2989" s="7">
        <f t="shared" si="369"/>
        <v>104.15169811320754</v>
      </c>
      <c r="Q2989" t="str">
        <f t="shared" si="370"/>
        <v>theater</v>
      </c>
      <c r="R2989" s="8" t="str">
        <f t="shared" si="371"/>
        <v>spaces</v>
      </c>
      <c r="S2989" s="12">
        <f t="shared" si="372"/>
        <v>42627.307303240741</v>
      </c>
      <c r="T2989" s="12">
        <f t="shared" si="373"/>
        <v>42656</v>
      </c>
      <c r="U2989" s="13">
        <f t="shared" si="374"/>
        <v>42627.307303240741</v>
      </c>
      <c r="V2989" t="str">
        <f t="shared" si="375"/>
        <v>Sep</v>
      </c>
    </row>
    <row r="2990" spans="1:22"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76"/>
        <v>1</v>
      </c>
      <c r="P2990" s="7">
        <f t="shared" si="369"/>
        <v>35.714285714285715</v>
      </c>
      <c r="Q2990" t="str">
        <f t="shared" si="370"/>
        <v>theater</v>
      </c>
      <c r="R2990" s="8" t="str">
        <f t="shared" si="371"/>
        <v>spaces</v>
      </c>
      <c r="S2990" s="12">
        <f t="shared" si="372"/>
        <v>42511.36204861111</v>
      </c>
      <c r="T2990" s="12">
        <f t="shared" si="373"/>
        <v>42541.36204861111</v>
      </c>
      <c r="U2990" s="13">
        <f t="shared" si="374"/>
        <v>42511.36204861111</v>
      </c>
      <c r="V2990" t="str">
        <f t="shared" si="375"/>
        <v>May</v>
      </c>
    </row>
    <row r="2991" spans="1:22"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76"/>
        <v>1.76535</v>
      </c>
      <c r="P2991" s="7">
        <f t="shared" si="369"/>
        <v>96.997252747252745</v>
      </c>
      <c r="Q2991" t="str">
        <f t="shared" si="370"/>
        <v>theater</v>
      </c>
      <c r="R2991" s="8" t="str">
        <f t="shared" si="371"/>
        <v>spaces</v>
      </c>
      <c r="S2991" s="12">
        <f t="shared" si="372"/>
        <v>42337.02039351852</v>
      </c>
      <c r="T2991" s="12">
        <f t="shared" si="373"/>
        <v>42359.207638888889</v>
      </c>
      <c r="U2991" s="13">
        <f t="shared" si="374"/>
        <v>42337.02039351852</v>
      </c>
      <c r="V2991" t="str">
        <f t="shared" si="375"/>
        <v>Nov</v>
      </c>
    </row>
    <row r="2992" spans="1:22"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76"/>
        <v>1</v>
      </c>
      <c r="P2992" s="7">
        <f t="shared" si="369"/>
        <v>370.37037037037038</v>
      </c>
      <c r="Q2992" t="str">
        <f t="shared" si="370"/>
        <v>theater</v>
      </c>
      <c r="R2992" s="8" t="str">
        <f t="shared" si="371"/>
        <v>spaces</v>
      </c>
      <c r="S2992" s="12">
        <f t="shared" si="372"/>
        <v>42341.57430555555</v>
      </c>
      <c r="T2992" s="12">
        <f t="shared" si="373"/>
        <v>42376.57430555555</v>
      </c>
      <c r="U2992" s="13">
        <f t="shared" si="374"/>
        <v>42341.57430555555</v>
      </c>
      <c r="V2992" t="str">
        <f t="shared" si="375"/>
        <v>Dec</v>
      </c>
    </row>
    <row r="2993" spans="1:22"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76"/>
        <v>1.0329411764705883</v>
      </c>
      <c r="P2993" s="7">
        <f t="shared" si="369"/>
        <v>94.408602150537632</v>
      </c>
      <c r="Q2993" t="str">
        <f t="shared" si="370"/>
        <v>theater</v>
      </c>
      <c r="R2993" s="8" t="str">
        <f t="shared" si="371"/>
        <v>spaces</v>
      </c>
      <c r="S2993" s="12">
        <f t="shared" si="372"/>
        <v>42740.837152777778</v>
      </c>
      <c r="T2993" s="12">
        <f t="shared" si="373"/>
        <v>42762.837152777778</v>
      </c>
      <c r="U2993" s="13">
        <f t="shared" si="374"/>
        <v>42740.837152777778</v>
      </c>
      <c r="V2993" t="str">
        <f t="shared" si="375"/>
        <v>Jan</v>
      </c>
    </row>
    <row r="2994" spans="1:22"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76"/>
        <v>1.0449999999999999</v>
      </c>
      <c r="P2994" s="7">
        <f t="shared" si="369"/>
        <v>48.984375</v>
      </c>
      <c r="Q2994" t="str">
        <f t="shared" si="370"/>
        <v>theater</v>
      </c>
      <c r="R2994" s="8" t="str">
        <f t="shared" si="371"/>
        <v>spaces</v>
      </c>
      <c r="S2994" s="12">
        <f t="shared" si="372"/>
        <v>42622.767476851848</v>
      </c>
      <c r="T2994" s="12">
        <f t="shared" si="373"/>
        <v>42652.767476851848</v>
      </c>
      <c r="U2994" s="13">
        <f t="shared" si="374"/>
        <v>42622.767476851848</v>
      </c>
      <c r="V2994" t="str">
        <f t="shared" si="375"/>
        <v>Sep</v>
      </c>
    </row>
    <row r="2995" spans="1:22"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76"/>
        <v>1.0029999999999999</v>
      </c>
      <c r="P2995" s="7">
        <f t="shared" si="369"/>
        <v>45.590909090909093</v>
      </c>
      <c r="Q2995" t="str">
        <f t="shared" si="370"/>
        <v>theater</v>
      </c>
      <c r="R2995" s="8" t="str">
        <f t="shared" si="371"/>
        <v>spaces</v>
      </c>
      <c r="S2995" s="12">
        <f t="shared" si="372"/>
        <v>42390.838738425926</v>
      </c>
      <c r="T2995" s="12">
        <f t="shared" si="373"/>
        <v>42420.838738425926</v>
      </c>
      <c r="U2995" s="13">
        <f t="shared" si="374"/>
        <v>42390.838738425926</v>
      </c>
      <c r="V2995" t="str">
        <f t="shared" si="375"/>
        <v>Jan</v>
      </c>
    </row>
    <row r="2996" spans="1:22"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76"/>
        <v>4.577466666666667</v>
      </c>
      <c r="P2996" s="7">
        <f t="shared" si="369"/>
        <v>23.275254237288134</v>
      </c>
      <c r="Q2996" t="str">
        <f t="shared" si="370"/>
        <v>theater</v>
      </c>
      <c r="R2996" s="8" t="str">
        <f t="shared" si="371"/>
        <v>spaces</v>
      </c>
      <c r="S2996" s="12">
        <f t="shared" si="372"/>
        <v>41885.478842592594</v>
      </c>
      <c r="T2996" s="12">
        <f t="shared" si="373"/>
        <v>41915.478842592594</v>
      </c>
      <c r="U2996" s="13">
        <f t="shared" si="374"/>
        <v>41885.478842592594</v>
      </c>
      <c r="V2996" t="str">
        <f t="shared" si="375"/>
        <v>Sep</v>
      </c>
    </row>
    <row r="2997" spans="1:22"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76"/>
        <v>1.0496000000000001</v>
      </c>
      <c r="P2997" s="7">
        <f t="shared" si="369"/>
        <v>63.2289156626506</v>
      </c>
      <c r="Q2997" t="str">
        <f t="shared" si="370"/>
        <v>theater</v>
      </c>
      <c r="R2997" s="8" t="str">
        <f t="shared" si="371"/>
        <v>spaces</v>
      </c>
      <c r="S2997" s="12">
        <f t="shared" si="372"/>
        <v>42724.665173611109</v>
      </c>
      <c r="T2997" s="12">
        <f t="shared" si="373"/>
        <v>42754.665173611109</v>
      </c>
      <c r="U2997" s="13">
        <f t="shared" si="374"/>
        <v>42724.665173611109</v>
      </c>
      <c r="V2997" t="str">
        <f t="shared" si="375"/>
        <v>Dec</v>
      </c>
    </row>
    <row r="2998" spans="1:22"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76"/>
        <v>1.7194285714285715</v>
      </c>
      <c r="P2998" s="7">
        <f t="shared" si="369"/>
        <v>153.5204081632653</v>
      </c>
      <c r="Q2998" t="str">
        <f t="shared" si="370"/>
        <v>theater</v>
      </c>
      <c r="R2998" s="8" t="str">
        <f t="shared" si="371"/>
        <v>spaces</v>
      </c>
      <c r="S2998" s="12">
        <f t="shared" si="372"/>
        <v>42090.912499999999</v>
      </c>
      <c r="T2998" s="12">
        <f t="shared" si="373"/>
        <v>42150.912499999999</v>
      </c>
      <c r="U2998" s="13">
        <f t="shared" si="374"/>
        <v>42090.912499999999</v>
      </c>
      <c r="V2998" t="str">
        <f t="shared" si="375"/>
        <v>Mar</v>
      </c>
    </row>
    <row r="2999" spans="1:22"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76"/>
        <v>1.0373000000000001</v>
      </c>
      <c r="P2999" s="7">
        <f t="shared" si="369"/>
        <v>90.2</v>
      </c>
      <c r="Q2999" t="str">
        <f t="shared" si="370"/>
        <v>theater</v>
      </c>
      <c r="R2999" s="8" t="str">
        <f t="shared" si="371"/>
        <v>spaces</v>
      </c>
      <c r="S2999" s="12">
        <f t="shared" si="372"/>
        <v>42775.733715277776</v>
      </c>
      <c r="T2999" s="12">
        <f t="shared" si="373"/>
        <v>42793.207638888889</v>
      </c>
      <c r="U2999" s="13">
        <f t="shared" si="374"/>
        <v>42775.733715277776</v>
      </c>
      <c r="V2999" t="str">
        <f t="shared" si="375"/>
        <v>Feb</v>
      </c>
    </row>
    <row r="3000" spans="1:22"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76"/>
        <v>1.0302899999999999</v>
      </c>
      <c r="P3000" s="7">
        <f t="shared" si="369"/>
        <v>118.97113163972287</v>
      </c>
      <c r="Q3000" t="str">
        <f t="shared" si="370"/>
        <v>theater</v>
      </c>
      <c r="R3000" s="8" t="str">
        <f t="shared" si="371"/>
        <v>spaces</v>
      </c>
      <c r="S3000" s="12">
        <f t="shared" si="372"/>
        <v>41778.193622685183</v>
      </c>
      <c r="T3000" s="12">
        <f t="shared" si="373"/>
        <v>41806.184027777781</v>
      </c>
      <c r="U3000" s="13">
        <f t="shared" si="374"/>
        <v>41778.193622685183</v>
      </c>
      <c r="V3000" t="str">
        <f t="shared" si="375"/>
        <v>May</v>
      </c>
    </row>
    <row r="3001" spans="1:22"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76"/>
        <v>1.1888888888888889</v>
      </c>
      <c r="P3001" s="7">
        <f t="shared" si="369"/>
        <v>80.25</v>
      </c>
      <c r="Q3001" t="str">
        <f t="shared" si="370"/>
        <v>theater</v>
      </c>
      <c r="R3001" s="8" t="str">
        <f t="shared" si="371"/>
        <v>spaces</v>
      </c>
      <c r="S3001" s="12">
        <f t="shared" si="372"/>
        <v>42780.740277777775</v>
      </c>
      <c r="T3001" s="12">
        <f t="shared" si="373"/>
        <v>42795.083333333328</v>
      </c>
      <c r="U3001" s="13">
        <f t="shared" si="374"/>
        <v>42780.740277777775</v>
      </c>
      <c r="V3001" t="str">
        <f t="shared" si="375"/>
        <v>Feb</v>
      </c>
    </row>
    <row r="3002" spans="1:22"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76"/>
        <v>1</v>
      </c>
      <c r="P3002" s="7">
        <f t="shared" si="369"/>
        <v>62.5</v>
      </c>
      <c r="Q3002" t="str">
        <f t="shared" si="370"/>
        <v>theater</v>
      </c>
      <c r="R3002" s="8" t="str">
        <f t="shared" si="371"/>
        <v>spaces</v>
      </c>
      <c r="S3002" s="12">
        <f t="shared" si="372"/>
        <v>42752.827199074076</v>
      </c>
      <c r="T3002" s="12">
        <f t="shared" si="373"/>
        <v>42766.75</v>
      </c>
      <c r="U3002" s="13">
        <f t="shared" si="374"/>
        <v>42752.827199074076</v>
      </c>
      <c r="V3002" t="str">
        <f t="shared" si="375"/>
        <v>Jan</v>
      </c>
    </row>
    <row r="3003" spans="1:22"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76"/>
        <v>3.1869988910451896</v>
      </c>
      <c r="P3003" s="7">
        <f t="shared" si="369"/>
        <v>131.37719999999999</v>
      </c>
      <c r="Q3003" t="str">
        <f t="shared" si="370"/>
        <v>theater</v>
      </c>
      <c r="R3003" s="8" t="str">
        <f t="shared" si="371"/>
        <v>spaces</v>
      </c>
      <c r="S3003" s="12">
        <f t="shared" si="372"/>
        <v>42534.895625000005</v>
      </c>
      <c r="T3003" s="12">
        <f t="shared" si="373"/>
        <v>42564.895625000005</v>
      </c>
      <c r="U3003" s="13">
        <f t="shared" si="374"/>
        <v>42534.895625000005</v>
      </c>
      <c r="V3003" t="str">
        <f t="shared" si="375"/>
        <v>Jun</v>
      </c>
    </row>
    <row r="3004" spans="1:22"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76"/>
        <v>1.0850614285714286</v>
      </c>
      <c r="P3004" s="7">
        <f t="shared" si="369"/>
        <v>73.032980769230775</v>
      </c>
      <c r="Q3004" t="str">
        <f t="shared" si="370"/>
        <v>theater</v>
      </c>
      <c r="R3004" s="8" t="str">
        <f t="shared" si="371"/>
        <v>spaces</v>
      </c>
      <c r="S3004" s="12">
        <f t="shared" si="372"/>
        <v>41239.83625</v>
      </c>
      <c r="T3004" s="12">
        <f t="shared" si="373"/>
        <v>41269.83625</v>
      </c>
      <c r="U3004" s="13">
        <f t="shared" si="374"/>
        <v>41239.83625</v>
      </c>
      <c r="V3004" t="str">
        <f t="shared" si="375"/>
        <v>Nov</v>
      </c>
    </row>
    <row r="3005" spans="1:22"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76"/>
        <v>1.0116666666666667</v>
      </c>
      <c r="P3005" s="7">
        <f t="shared" si="369"/>
        <v>178.52941176470588</v>
      </c>
      <c r="Q3005" t="str">
        <f t="shared" si="370"/>
        <v>theater</v>
      </c>
      <c r="R3005" s="8" t="str">
        <f t="shared" si="371"/>
        <v>spaces</v>
      </c>
      <c r="S3005" s="12">
        <f t="shared" si="372"/>
        <v>42398.849259259259</v>
      </c>
      <c r="T3005" s="12">
        <f t="shared" si="373"/>
        <v>42430.249305555553</v>
      </c>
      <c r="U3005" s="13">
        <f t="shared" si="374"/>
        <v>42398.849259259259</v>
      </c>
      <c r="V3005" t="str">
        <f t="shared" si="375"/>
        <v>Jan</v>
      </c>
    </row>
    <row r="3006" spans="1:22"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76"/>
        <v>1.12815</v>
      </c>
      <c r="P3006" s="7">
        <f t="shared" si="369"/>
        <v>162.90974729241879</v>
      </c>
      <c r="Q3006" t="str">
        <f t="shared" si="370"/>
        <v>theater</v>
      </c>
      <c r="R3006" s="8" t="str">
        <f t="shared" si="371"/>
        <v>spaces</v>
      </c>
      <c r="S3006" s="12">
        <f t="shared" si="372"/>
        <v>41928.881064814814</v>
      </c>
      <c r="T3006" s="12">
        <f t="shared" si="373"/>
        <v>41958.922731481478</v>
      </c>
      <c r="U3006" s="13">
        <f t="shared" si="374"/>
        <v>41928.881064814814</v>
      </c>
      <c r="V3006" t="str">
        <f t="shared" si="375"/>
        <v>Oct</v>
      </c>
    </row>
    <row r="3007" spans="1:22"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76"/>
        <v>1.2049622641509434</v>
      </c>
      <c r="P3007" s="7">
        <f t="shared" si="369"/>
        <v>108.24237288135593</v>
      </c>
      <c r="Q3007" t="str">
        <f t="shared" si="370"/>
        <v>theater</v>
      </c>
      <c r="R3007" s="8" t="str">
        <f t="shared" si="371"/>
        <v>spaces</v>
      </c>
      <c r="S3007" s="12">
        <f t="shared" si="372"/>
        <v>41888.674826388888</v>
      </c>
      <c r="T3007" s="12">
        <f t="shared" si="373"/>
        <v>41918.674826388888</v>
      </c>
      <c r="U3007" s="13">
        <f t="shared" si="374"/>
        <v>41888.674826388888</v>
      </c>
      <c r="V3007" t="str">
        <f t="shared" si="375"/>
        <v>Sep</v>
      </c>
    </row>
    <row r="3008" spans="1:22"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76"/>
        <v>1.0774999999999999</v>
      </c>
      <c r="P3008" s="7">
        <f t="shared" si="369"/>
        <v>88.865979381443296</v>
      </c>
      <c r="Q3008" t="str">
        <f t="shared" si="370"/>
        <v>theater</v>
      </c>
      <c r="R3008" s="8" t="str">
        <f t="shared" si="371"/>
        <v>spaces</v>
      </c>
      <c r="S3008" s="12">
        <f t="shared" si="372"/>
        <v>41957.756840277776</v>
      </c>
      <c r="T3008" s="12">
        <f t="shared" si="373"/>
        <v>41987.756840277776</v>
      </c>
      <c r="U3008" s="13">
        <f t="shared" si="374"/>
        <v>41957.756840277776</v>
      </c>
      <c r="V3008" t="str">
        <f t="shared" si="375"/>
        <v>Nov</v>
      </c>
    </row>
    <row r="3009" spans="1:22"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76"/>
        <v>1.8</v>
      </c>
      <c r="P3009" s="7">
        <f t="shared" si="369"/>
        <v>54</v>
      </c>
      <c r="Q3009" t="str">
        <f t="shared" si="370"/>
        <v>theater</v>
      </c>
      <c r="R3009" s="8" t="str">
        <f t="shared" si="371"/>
        <v>spaces</v>
      </c>
      <c r="S3009" s="12">
        <f t="shared" si="372"/>
        <v>42098.216238425928</v>
      </c>
      <c r="T3009" s="12">
        <f t="shared" si="373"/>
        <v>42119.216238425928</v>
      </c>
      <c r="U3009" s="13">
        <f t="shared" si="374"/>
        <v>42098.216238425928</v>
      </c>
      <c r="V3009" t="str">
        <f t="shared" si="375"/>
        <v>Apr</v>
      </c>
    </row>
    <row r="3010" spans="1:22"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76"/>
        <v>1.0116666666666667</v>
      </c>
      <c r="P3010" s="7">
        <f t="shared" si="369"/>
        <v>116.73076923076923</v>
      </c>
      <c r="Q3010" t="str">
        <f t="shared" si="370"/>
        <v>theater</v>
      </c>
      <c r="R3010" s="8" t="str">
        <f t="shared" si="371"/>
        <v>spaces</v>
      </c>
      <c r="S3010" s="12">
        <f t="shared" si="372"/>
        <v>42360.212025462963</v>
      </c>
      <c r="T3010" s="12">
        <f t="shared" si="373"/>
        <v>42390.212025462963</v>
      </c>
      <c r="U3010" s="13">
        <f t="shared" si="374"/>
        <v>42360.212025462963</v>
      </c>
      <c r="V3010" t="str">
        <f t="shared" si="375"/>
        <v>Dec</v>
      </c>
    </row>
    <row r="3011" spans="1:22"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376"/>
        <v>1.19756</v>
      </c>
      <c r="P3011" s="7">
        <f t="shared" ref="P3011:P3074" si="377">E3011/L3011</f>
        <v>233.8984375</v>
      </c>
      <c r="Q3011" t="str">
        <f t="shared" ref="Q3011:Q3074" si="378">LEFT(N3011, SEARCH("/",N3011,1)-1)</f>
        <v>theater</v>
      </c>
      <c r="R3011" s="8" t="str">
        <f t="shared" ref="R3011:R3074" si="379">RIGHT(N3011,LEN(N3011)-SEARCH("/",N3011))</f>
        <v>spaces</v>
      </c>
      <c r="S3011" s="12">
        <f t="shared" ref="S3011:S3074" si="380">(J3011/86400)+DATE(1970,1,1)</f>
        <v>41939.569907407407</v>
      </c>
      <c r="T3011" s="12">
        <f t="shared" ref="T3011:T3074" si="381">(I3011/86400)+DATE(1970,1,1)</f>
        <v>41969.611574074079</v>
      </c>
      <c r="U3011" s="13">
        <f t="shared" ref="U3011:U3074" si="382">S3011</f>
        <v>41939.569907407407</v>
      </c>
      <c r="V3011" t="str">
        <f t="shared" si="375"/>
        <v>Oct</v>
      </c>
    </row>
    <row r="3012" spans="1:22"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76"/>
        <v>1.58</v>
      </c>
      <c r="P3012" s="7">
        <f t="shared" si="377"/>
        <v>158</v>
      </c>
      <c r="Q3012" t="str">
        <f t="shared" si="378"/>
        <v>theater</v>
      </c>
      <c r="R3012" s="8" t="str">
        <f t="shared" si="379"/>
        <v>spaces</v>
      </c>
      <c r="S3012" s="12">
        <f t="shared" si="380"/>
        <v>41996.832395833335</v>
      </c>
      <c r="T3012" s="12">
        <f t="shared" si="381"/>
        <v>42056.832395833335</v>
      </c>
      <c r="U3012" s="13">
        <f t="shared" si="382"/>
        <v>41996.832395833335</v>
      </c>
      <c r="V3012" t="str">
        <f t="shared" ref="V3012:V3075" si="383">TEXT(S3012,"mmm")</f>
        <v>Dec</v>
      </c>
    </row>
    <row r="3013" spans="1:22"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76"/>
        <v>1.2366666666666666</v>
      </c>
      <c r="P3013" s="7">
        <f t="shared" si="377"/>
        <v>14.84</v>
      </c>
      <c r="Q3013" t="str">
        <f t="shared" si="378"/>
        <v>theater</v>
      </c>
      <c r="R3013" s="8" t="str">
        <f t="shared" si="379"/>
        <v>spaces</v>
      </c>
      <c r="S3013" s="12">
        <f t="shared" si="380"/>
        <v>42334.468935185185</v>
      </c>
      <c r="T3013" s="12">
        <f t="shared" si="381"/>
        <v>42361.957638888889</v>
      </c>
      <c r="U3013" s="13">
        <f t="shared" si="382"/>
        <v>42334.468935185185</v>
      </c>
      <c r="V3013" t="str">
        <f t="shared" si="383"/>
        <v>Nov</v>
      </c>
    </row>
    <row r="3014" spans="1:22"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76"/>
        <v>1.1712499999999999</v>
      </c>
      <c r="P3014" s="7">
        <f t="shared" si="377"/>
        <v>85.181818181818187</v>
      </c>
      <c r="Q3014" t="str">
        <f t="shared" si="378"/>
        <v>theater</v>
      </c>
      <c r="R3014" s="8" t="str">
        <f t="shared" si="379"/>
        <v>spaces</v>
      </c>
      <c r="S3014" s="12">
        <f t="shared" si="380"/>
        <v>42024.702893518523</v>
      </c>
      <c r="T3014" s="12">
        <f t="shared" si="381"/>
        <v>42045.702893518523</v>
      </c>
      <c r="U3014" s="13">
        <f t="shared" si="382"/>
        <v>42024.702893518523</v>
      </c>
      <c r="V3014" t="str">
        <f t="shared" si="383"/>
        <v>Jan</v>
      </c>
    </row>
    <row r="3015" spans="1:22"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76"/>
        <v>1.5696000000000001</v>
      </c>
      <c r="P3015" s="7">
        <f t="shared" si="377"/>
        <v>146.69158878504672</v>
      </c>
      <c r="Q3015" t="str">
        <f t="shared" si="378"/>
        <v>theater</v>
      </c>
      <c r="R3015" s="8" t="str">
        <f t="shared" si="379"/>
        <v>spaces</v>
      </c>
      <c r="S3015" s="12">
        <f t="shared" si="380"/>
        <v>42146.836215277777</v>
      </c>
      <c r="T3015" s="12">
        <f t="shared" si="381"/>
        <v>42176.836215277777</v>
      </c>
      <c r="U3015" s="13">
        <f t="shared" si="382"/>
        <v>42146.836215277777</v>
      </c>
      <c r="V3015" t="str">
        <f t="shared" si="383"/>
        <v>May</v>
      </c>
    </row>
    <row r="3016" spans="1:22"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76"/>
        <v>1.13104</v>
      </c>
      <c r="P3016" s="7">
        <f t="shared" si="377"/>
        <v>50.764811490125673</v>
      </c>
      <c r="Q3016" t="str">
        <f t="shared" si="378"/>
        <v>theater</v>
      </c>
      <c r="R3016" s="8" t="str">
        <f t="shared" si="379"/>
        <v>spaces</v>
      </c>
      <c r="S3016" s="12">
        <f t="shared" si="380"/>
        <v>41920.123611111107</v>
      </c>
      <c r="T3016" s="12">
        <f t="shared" si="381"/>
        <v>41948.208333333336</v>
      </c>
      <c r="U3016" s="13">
        <f t="shared" si="382"/>
        <v>41920.123611111107</v>
      </c>
      <c r="V3016" t="str">
        <f t="shared" si="383"/>
        <v>Oct</v>
      </c>
    </row>
    <row r="3017" spans="1:22"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76"/>
        <v>1.0317647058823529</v>
      </c>
      <c r="P3017" s="7">
        <f t="shared" si="377"/>
        <v>87.7</v>
      </c>
      <c r="Q3017" t="str">
        <f t="shared" si="378"/>
        <v>theater</v>
      </c>
      <c r="R3017" s="8" t="str">
        <f t="shared" si="379"/>
        <v>spaces</v>
      </c>
      <c r="S3017" s="12">
        <f t="shared" si="380"/>
        <v>41785.72729166667</v>
      </c>
      <c r="T3017" s="12">
        <f t="shared" si="381"/>
        <v>41801.166666666664</v>
      </c>
      <c r="U3017" s="13">
        <f t="shared" si="382"/>
        <v>41785.72729166667</v>
      </c>
      <c r="V3017" t="str">
        <f t="shared" si="383"/>
        <v>May</v>
      </c>
    </row>
    <row r="3018" spans="1:22"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76"/>
        <v>1.0261176470588236</v>
      </c>
      <c r="P3018" s="7">
        <f t="shared" si="377"/>
        <v>242.27777777777777</v>
      </c>
      <c r="Q3018" t="str">
        <f t="shared" si="378"/>
        <v>theater</v>
      </c>
      <c r="R3018" s="8" t="str">
        <f t="shared" si="379"/>
        <v>spaces</v>
      </c>
      <c r="S3018" s="12">
        <f t="shared" si="380"/>
        <v>41778.548055555555</v>
      </c>
      <c r="T3018" s="12">
        <f t="shared" si="381"/>
        <v>41838.548055555555</v>
      </c>
      <c r="U3018" s="13">
        <f t="shared" si="382"/>
        <v>41778.548055555555</v>
      </c>
      <c r="V3018" t="str">
        <f t="shared" si="383"/>
        <v>May</v>
      </c>
    </row>
    <row r="3019" spans="1:22"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76"/>
        <v>1.0584090909090909</v>
      </c>
      <c r="P3019" s="7">
        <f t="shared" si="377"/>
        <v>146.44654088050314</v>
      </c>
      <c r="Q3019" t="str">
        <f t="shared" si="378"/>
        <v>theater</v>
      </c>
      <c r="R3019" s="8" t="str">
        <f t="shared" si="379"/>
        <v>spaces</v>
      </c>
      <c r="S3019" s="12">
        <f t="shared" si="380"/>
        <v>41841.850034722222</v>
      </c>
      <c r="T3019" s="12">
        <f t="shared" si="381"/>
        <v>41871.850034722222</v>
      </c>
      <c r="U3019" s="13">
        <f t="shared" si="382"/>
        <v>41841.850034722222</v>
      </c>
      <c r="V3019" t="str">
        <f t="shared" si="383"/>
        <v>Jul</v>
      </c>
    </row>
    <row r="3020" spans="1:22"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76"/>
        <v>1.0071428571428571</v>
      </c>
      <c r="P3020" s="7">
        <f t="shared" si="377"/>
        <v>103.17073170731707</v>
      </c>
      <c r="Q3020" t="str">
        <f t="shared" si="378"/>
        <v>theater</v>
      </c>
      <c r="R3020" s="8" t="str">
        <f t="shared" si="379"/>
        <v>spaces</v>
      </c>
      <c r="S3020" s="12">
        <f t="shared" si="380"/>
        <v>42163.298333333332</v>
      </c>
      <c r="T3020" s="12">
        <f t="shared" si="381"/>
        <v>42205.916666666672</v>
      </c>
      <c r="U3020" s="13">
        <f t="shared" si="382"/>
        <v>42163.298333333332</v>
      </c>
      <c r="V3020" t="str">
        <f t="shared" si="383"/>
        <v>Jun</v>
      </c>
    </row>
    <row r="3021" spans="1:22"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76"/>
        <v>1.2123333333333333</v>
      </c>
      <c r="P3021" s="7">
        <f t="shared" si="377"/>
        <v>80.464601769911511</v>
      </c>
      <c r="Q3021" t="str">
        <f t="shared" si="378"/>
        <v>theater</v>
      </c>
      <c r="R3021" s="8" t="str">
        <f t="shared" si="379"/>
        <v>spaces</v>
      </c>
      <c r="S3021" s="12">
        <f t="shared" si="380"/>
        <v>41758.833564814813</v>
      </c>
      <c r="T3021" s="12">
        <f t="shared" si="381"/>
        <v>41786.125</v>
      </c>
      <c r="U3021" s="13">
        <f t="shared" si="382"/>
        <v>41758.833564814813</v>
      </c>
      <c r="V3021" t="str">
        <f t="shared" si="383"/>
        <v>Apr</v>
      </c>
    </row>
    <row r="3022" spans="1:22"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76"/>
        <v>1.0057142857142858</v>
      </c>
      <c r="P3022" s="7">
        <f t="shared" si="377"/>
        <v>234.66666666666666</v>
      </c>
      <c r="Q3022" t="str">
        <f t="shared" si="378"/>
        <v>theater</v>
      </c>
      <c r="R3022" s="8" t="str">
        <f t="shared" si="379"/>
        <v>spaces</v>
      </c>
      <c r="S3022" s="12">
        <f t="shared" si="380"/>
        <v>42170.846446759257</v>
      </c>
      <c r="T3022" s="12">
        <f t="shared" si="381"/>
        <v>42230.846446759257</v>
      </c>
      <c r="U3022" s="13">
        <f t="shared" si="382"/>
        <v>42170.846446759257</v>
      </c>
      <c r="V3022" t="str">
        <f t="shared" si="383"/>
        <v>Jun</v>
      </c>
    </row>
    <row r="3023" spans="1:22"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ref="O3023:O3086" si="384">E3023/D3023</f>
        <v>1.1602222222222223</v>
      </c>
      <c r="P3023" s="7">
        <f t="shared" si="377"/>
        <v>50.689320388349515</v>
      </c>
      <c r="Q3023" t="str">
        <f t="shared" si="378"/>
        <v>theater</v>
      </c>
      <c r="R3023" s="8" t="str">
        <f t="shared" si="379"/>
        <v>spaces</v>
      </c>
      <c r="S3023" s="12">
        <f t="shared" si="380"/>
        <v>42660.618854166663</v>
      </c>
      <c r="T3023" s="12">
        <f t="shared" si="381"/>
        <v>42696.249305555553</v>
      </c>
      <c r="U3023" s="13">
        <f t="shared" si="382"/>
        <v>42660.618854166663</v>
      </c>
      <c r="V3023" t="str">
        <f t="shared" si="383"/>
        <v>Oct</v>
      </c>
    </row>
    <row r="3024" spans="1:22"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84"/>
        <v>1.0087999999999999</v>
      </c>
      <c r="P3024" s="7">
        <f t="shared" si="377"/>
        <v>162.70967741935485</v>
      </c>
      <c r="Q3024" t="str">
        <f t="shared" si="378"/>
        <v>theater</v>
      </c>
      <c r="R3024" s="8" t="str">
        <f t="shared" si="379"/>
        <v>spaces</v>
      </c>
      <c r="S3024" s="12">
        <f t="shared" si="380"/>
        <v>42564.95380787037</v>
      </c>
      <c r="T3024" s="12">
        <f t="shared" si="381"/>
        <v>42609.95380787037</v>
      </c>
      <c r="U3024" s="13">
        <f t="shared" si="382"/>
        <v>42564.95380787037</v>
      </c>
      <c r="V3024" t="str">
        <f t="shared" si="383"/>
        <v>Jul</v>
      </c>
    </row>
    <row r="3025" spans="1:22"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84"/>
        <v>1.03</v>
      </c>
      <c r="P3025" s="7">
        <f t="shared" si="377"/>
        <v>120.16666666666667</v>
      </c>
      <c r="Q3025" t="str">
        <f t="shared" si="378"/>
        <v>theater</v>
      </c>
      <c r="R3025" s="8" t="str">
        <f t="shared" si="379"/>
        <v>spaces</v>
      </c>
      <c r="S3025" s="12">
        <f t="shared" si="380"/>
        <v>42121.675763888888</v>
      </c>
      <c r="T3025" s="12">
        <f t="shared" si="381"/>
        <v>42166.675763888888</v>
      </c>
      <c r="U3025" s="13">
        <f t="shared" si="382"/>
        <v>42121.675763888888</v>
      </c>
      <c r="V3025" t="str">
        <f t="shared" si="383"/>
        <v>Apr</v>
      </c>
    </row>
    <row r="3026" spans="1:22"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84"/>
        <v>2.4641999999999999</v>
      </c>
      <c r="P3026" s="7">
        <f t="shared" si="377"/>
        <v>67.697802197802204</v>
      </c>
      <c r="Q3026" t="str">
        <f t="shared" si="378"/>
        <v>theater</v>
      </c>
      <c r="R3026" s="8" t="str">
        <f t="shared" si="379"/>
        <v>spaces</v>
      </c>
      <c r="S3026" s="12">
        <f t="shared" si="380"/>
        <v>41158.993923611109</v>
      </c>
      <c r="T3026" s="12">
        <f t="shared" si="381"/>
        <v>41188.993923611109</v>
      </c>
      <c r="U3026" s="13">
        <f t="shared" si="382"/>
        <v>41158.993923611109</v>
      </c>
      <c r="V3026" t="str">
        <f t="shared" si="383"/>
        <v>Sep</v>
      </c>
    </row>
    <row r="3027" spans="1:22"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84"/>
        <v>3.0219999999999998</v>
      </c>
      <c r="P3027" s="7">
        <f t="shared" si="377"/>
        <v>52.103448275862071</v>
      </c>
      <c r="Q3027" t="str">
        <f t="shared" si="378"/>
        <v>theater</v>
      </c>
      <c r="R3027" s="8" t="str">
        <f t="shared" si="379"/>
        <v>spaces</v>
      </c>
      <c r="S3027" s="12">
        <f t="shared" si="380"/>
        <v>41761.509409722225</v>
      </c>
      <c r="T3027" s="12">
        <f t="shared" si="381"/>
        <v>41789.666666666664</v>
      </c>
      <c r="U3027" s="13">
        <f t="shared" si="382"/>
        <v>41761.509409722225</v>
      </c>
      <c r="V3027" t="str">
        <f t="shared" si="383"/>
        <v>May</v>
      </c>
    </row>
    <row r="3028" spans="1:22"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84"/>
        <v>1.4333333333333333</v>
      </c>
      <c r="P3028" s="7">
        <f t="shared" si="377"/>
        <v>51.6</v>
      </c>
      <c r="Q3028" t="str">
        <f t="shared" si="378"/>
        <v>theater</v>
      </c>
      <c r="R3028" s="8" t="str">
        <f t="shared" si="379"/>
        <v>spaces</v>
      </c>
      <c r="S3028" s="12">
        <f t="shared" si="380"/>
        <v>42783.459398148145</v>
      </c>
      <c r="T3028" s="12">
        <f t="shared" si="381"/>
        <v>42797.459398148145</v>
      </c>
      <c r="U3028" s="13">
        <f t="shared" si="382"/>
        <v>42783.459398148145</v>
      </c>
      <c r="V3028" t="str">
        <f t="shared" si="383"/>
        <v>Feb</v>
      </c>
    </row>
    <row r="3029" spans="1:22"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84"/>
        <v>1.3144</v>
      </c>
      <c r="P3029" s="7">
        <f t="shared" si="377"/>
        <v>164.3</v>
      </c>
      <c r="Q3029" t="str">
        <f t="shared" si="378"/>
        <v>theater</v>
      </c>
      <c r="R3029" s="8" t="str">
        <f t="shared" si="379"/>
        <v>spaces</v>
      </c>
      <c r="S3029" s="12">
        <f t="shared" si="380"/>
        <v>42053.704293981486</v>
      </c>
      <c r="T3029" s="12">
        <f t="shared" si="381"/>
        <v>42083.662627314814</v>
      </c>
      <c r="U3029" s="13">
        <f t="shared" si="382"/>
        <v>42053.704293981486</v>
      </c>
      <c r="V3029" t="str">
        <f t="shared" si="383"/>
        <v>Feb</v>
      </c>
    </row>
    <row r="3030" spans="1:22"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84"/>
        <v>1.6801999999999999</v>
      </c>
      <c r="P3030" s="7">
        <f t="shared" si="377"/>
        <v>84.858585858585855</v>
      </c>
      <c r="Q3030" t="str">
        <f t="shared" si="378"/>
        <v>theater</v>
      </c>
      <c r="R3030" s="8" t="str">
        <f t="shared" si="379"/>
        <v>spaces</v>
      </c>
      <c r="S3030" s="12">
        <f t="shared" si="380"/>
        <v>42567.264178240745</v>
      </c>
      <c r="T3030" s="12">
        <f t="shared" si="381"/>
        <v>42597.264178240745</v>
      </c>
      <c r="U3030" s="13">
        <f t="shared" si="382"/>
        <v>42567.264178240745</v>
      </c>
      <c r="V3030" t="str">
        <f t="shared" si="383"/>
        <v>Jul</v>
      </c>
    </row>
    <row r="3031" spans="1:22"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84"/>
        <v>1.0967666666666667</v>
      </c>
      <c r="P3031" s="7">
        <f t="shared" si="377"/>
        <v>94.548850574712645</v>
      </c>
      <c r="Q3031" t="str">
        <f t="shared" si="378"/>
        <v>theater</v>
      </c>
      <c r="R3031" s="8" t="str">
        <f t="shared" si="379"/>
        <v>spaces</v>
      </c>
      <c r="S3031" s="12">
        <f t="shared" si="380"/>
        <v>41932.708877314813</v>
      </c>
      <c r="T3031" s="12">
        <f t="shared" si="381"/>
        <v>41961.190972222219</v>
      </c>
      <c r="U3031" s="13">
        <f t="shared" si="382"/>
        <v>41932.708877314813</v>
      </c>
      <c r="V3031" t="str">
        <f t="shared" si="383"/>
        <v>Oct</v>
      </c>
    </row>
    <row r="3032" spans="1:22"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84"/>
        <v>1.0668571428571429</v>
      </c>
      <c r="P3032" s="7">
        <f t="shared" si="377"/>
        <v>45.536585365853661</v>
      </c>
      <c r="Q3032" t="str">
        <f t="shared" si="378"/>
        <v>theater</v>
      </c>
      <c r="R3032" s="8" t="str">
        <f t="shared" si="379"/>
        <v>spaces</v>
      </c>
      <c r="S3032" s="12">
        <f t="shared" si="380"/>
        <v>42233.747349537036</v>
      </c>
      <c r="T3032" s="12">
        <f t="shared" si="381"/>
        <v>42263.747349537036</v>
      </c>
      <c r="U3032" s="13">
        <f t="shared" si="382"/>
        <v>42233.747349537036</v>
      </c>
      <c r="V3032" t="str">
        <f t="shared" si="383"/>
        <v>Aug</v>
      </c>
    </row>
    <row r="3033" spans="1:22"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84"/>
        <v>1</v>
      </c>
      <c r="P3033" s="7">
        <f t="shared" si="377"/>
        <v>51.724137931034484</v>
      </c>
      <c r="Q3033" t="str">
        <f t="shared" si="378"/>
        <v>theater</v>
      </c>
      <c r="R3033" s="8" t="str">
        <f t="shared" si="379"/>
        <v>spaces</v>
      </c>
      <c r="S3033" s="12">
        <f t="shared" si="380"/>
        <v>42597.882488425923</v>
      </c>
      <c r="T3033" s="12">
        <f t="shared" si="381"/>
        <v>42657.882488425923</v>
      </c>
      <c r="U3033" s="13">
        <f t="shared" si="382"/>
        <v>42597.882488425923</v>
      </c>
      <c r="V3033" t="str">
        <f t="shared" si="383"/>
        <v>Aug</v>
      </c>
    </row>
    <row r="3034" spans="1:22"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84"/>
        <v>1.272</v>
      </c>
      <c r="P3034" s="7">
        <f t="shared" si="377"/>
        <v>50.88</v>
      </c>
      <c r="Q3034" t="str">
        <f t="shared" si="378"/>
        <v>theater</v>
      </c>
      <c r="R3034" s="8" t="str">
        <f t="shared" si="379"/>
        <v>spaces</v>
      </c>
      <c r="S3034" s="12">
        <f t="shared" si="380"/>
        <v>42228.044664351852</v>
      </c>
      <c r="T3034" s="12">
        <f t="shared" si="381"/>
        <v>42258.044664351852</v>
      </c>
      <c r="U3034" s="13">
        <f t="shared" si="382"/>
        <v>42228.044664351852</v>
      </c>
      <c r="V3034" t="str">
        <f t="shared" si="383"/>
        <v>Aug</v>
      </c>
    </row>
    <row r="3035" spans="1:22"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84"/>
        <v>1.4653333333333334</v>
      </c>
      <c r="P3035" s="7">
        <f t="shared" si="377"/>
        <v>191.13043478260869</v>
      </c>
      <c r="Q3035" t="str">
        <f t="shared" si="378"/>
        <v>theater</v>
      </c>
      <c r="R3035" s="8" t="str">
        <f t="shared" si="379"/>
        <v>spaces</v>
      </c>
      <c r="S3035" s="12">
        <f t="shared" si="380"/>
        <v>42570.110243055555</v>
      </c>
      <c r="T3035" s="12">
        <f t="shared" si="381"/>
        <v>42600.110243055555</v>
      </c>
      <c r="U3035" s="13">
        <f t="shared" si="382"/>
        <v>42570.110243055555</v>
      </c>
      <c r="V3035" t="str">
        <f t="shared" si="383"/>
        <v>Jul</v>
      </c>
    </row>
    <row r="3036" spans="1:22"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84"/>
        <v>1.1253599999999999</v>
      </c>
      <c r="P3036" s="7">
        <f t="shared" si="377"/>
        <v>89.314285714285717</v>
      </c>
      <c r="Q3036" t="str">
        <f t="shared" si="378"/>
        <v>theater</v>
      </c>
      <c r="R3036" s="8" t="str">
        <f t="shared" si="379"/>
        <v>spaces</v>
      </c>
      <c r="S3036" s="12">
        <f t="shared" si="380"/>
        <v>42644.535358796296</v>
      </c>
      <c r="T3036" s="12">
        <f t="shared" si="381"/>
        <v>42675.165972222225</v>
      </c>
      <c r="U3036" s="13">
        <f t="shared" si="382"/>
        <v>42644.535358796296</v>
      </c>
      <c r="V3036" t="str">
        <f t="shared" si="383"/>
        <v>Oct</v>
      </c>
    </row>
    <row r="3037" spans="1:22"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84"/>
        <v>1.0878684000000001</v>
      </c>
      <c r="P3037" s="7">
        <f t="shared" si="377"/>
        <v>88.588631921824103</v>
      </c>
      <c r="Q3037" t="str">
        <f t="shared" si="378"/>
        <v>theater</v>
      </c>
      <c r="R3037" s="8" t="str">
        <f t="shared" si="379"/>
        <v>spaces</v>
      </c>
      <c r="S3037" s="12">
        <f t="shared" si="380"/>
        <v>41368.560289351852</v>
      </c>
      <c r="T3037" s="12">
        <f t="shared" si="381"/>
        <v>41398.560289351852</v>
      </c>
      <c r="U3037" s="13">
        <f t="shared" si="382"/>
        <v>41368.560289351852</v>
      </c>
      <c r="V3037" t="str">
        <f t="shared" si="383"/>
        <v>Apr</v>
      </c>
    </row>
    <row r="3038" spans="1:22"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84"/>
        <v>1.26732</v>
      </c>
      <c r="P3038" s="7">
        <f t="shared" si="377"/>
        <v>96.300911854103347</v>
      </c>
      <c r="Q3038" t="str">
        <f t="shared" si="378"/>
        <v>theater</v>
      </c>
      <c r="R3038" s="8" t="str">
        <f t="shared" si="379"/>
        <v>spaces</v>
      </c>
      <c r="S3038" s="12">
        <f t="shared" si="380"/>
        <v>41466.785231481481</v>
      </c>
      <c r="T3038" s="12">
        <f t="shared" si="381"/>
        <v>41502.499305555553</v>
      </c>
      <c r="U3038" s="13">
        <f t="shared" si="382"/>
        <v>41466.785231481481</v>
      </c>
      <c r="V3038" t="str">
        <f t="shared" si="383"/>
        <v>Jul</v>
      </c>
    </row>
    <row r="3039" spans="1:22"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84"/>
        <v>2.1320000000000001</v>
      </c>
      <c r="P3039" s="7">
        <f t="shared" si="377"/>
        <v>33.3125</v>
      </c>
      <c r="Q3039" t="str">
        <f t="shared" si="378"/>
        <v>theater</v>
      </c>
      <c r="R3039" s="8" t="str">
        <f t="shared" si="379"/>
        <v>spaces</v>
      </c>
      <c r="S3039" s="12">
        <f t="shared" si="380"/>
        <v>40378.893206018518</v>
      </c>
      <c r="T3039" s="12">
        <f t="shared" si="381"/>
        <v>40453.207638888889</v>
      </c>
      <c r="U3039" s="13">
        <f t="shared" si="382"/>
        <v>40378.893206018518</v>
      </c>
      <c r="V3039" t="str">
        <f t="shared" si="383"/>
        <v>Jul</v>
      </c>
    </row>
    <row r="3040" spans="1:22"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84"/>
        <v>1.0049999999999999</v>
      </c>
      <c r="P3040" s="7">
        <f t="shared" si="377"/>
        <v>37.222222222222221</v>
      </c>
      <c r="Q3040" t="str">
        <f t="shared" si="378"/>
        <v>theater</v>
      </c>
      <c r="R3040" s="8" t="str">
        <f t="shared" si="379"/>
        <v>spaces</v>
      </c>
      <c r="S3040" s="12">
        <f t="shared" si="380"/>
        <v>42373.252280092594</v>
      </c>
      <c r="T3040" s="12">
        <f t="shared" si="381"/>
        <v>42433.252280092594</v>
      </c>
      <c r="U3040" s="13">
        <f t="shared" si="382"/>
        <v>42373.252280092594</v>
      </c>
      <c r="V3040" t="str">
        <f t="shared" si="383"/>
        <v>Jan</v>
      </c>
    </row>
    <row r="3041" spans="1:22"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84"/>
        <v>1.0871389999999999</v>
      </c>
      <c r="P3041" s="7">
        <f t="shared" si="377"/>
        <v>92.130423728813554</v>
      </c>
      <c r="Q3041" t="str">
        <f t="shared" si="378"/>
        <v>theater</v>
      </c>
      <c r="R3041" s="8" t="str">
        <f t="shared" si="379"/>
        <v>spaces</v>
      </c>
      <c r="S3041" s="12">
        <f t="shared" si="380"/>
        <v>41610.794421296298</v>
      </c>
      <c r="T3041" s="12">
        <f t="shared" si="381"/>
        <v>41637.332638888889</v>
      </c>
      <c r="U3041" s="13">
        <f t="shared" si="382"/>
        <v>41610.794421296298</v>
      </c>
      <c r="V3041" t="str">
        <f t="shared" si="383"/>
        <v>Dec</v>
      </c>
    </row>
    <row r="3042" spans="1:22"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84"/>
        <v>1.075</v>
      </c>
      <c r="P3042" s="7">
        <f t="shared" si="377"/>
        <v>76.785714285714292</v>
      </c>
      <c r="Q3042" t="str">
        <f t="shared" si="378"/>
        <v>theater</v>
      </c>
      <c r="R3042" s="8" t="str">
        <f t="shared" si="379"/>
        <v>spaces</v>
      </c>
      <c r="S3042" s="12">
        <f t="shared" si="380"/>
        <v>42177.791909722218</v>
      </c>
      <c r="T3042" s="12">
        <f t="shared" si="381"/>
        <v>42181.958333333328</v>
      </c>
      <c r="U3042" s="13">
        <f t="shared" si="382"/>
        <v>42177.791909722218</v>
      </c>
      <c r="V3042" t="str">
        <f t="shared" si="383"/>
        <v>Jun</v>
      </c>
    </row>
    <row r="3043" spans="1:22"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84"/>
        <v>1.1048192771084338</v>
      </c>
      <c r="P3043" s="7">
        <f t="shared" si="377"/>
        <v>96.526315789473685</v>
      </c>
      <c r="Q3043" t="str">
        <f t="shared" si="378"/>
        <v>theater</v>
      </c>
      <c r="R3043" s="8" t="str">
        <f t="shared" si="379"/>
        <v>spaces</v>
      </c>
      <c r="S3043" s="12">
        <f t="shared" si="380"/>
        <v>42359.868611111116</v>
      </c>
      <c r="T3043" s="12">
        <f t="shared" si="381"/>
        <v>42389.868611111116</v>
      </c>
      <c r="U3043" s="13">
        <f t="shared" si="382"/>
        <v>42359.868611111116</v>
      </c>
      <c r="V3043" t="str">
        <f t="shared" si="383"/>
        <v>Dec</v>
      </c>
    </row>
    <row r="3044" spans="1:22"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84"/>
        <v>1.28</v>
      </c>
      <c r="P3044" s="7">
        <f t="shared" si="377"/>
        <v>51.891891891891895</v>
      </c>
      <c r="Q3044" t="str">
        <f t="shared" si="378"/>
        <v>theater</v>
      </c>
      <c r="R3044" s="8" t="str">
        <f t="shared" si="379"/>
        <v>spaces</v>
      </c>
      <c r="S3044" s="12">
        <f t="shared" si="380"/>
        <v>42253.688043981485</v>
      </c>
      <c r="T3044" s="12">
        <f t="shared" si="381"/>
        <v>42283.688043981485</v>
      </c>
      <c r="U3044" s="13">
        <f t="shared" si="382"/>
        <v>42253.688043981485</v>
      </c>
      <c r="V3044" t="str">
        <f t="shared" si="383"/>
        <v>Sep</v>
      </c>
    </row>
    <row r="3045" spans="1:22"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84"/>
        <v>1.1000666666666667</v>
      </c>
      <c r="P3045" s="7">
        <f t="shared" si="377"/>
        <v>128.9140625</v>
      </c>
      <c r="Q3045" t="str">
        <f t="shared" si="378"/>
        <v>theater</v>
      </c>
      <c r="R3045" s="8" t="str">
        <f t="shared" si="379"/>
        <v>spaces</v>
      </c>
      <c r="S3045" s="12">
        <f t="shared" si="380"/>
        <v>42083.070590277777</v>
      </c>
      <c r="T3045" s="12">
        <f t="shared" si="381"/>
        <v>42110.118055555555</v>
      </c>
      <c r="U3045" s="13">
        <f t="shared" si="382"/>
        <v>42083.070590277777</v>
      </c>
      <c r="V3045" t="str">
        <f t="shared" si="383"/>
        <v>Mar</v>
      </c>
    </row>
    <row r="3046" spans="1:22"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84"/>
        <v>1.0934166666666667</v>
      </c>
      <c r="P3046" s="7">
        <f t="shared" si="377"/>
        <v>84.108974358974365</v>
      </c>
      <c r="Q3046" t="str">
        <f t="shared" si="378"/>
        <v>theater</v>
      </c>
      <c r="R3046" s="8" t="str">
        <f t="shared" si="379"/>
        <v>spaces</v>
      </c>
      <c r="S3046" s="12">
        <f t="shared" si="380"/>
        <v>42387.7268287037</v>
      </c>
      <c r="T3046" s="12">
        <f t="shared" si="381"/>
        <v>42402.7268287037</v>
      </c>
      <c r="U3046" s="13">
        <f t="shared" si="382"/>
        <v>42387.7268287037</v>
      </c>
      <c r="V3046" t="str">
        <f t="shared" si="383"/>
        <v>Jan</v>
      </c>
    </row>
    <row r="3047" spans="1:22"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84"/>
        <v>1.3270650000000002</v>
      </c>
      <c r="P3047" s="7">
        <f t="shared" si="377"/>
        <v>82.941562500000003</v>
      </c>
      <c r="Q3047" t="str">
        <f t="shared" si="378"/>
        <v>theater</v>
      </c>
      <c r="R3047" s="8" t="str">
        <f t="shared" si="379"/>
        <v>spaces</v>
      </c>
      <c r="S3047" s="12">
        <f t="shared" si="380"/>
        <v>41843.155729166669</v>
      </c>
      <c r="T3047" s="12">
        <f t="shared" si="381"/>
        <v>41873.155729166669</v>
      </c>
      <c r="U3047" s="13">
        <f t="shared" si="382"/>
        <v>41843.155729166669</v>
      </c>
      <c r="V3047" t="str">
        <f t="shared" si="383"/>
        <v>Jul</v>
      </c>
    </row>
    <row r="3048" spans="1:22"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84"/>
        <v>1.9084810126582279</v>
      </c>
      <c r="P3048" s="7">
        <f t="shared" si="377"/>
        <v>259.94827586206895</v>
      </c>
      <c r="Q3048" t="str">
        <f t="shared" si="378"/>
        <v>theater</v>
      </c>
      <c r="R3048" s="8" t="str">
        <f t="shared" si="379"/>
        <v>spaces</v>
      </c>
      <c r="S3048" s="12">
        <f t="shared" si="380"/>
        <v>41862.803078703706</v>
      </c>
      <c r="T3048" s="12">
        <f t="shared" si="381"/>
        <v>41892.202777777777</v>
      </c>
      <c r="U3048" s="13">
        <f t="shared" si="382"/>
        <v>41862.803078703706</v>
      </c>
      <c r="V3048" t="str">
        <f t="shared" si="383"/>
        <v>Aug</v>
      </c>
    </row>
    <row r="3049" spans="1:22"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84"/>
        <v>1.49</v>
      </c>
      <c r="P3049" s="7">
        <f t="shared" si="377"/>
        <v>37.25</v>
      </c>
      <c r="Q3049" t="str">
        <f t="shared" si="378"/>
        <v>theater</v>
      </c>
      <c r="R3049" s="8" t="str">
        <f t="shared" si="379"/>
        <v>spaces</v>
      </c>
      <c r="S3049" s="12">
        <f t="shared" si="380"/>
        <v>42443.989050925928</v>
      </c>
      <c r="T3049" s="12">
        <f t="shared" si="381"/>
        <v>42487.552777777775</v>
      </c>
      <c r="U3049" s="13">
        <f t="shared" si="382"/>
        <v>42443.989050925928</v>
      </c>
      <c r="V3049" t="str">
        <f t="shared" si="383"/>
        <v>Mar</v>
      </c>
    </row>
    <row r="3050" spans="1:22"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84"/>
        <v>1.6639999999999999</v>
      </c>
      <c r="P3050" s="7">
        <f t="shared" si="377"/>
        <v>177.02127659574469</v>
      </c>
      <c r="Q3050" t="str">
        <f t="shared" si="378"/>
        <v>theater</v>
      </c>
      <c r="R3050" s="8" t="str">
        <f t="shared" si="379"/>
        <v>spaces</v>
      </c>
      <c r="S3050" s="12">
        <f t="shared" si="380"/>
        <v>41975.901180555556</v>
      </c>
      <c r="T3050" s="12">
        <f t="shared" si="381"/>
        <v>42004.890277777777</v>
      </c>
      <c r="U3050" s="13">
        <f t="shared" si="382"/>
        <v>41975.901180555556</v>
      </c>
      <c r="V3050" t="str">
        <f t="shared" si="383"/>
        <v>Dec</v>
      </c>
    </row>
    <row r="3051" spans="1:22"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84"/>
        <v>1.0666666666666667</v>
      </c>
      <c r="P3051" s="7">
        <f t="shared" si="377"/>
        <v>74.074074074074076</v>
      </c>
      <c r="Q3051" t="str">
        <f t="shared" si="378"/>
        <v>theater</v>
      </c>
      <c r="R3051" s="8" t="str">
        <f t="shared" si="379"/>
        <v>spaces</v>
      </c>
      <c r="S3051" s="12">
        <f t="shared" si="380"/>
        <v>42139.014525462961</v>
      </c>
      <c r="T3051" s="12">
        <f t="shared" si="381"/>
        <v>42169.014525462961</v>
      </c>
      <c r="U3051" s="13">
        <f t="shared" si="382"/>
        <v>42139.014525462961</v>
      </c>
      <c r="V3051" t="str">
        <f t="shared" si="383"/>
        <v>May</v>
      </c>
    </row>
    <row r="3052" spans="1:22"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84"/>
        <v>1.06</v>
      </c>
      <c r="P3052" s="7">
        <f t="shared" si="377"/>
        <v>70.666666666666671</v>
      </c>
      <c r="Q3052" t="str">
        <f t="shared" si="378"/>
        <v>theater</v>
      </c>
      <c r="R3052" s="8" t="str">
        <f t="shared" si="379"/>
        <v>spaces</v>
      </c>
      <c r="S3052" s="12">
        <f t="shared" si="380"/>
        <v>42465.16851851852</v>
      </c>
      <c r="T3052" s="12">
        <f t="shared" si="381"/>
        <v>42495.16851851852</v>
      </c>
      <c r="U3052" s="13">
        <f t="shared" si="382"/>
        <v>42465.16851851852</v>
      </c>
      <c r="V3052" t="str">
        <f t="shared" si="383"/>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84"/>
        <v>0.23628571428571429</v>
      </c>
      <c r="P3053" s="7">
        <f t="shared" si="377"/>
        <v>23.62857142857143</v>
      </c>
      <c r="Q3053" t="str">
        <f t="shared" si="378"/>
        <v>theater</v>
      </c>
      <c r="R3053" s="8" t="str">
        <f t="shared" si="379"/>
        <v>spaces</v>
      </c>
      <c r="S3053" s="12">
        <f t="shared" si="380"/>
        <v>42744.416030092594</v>
      </c>
      <c r="T3053" s="12">
        <f t="shared" si="381"/>
        <v>42774.416030092594</v>
      </c>
      <c r="U3053" s="13">
        <f t="shared" si="382"/>
        <v>42744.416030092594</v>
      </c>
      <c r="V3053" t="str">
        <f t="shared" si="383"/>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84"/>
        <v>1.5E-3</v>
      </c>
      <c r="P3054" s="7">
        <f t="shared" si="377"/>
        <v>37.5</v>
      </c>
      <c r="Q3054" t="str">
        <f t="shared" si="378"/>
        <v>theater</v>
      </c>
      <c r="R3054" s="8" t="str">
        <f t="shared" si="379"/>
        <v>spaces</v>
      </c>
      <c r="S3054" s="12">
        <f t="shared" si="380"/>
        <v>42122.670069444444</v>
      </c>
      <c r="T3054" s="12">
        <f t="shared" si="381"/>
        <v>42152.665972222225</v>
      </c>
      <c r="U3054" s="13">
        <f t="shared" si="382"/>
        <v>42122.670069444444</v>
      </c>
      <c r="V3054" t="str">
        <f t="shared" si="383"/>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84"/>
        <v>4.0000000000000001E-3</v>
      </c>
      <c r="P3055" s="7">
        <f t="shared" si="377"/>
        <v>13.333333333333334</v>
      </c>
      <c r="Q3055" t="str">
        <f t="shared" si="378"/>
        <v>theater</v>
      </c>
      <c r="R3055" s="8" t="str">
        <f t="shared" si="379"/>
        <v>spaces</v>
      </c>
      <c r="S3055" s="12">
        <f t="shared" si="380"/>
        <v>41862.761724537035</v>
      </c>
      <c r="T3055" s="12">
        <f t="shared" si="381"/>
        <v>41914.165972222225</v>
      </c>
      <c r="U3055" s="13">
        <f t="shared" si="382"/>
        <v>41862.761724537035</v>
      </c>
      <c r="V3055" t="str">
        <f t="shared" si="383"/>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84"/>
        <v>0</v>
      </c>
      <c r="P3056" s="7" t="e">
        <f t="shared" si="377"/>
        <v>#DIV/0!</v>
      </c>
      <c r="Q3056" t="str">
        <f t="shared" si="378"/>
        <v>theater</v>
      </c>
      <c r="R3056" s="8" t="str">
        <f t="shared" si="379"/>
        <v>spaces</v>
      </c>
      <c r="S3056" s="12">
        <f t="shared" si="380"/>
        <v>42027.832800925928</v>
      </c>
      <c r="T3056" s="12">
        <f t="shared" si="381"/>
        <v>42065.044444444444</v>
      </c>
      <c r="U3056" s="13">
        <f t="shared" si="382"/>
        <v>42027.832800925928</v>
      </c>
      <c r="V3056" t="str">
        <f t="shared" si="383"/>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84"/>
        <v>5.0000000000000002E-5</v>
      </c>
      <c r="P3057" s="7">
        <f t="shared" si="377"/>
        <v>1</v>
      </c>
      <c r="Q3057" t="str">
        <f t="shared" si="378"/>
        <v>theater</v>
      </c>
      <c r="R3057" s="8" t="str">
        <f t="shared" si="379"/>
        <v>spaces</v>
      </c>
      <c r="S3057" s="12">
        <f t="shared" si="380"/>
        <v>41953.95821759259</v>
      </c>
      <c r="T3057" s="12">
        <f t="shared" si="381"/>
        <v>42013.95821759259</v>
      </c>
      <c r="U3057" s="13">
        <f t="shared" si="382"/>
        <v>41953.95821759259</v>
      </c>
      <c r="V3057" t="str">
        <f t="shared" si="383"/>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84"/>
        <v>0</v>
      </c>
      <c r="P3058" s="7" t="e">
        <f t="shared" si="377"/>
        <v>#DIV/0!</v>
      </c>
      <c r="Q3058" t="str">
        <f t="shared" si="378"/>
        <v>theater</v>
      </c>
      <c r="R3058" s="8" t="str">
        <f t="shared" si="379"/>
        <v>spaces</v>
      </c>
      <c r="S3058" s="12">
        <f t="shared" si="380"/>
        <v>41851.636388888888</v>
      </c>
      <c r="T3058" s="12">
        <f t="shared" si="381"/>
        <v>41911.636388888888</v>
      </c>
      <c r="U3058" s="13">
        <f t="shared" si="382"/>
        <v>41851.636388888888</v>
      </c>
      <c r="V3058" t="str">
        <f t="shared" si="383"/>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84"/>
        <v>0</v>
      </c>
      <c r="P3059" s="7" t="e">
        <f t="shared" si="377"/>
        <v>#DIV/0!</v>
      </c>
      <c r="Q3059" t="str">
        <f t="shared" si="378"/>
        <v>theater</v>
      </c>
      <c r="R3059" s="8" t="str">
        <f t="shared" si="379"/>
        <v>spaces</v>
      </c>
      <c r="S3059" s="12">
        <f t="shared" si="380"/>
        <v>42433.650590277779</v>
      </c>
      <c r="T3059" s="12">
        <f t="shared" si="381"/>
        <v>42463.608923611115</v>
      </c>
      <c r="U3059" s="13">
        <f t="shared" si="382"/>
        <v>42433.650590277779</v>
      </c>
      <c r="V3059" t="str">
        <f t="shared" si="383"/>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84"/>
        <v>1.6666666666666666E-4</v>
      </c>
      <c r="P3060" s="7">
        <f t="shared" si="377"/>
        <v>1</v>
      </c>
      <c r="Q3060" t="str">
        <f t="shared" si="378"/>
        <v>theater</v>
      </c>
      <c r="R3060" s="8" t="str">
        <f t="shared" si="379"/>
        <v>spaces</v>
      </c>
      <c r="S3060" s="12">
        <f t="shared" si="380"/>
        <v>42460.374305555553</v>
      </c>
      <c r="T3060" s="12">
        <f t="shared" si="381"/>
        <v>42510.374305555553</v>
      </c>
      <c r="U3060" s="13">
        <f t="shared" si="382"/>
        <v>42460.374305555553</v>
      </c>
      <c r="V3060" t="str">
        <f t="shared" si="383"/>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84"/>
        <v>3.0066666666666665E-2</v>
      </c>
      <c r="P3061" s="7">
        <f t="shared" si="377"/>
        <v>41</v>
      </c>
      <c r="Q3061" t="str">
        <f t="shared" si="378"/>
        <v>theater</v>
      </c>
      <c r="R3061" s="8" t="str">
        <f t="shared" si="379"/>
        <v>spaces</v>
      </c>
      <c r="S3061" s="12">
        <f t="shared" si="380"/>
        <v>41829.935717592591</v>
      </c>
      <c r="T3061" s="12">
        <f t="shared" si="381"/>
        <v>41859.935717592591</v>
      </c>
      <c r="U3061" s="13">
        <f t="shared" si="382"/>
        <v>41829.935717592591</v>
      </c>
      <c r="V3061" t="str">
        <f t="shared" si="383"/>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84"/>
        <v>1.5227272727272728E-3</v>
      </c>
      <c r="P3062" s="7">
        <f t="shared" si="377"/>
        <v>55.833333333333336</v>
      </c>
      <c r="Q3062" t="str">
        <f t="shared" si="378"/>
        <v>theater</v>
      </c>
      <c r="R3062" s="8" t="str">
        <f t="shared" si="379"/>
        <v>spaces</v>
      </c>
      <c r="S3062" s="12">
        <f t="shared" si="380"/>
        <v>42245.274699074071</v>
      </c>
      <c r="T3062" s="12">
        <f t="shared" si="381"/>
        <v>42275.274699074071</v>
      </c>
      <c r="U3062" s="13">
        <f t="shared" si="382"/>
        <v>42245.274699074071</v>
      </c>
      <c r="V3062" t="str">
        <f t="shared" si="383"/>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84"/>
        <v>0</v>
      </c>
      <c r="P3063" s="7" t="e">
        <f t="shared" si="377"/>
        <v>#DIV/0!</v>
      </c>
      <c r="Q3063" t="str">
        <f t="shared" si="378"/>
        <v>theater</v>
      </c>
      <c r="R3063" s="8" t="str">
        <f t="shared" si="379"/>
        <v>spaces</v>
      </c>
      <c r="S3063" s="12">
        <f t="shared" si="380"/>
        <v>41834.784120370372</v>
      </c>
      <c r="T3063" s="12">
        <f t="shared" si="381"/>
        <v>41864.784120370372</v>
      </c>
      <c r="U3063" s="13">
        <f t="shared" si="382"/>
        <v>41834.784120370372</v>
      </c>
      <c r="V3063" t="str">
        <f t="shared" si="383"/>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84"/>
        <v>0.66839999999999999</v>
      </c>
      <c r="P3064" s="7">
        <f t="shared" si="377"/>
        <v>99.761194029850742</v>
      </c>
      <c r="Q3064" t="str">
        <f t="shared" si="378"/>
        <v>theater</v>
      </c>
      <c r="R3064" s="8" t="str">
        <f t="shared" si="379"/>
        <v>spaces</v>
      </c>
      <c r="S3064" s="12">
        <f t="shared" si="380"/>
        <v>42248.535787037035</v>
      </c>
      <c r="T3064" s="12">
        <f t="shared" si="381"/>
        <v>42277.75</v>
      </c>
      <c r="U3064" s="13">
        <f t="shared" si="382"/>
        <v>42248.535787037035</v>
      </c>
      <c r="V3064" t="str">
        <f t="shared" si="383"/>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84"/>
        <v>0.19566666666666666</v>
      </c>
      <c r="P3065" s="7">
        <f t="shared" si="377"/>
        <v>25.521739130434781</v>
      </c>
      <c r="Q3065" t="str">
        <f t="shared" si="378"/>
        <v>theater</v>
      </c>
      <c r="R3065" s="8" t="str">
        <f t="shared" si="379"/>
        <v>spaces</v>
      </c>
      <c r="S3065" s="12">
        <f t="shared" si="380"/>
        <v>42630.922893518524</v>
      </c>
      <c r="T3065" s="12">
        <f t="shared" si="381"/>
        <v>42665.922893518524</v>
      </c>
      <c r="U3065" s="13">
        <f t="shared" si="382"/>
        <v>42630.922893518524</v>
      </c>
      <c r="V3065" t="str">
        <f t="shared" si="383"/>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84"/>
        <v>0.11294666666666667</v>
      </c>
      <c r="P3066" s="7">
        <f t="shared" si="377"/>
        <v>117.65277777777777</v>
      </c>
      <c r="Q3066" t="str">
        <f t="shared" si="378"/>
        <v>theater</v>
      </c>
      <c r="R3066" s="8" t="str">
        <f t="shared" si="379"/>
        <v>spaces</v>
      </c>
      <c r="S3066" s="12">
        <f t="shared" si="380"/>
        <v>42299.130162037036</v>
      </c>
      <c r="T3066" s="12">
        <f t="shared" si="381"/>
        <v>42330.290972222225</v>
      </c>
      <c r="U3066" s="13">
        <f t="shared" si="382"/>
        <v>42299.130162037036</v>
      </c>
      <c r="V3066" t="str">
        <f t="shared" si="383"/>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84"/>
        <v>4.0000000000000002E-4</v>
      </c>
      <c r="P3067" s="7">
        <f t="shared" si="377"/>
        <v>5</v>
      </c>
      <c r="Q3067" t="str">
        <f t="shared" si="378"/>
        <v>theater</v>
      </c>
      <c r="R3067" s="8" t="str">
        <f t="shared" si="379"/>
        <v>spaces</v>
      </c>
      <c r="S3067" s="12">
        <f t="shared" si="380"/>
        <v>41825.055231481485</v>
      </c>
      <c r="T3067" s="12">
        <f t="shared" si="381"/>
        <v>41850.055231481485</v>
      </c>
      <c r="U3067" s="13">
        <f t="shared" si="382"/>
        <v>41825.055231481485</v>
      </c>
      <c r="V3067" t="str">
        <f t="shared" si="383"/>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84"/>
        <v>0.11985714285714286</v>
      </c>
      <c r="P3068" s="7">
        <f t="shared" si="377"/>
        <v>2796.6666666666665</v>
      </c>
      <c r="Q3068" t="str">
        <f t="shared" si="378"/>
        <v>theater</v>
      </c>
      <c r="R3068" s="8" t="str">
        <f t="shared" si="379"/>
        <v>spaces</v>
      </c>
      <c r="S3068" s="12">
        <f t="shared" si="380"/>
        <v>42531.228437500002</v>
      </c>
      <c r="T3068" s="12">
        <f t="shared" si="381"/>
        <v>42561.228437500002</v>
      </c>
      <c r="U3068" s="13">
        <f t="shared" si="382"/>
        <v>42531.228437500002</v>
      </c>
      <c r="V3068" t="str">
        <f t="shared" si="383"/>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84"/>
        <v>2.5000000000000001E-2</v>
      </c>
      <c r="P3069" s="7">
        <f t="shared" si="377"/>
        <v>200</v>
      </c>
      <c r="Q3069" t="str">
        <f t="shared" si="378"/>
        <v>theater</v>
      </c>
      <c r="R3069" s="8" t="str">
        <f t="shared" si="379"/>
        <v>spaces</v>
      </c>
      <c r="S3069" s="12">
        <f t="shared" si="380"/>
        <v>42226.938414351855</v>
      </c>
      <c r="T3069" s="12">
        <f t="shared" si="381"/>
        <v>42256.938414351855</v>
      </c>
      <c r="U3069" s="13">
        <f t="shared" si="382"/>
        <v>42226.938414351855</v>
      </c>
      <c r="V3069" t="str">
        <f t="shared" si="383"/>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84"/>
        <v>6.9999999999999999E-4</v>
      </c>
      <c r="P3070" s="7">
        <f t="shared" si="377"/>
        <v>87.5</v>
      </c>
      <c r="Q3070" t="str">
        <f t="shared" si="378"/>
        <v>theater</v>
      </c>
      <c r="R3070" s="8" t="str">
        <f t="shared" si="379"/>
        <v>spaces</v>
      </c>
      <c r="S3070" s="12">
        <f t="shared" si="380"/>
        <v>42263.691574074073</v>
      </c>
      <c r="T3070" s="12">
        <f t="shared" si="381"/>
        <v>42293.691574074073</v>
      </c>
      <c r="U3070" s="13">
        <f t="shared" si="382"/>
        <v>42263.691574074073</v>
      </c>
      <c r="V3070" t="str">
        <f t="shared" si="383"/>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84"/>
        <v>0.14099999999999999</v>
      </c>
      <c r="P3071" s="7">
        <f t="shared" si="377"/>
        <v>20.142857142857142</v>
      </c>
      <c r="Q3071" t="str">
        <f t="shared" si="378"/>
        <v>theater</v>
      </c>
      <c r="R3071" s="8" t="str">
        <f t="shared" si="379"/>
        <v>spaces</v>
      </c>
      <c r="S3071" s="12">
        <f t="shared" si="380"/>
        <v>41957.833726851852</v>
      </c>
      <c r="T3071" s="12">
        <f t="shared" si="381"/>
        <v>41987.833726851852</v>
      </c>
      <c r="U3071" s="13">
        <f t="shared" si="382"/>
        <v>41957.833726851852</v>
      </c>
      <c r="V3071" t="str">
        <f t="shared" si="383"/>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84"/>
        <v>3.3399999999999999E-2</v>
      </c>
      <c r="P3072" s="7">
        <f t="shared" si="377"/>
        <v>20.875</v>
      </c>
      <c r="Q3072" t="str">
        <f t="shared" si="378"/>
        <v>theater</v>
      </c>
      <c r="R3072" s="8" t="str">
        <f t="shared" si="379"/>
        <v>spaces</v>
      </c>
      <c r="S3072" s="12">
        <f t="shared" si="380"/>
        <v>42690.733437499999</v>
      </c>
      <c r="T3072" s="12">
        <f t="shared" si="381"/>
        <v>42711.733437499999</v>
      </c>
      <c r="U3072" s="13">
        <f t="shared" si="382"/>
        <v>42690.733437499999</v>
      </c>
      <c r="V3072" t="str">
        <f t="shared" si="383"/>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84"/>
        <v>0.59775</v>
      </c>
      <c r="P3073" s="7">
        <f t="shared" si="377"/>
        <v>61.307692307692307</v>
      </c>
      <c r="Q3073" t="str">
        <f t="shared" si="378"/>
        <v>theater</v>
      </c>
      <c r="R3073" s="8" t="str">
        <f t="shared" si="379"/>
        <v>spaces</v>
      </c>
      <c r="S3073" s="12">
        <f t="shared" si="380"/>
        <v>42097.732418981483</v>
      </c>
      <c r="T3073" s="12">
        <f t="shared" si="381"/>
        <v>42115.249305555553</v>
      </c>
      <c r="U3073" s="13">
        <f t="shared" si="382"/>
        <v>42097.732418981483</v>
      </c>
      <c r="V3073" t="str">
        <f t="shared" si="383"/>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84"/>
        <v>1.6666666666666666E-4</v>
      </c>
      <c r="P3074" s="7">
        <f t="shared" si="377"/>
        <v>1</v>
      </c>
      <c r="Q3074" t="str">
        <f t="shared" si="378"/>
        <v>theater</v>
      </c>
      <c r="R3074" s="8" t="str">
        <f t="shared" si="379"/>
        <v>spaces</v>
      </c>
      <c r="S3074" s="12">
        <f t="shared" si="380"/>
        <v>42658.690532407403</v>
      </c>
      <c r="T3074" s="12">
        <f t="shared" si="381"/>
        <v>42673.073611111111</v>
      </c>
      <c r="U3074" s="13">
        <f t="shared" si="382"/>
        <v>42658.690532407403</v>
      </c>
      <c r="V3074" t="str">
        <f t="shared" si="383"/>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384"/>
        <v>2.3035714285714285E-4</v>
      </c>
      <c r="P3075" s="7">
        <f t="shared" ref="P3075:P3138" si="385">E3075/L3075</f>
        <v>92.142857142857139</v>
      </c>
      <c r="Q3075" t="str">
        <f t="shared" ref="Q3075:Q3138" si="386">LEFT(N3075, SEARCH("/",N3075,1)-1)</f>
        <v>theater</v>
      </c>
      <c r="R3075" s="8" t="str">
        <f t="shared" ref="R3075:R3138" si="387">RIGHT(N3075,LEN(N3075)-SEARCH("/",N3075))</f>
        <v>spaces</v>
      </c>
      <c r="S3075" s="12">
        <f t="shared" ref="S3075:S3138" si="388">(J3075/86400)+DATE(1970,1,1)</f>
        <v>42111.684027777781</v>
      </c>
      <c r="T3075" s="12">
        <f t="shared" ref="T3075:T3138" si="389">(I3075/86400)+DATE(1970,1,1)</f>
        <v>42169.804861111115</v>
      </c>
      <c r="U3075" s="13">
        <f t="shared" ref="U3075:U3138" si="390">S3075</f>
        <v>42111.684027777781</v>
      </c>
      <c r="V3075" t="str">
        <f t="shared" si="383"/>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84"/>
        <v>8.8000000000000003E-4</v>
      </c>
      <c r="P3076" s="7">
        <f t="shared" si="385"/>
        <v>7.333333333333333</v>
      </c>
      <c r="Q3076" t="str">
        <f t="shared" si="386"/>
        <v>theater</v>
      </c>
      <c r="R3076" s="8" t="str">
        <f t="shared" si="387"/>
        <v>spaces</v>
      </c>
      <c r="S3076" s="12">
        <f t="shared" si="388"/>
        <v>42409.571284722224</v>
      </c>
      <c r="T3076" s="12">
        <f t="shared" si="389"/>
        <v>42439.571284722224</v>
      </c>
      <c r="U3076" s="13">
        <f t="shared" si="390"/>
        <v>42409.571284722224</v>
      </c>
      <c r="V3076" t="str">
        <f t="shared" ref="V3076:V3139" si="391">TEXT(S3076,"mmm")</f>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84"/>
        <v>8.6400000000000005E-2</v>
      </c>
      <c r="P3077" s="7">
        <f t="shared" si="385"/>
        <v>64.8</v>
      </c>
      <c r="Q3077" t="str">
        <f t="shared" si="386"/>
        <v>theater</v>
      </c>
      <c r="R3077" s="8" t="str">
        <f t="shared" si="387"/>
        <v>spaces</v>
      </c>
      <c r="S3077" s="12">
        <f t="shared" si="388"/>
        <v>42551.102314814816</v>
      </c>
      <c r="T3077" s="12">
        <f t="shared" si="389"/>
        <v>42601.102314814816</v>
      </c>
      <c r="U3077" s="13">
        <f t="shared" si="390"/>
        <v>42551.102314814816</v>
      </c>
      <c r="V3077" t="str">
        <f t="shared" si="391"/>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84"/>
        <v>0.15060000000000001</v>
      </c>
      <c r="P3078" s="7">
        <f t="shared" si="385"/>
        <v>30.12</v>
      </c>
      <c r="Q3078" t="str">
        <f t="shared" si="386"/>
        <v>theater</v>
      </c>
      <c r="R3078" s="8" t="str">
        <f t="shared" si="387"/>
        <v>spaces</v>
      </c>
      <c r="S3078" s="12">
        <f t="shared" si="388"/>
        <v>42226.651886574073</v>
      </c>
      <c r="T3078" s="12">
        <f t="shared" si="389"/>
        <v>42286.651886574073</v>
      </c>
      <c r="U3078" s="13">
        <f t="shared" si="390"/>
        <v>42226.651886574073</v>
      </c>
      <c r="V3078" t="str">
        <f t="shared" si="391"/>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84"/>
        <v>4.7727272727272731E-3</v>
      </c>
      <c r="P3079" s="7">
        <f t="shared" si="385"/>
        <v>52.5</v>
      </c>
      <c r="Q3079" t="str">
        <f t="shared" si="386"/>
        <v>theater</v>
      </c>
      <c r="R3079" s="8" t="str">
        <f t="shared" si="387"/>
        <v>spaces</v>
      </c>
      <c r="S3079" s="12">
        <f t="shared" si="388"/>
        <v>42766.956921296296</v>
      </c>
      <c r="T3079" s="12">
        <f t="shared" si="389"/>
        <v>42796.956921296296</v>
      </c>
      <c r="U3079" s="13">
        <f t="shared" si="390"/>
        <v>42766.956921296296</v>
      </c>
      <c r="V3079" t="str">
        <f t="shared" si="391"/>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84"/>
        <v>1.1833333333333333E-3</v>
      </c>
      <c r="P3080" s="7">
        <f t="shared" si="385"/>
        <v>23.666666666666668</v>
      </c>
      <c r="Q3080" t="str">
        <f t="shared" si="386"/>
        <v>theater</v>
      </c>
      <c r="R3080" s="8" t="str">
        <f t="shared" si="387"/>
        <v>spaces</v>
      </c>
      <c r="S3080" s="12">
        <f t="shared" si="388"/>
        <v>42031.138831018514</v>
      </c>
      <c r="T3080" s="12">
        <f t="shared" si="389"/>
        <v>42061.138831018514</v>
      </c>
      <c r="U3080" s="13">
        <f t="shared" si="390"/>
        <v>42031.138831018514</v>
      </c>
      <c r="V3080" t="str">
        <f t="shared" si="391"/>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84"/>
        <v>8.4173998587352451E-3</v>
      </c>
      <c r="P3081" s="7">
        <f t="shared" si="385"/>
        <v>415.77777777777777</v>
      </c>
      <c r="Q3081" t="str">
        <f t="shared" si="386"/>
        <v>theater</v>
      </c>
      <c r="R3081" s="8" t="str">
        <f t="shared" si="387"/>
        <v>spaces</v>
      </c>
      <c r="S3081" s="12">
        <f t="shared" si="388"/>
        <v>42055.713368055556</v>
      </c>
      <c r="T3081" s="12">
        <f t="shared" si="389"/>
        <v>42085.671701388885</v>
      </c>
      <c r="U3081" s="13">
        <f t="shared" si="390"/>
        <v>42055.713368055556</v>
      </c>
      <c r="V3081" t="str">
        <f t="shared" si="391"/>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84"/>
        <v>1.8799999999999999E-4</v>
      </c>
      <c r="P3082" s="7">
        <f t="shared" si="385"/>
        <v>53.714285714285715</v>
      </c>
      <c r="Q3082" t="str">
        <f t="shared" si="386"/>
        <v>theater</v>
      </c>
      <c r="R3082" s="8" t="str">
        <f t="shared" si="387"/>
        <v>spaces</v>
      </c>
      <c r="S3082" s="12">
        <f t="shared" si="388"/>
        <v>41940.028287037036</v>
      </c>
      <c r="T3082" s="12">
        <f t="shared" si="389"/>
        <v>42000.0699537037</v>
      </c>
      <c r="U3082" s="13">
        <f t="shared" si="390"/>
        <v>41940.028287037036</v>
      </c>
      <c r="V3082" t="str">
        <f t="shared" si="391"/>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84"/>
        <v>2.1029999999999998E-3</v>
      </c>
      <c r="P3083" s="7">
        <f t="shared" si="385"/>
        <v>420.6</v>
      </c>
      <c r="Q3083" t="str">
        <f t="shared" si="386"/>
        <v>theater</v>
      </c>
      <c r="R3083" s="8" t="str">
        <f t="shared" si="387"/>
        <v>spaces</v>
      </c>
      <c r="S3083" s="12">
        <f t="shared" si="388"/>
        <v>42237.181608796294</v>
      </c>
      <c r="T3083" s="12">
        <f t="shared" si="389"/>
        <v>42267.181608796294</v>
      </c>
      <c r="U3083" s="13">
        <f t="shared" si="390"/>
        <v>42237.181608796294</v>
      </c>
      <c r="V3083" t="str">
        <f t="shared" si="391"/>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84"/>
        <v>0</v>
      </c>
      <c r="P3084" s="7" t="e">
        <f t="shared" si="385"/>
        <v>#DIV/0!</v>
      </c>
      <c r="Q3084" t="str">
        <f t="shared" si="386"/>
        <v>theater</v>
      </c>
      <c r="R3084" s="8" t="str">
        <f t="shared" si="387"/>
        <v>spaces</v>
      </c>
      <c r="S3084" s="12">
        <f t="shared" si="388"/>
        <v>42293.922986111109</v>
      </c>
      <c r="T3084" s="12">
        <f t="shared" si="389"/>
        <v>42323.96465277778</v>
      </c>
      <c r="U3084" s="13">
        <f t="shared" si="390"/>
        <v>42293.922986111109</v>
      </c>
      <c r="V3084" t="str">
        <f t="shared" si="391"/>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84"/>
        <v>2.8E-3</v>
      </c>
      <c r="P3085" s="7">
        <f t="shared" si="385"/>
        <v>18.666666666666668</v>
      </c>
      <c r="Q3085" t="str">
        <f t="shared" si="386"/>
        <v>theater</v>
      </c>
      <c r="R3085" s="8" t="str">
        <f t="shared" si="387"/>
        <v>spaces</v>
      </c>
      <c r="S3085" s="12">
        <f t="shared" si="388"/>
        <v>41853.563402777778</v>
      </c>
      <c r="T3085" s="12">
        <f t="shared" si="389"/>
        <v>41883.208333333336</v>
      </c>
      <c r="U3085" s="13">
        <f t="shared" si="390"/>
        <v>41853.563402777778</v>
      </c>
      <c r="V3085" t="str">
        <f t="shared" si="391"/>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84"/>
        <v>0.11579206701157921</v>
      </c>
      <c r="P3086" s="7">
        <f t="shared" si="385"/>
        <v>78.333333333333329</v>
      </c>
      <c r="Q3086" t="str">
        <f t="shared" si="386"/>
        <v>theater</v>
      </c>
      <c r="R3086" s="8" t="str">
        <f t="shared" si="387"/>
        <v>spaces</v>
      </c>
      <c r="S3086" s="12">
        <f t="shared" si="388"/>
        <v>42100.723738425921</v>
      </c>
      <c r="T3086" s="12">
        <f t="shared" si="389"/>
        <v>42129.783333333333</v>
      </c>
      <c r="U3086" s="13">
        <f t="shared" si="390"/>
        <v>42100.723738425921</v>
      </c>
      <c r="V3086" t="str">
        <f t="shared" si="391"/>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ref="O3087:O3129" si="392">E3087/D3087</f>
        <v>2.4400000000000002E-2</v>
      </c>
      <c r="P3087" s="7">
        <f t="shared" si="385"/>
        <v>67.777777777777771</v>
      </c>
      <c r="Q3087" t="str">
        <f t="shared" si="386"/>
        <v>theater</v>
      </c>
      <c r="R3087" s="8" t="str">
        <f t="shared" si="387"/>
        <v>spaces</v>
      </c>
      <c r="S3087" s="12">
        <f t="shared" si="388"/>
        <v>42246.883784722224</v>
      </c>
      <c r="T3087" s="12">
        <f t="shared" si="389"/>
        <v>42276.883784722224</v>
      </c>
      <c r="U3087" s="13">
        <f t="shared" si="390"/>
        <v>42246.883784722224</v>
      </c>
      <c r="V3087" t="str">
        <f t="shared" si="391"/>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92"/>
        <v>2.5000000000000001E-3</v>
      </c>
      <c r="P3088" s="7">
        <f t="shared" si="385"/>
        <v>16.666666666666668</v>
      </c>
      <c r="Q3088" t="str">
        <f t="shared" si="386"/>
        <v>theater</v>
      </c>
      <c r="R3088" s="8" t="str">
        <f t="shared" si="387"/>
        <v>spaces</v>
      </c>
      <c r="S3088" s="12">
        <f t="shared" si="388"/>
        <v>42173.67082175926</v>
      </c>
      <c r="T3088" s="12">
        <f t="shared" si="389"/>
        <v>42233.67082175926</v>
      </c>
      <c r="U3088" s="13">
        <f t="shared" si="390"/>
        <v>42173.67082175926</v>
      </c>
      <c r="V3088" t="str">
        <f t="shared" si="391"/>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92"/>
        <v>6.2500000000000003E-3</v>
      </c>
      <c r="P3089" s="7">
        <f t="shared" si="385"/>
        <v>62.5</v>
      </c>
      <c r="Q3089" t="str">
        <f t="shared" si="386"/>
        <v>theater</v>
      </c>
      <c r="R3089" s="8" t="str">
        <f t="shared" si="387"/>
        <v>spaces</v>
      </c>
      <c r="S3089" s="12">
        <f t="shared" si="388"/>
        <v>42665.150347222225</v>
      </c>
      <c r="T3089" s="12">
        <f t="shared" si="389"/>
        <v>42725.192013888889</v>
      </c>
      <c r="U3089" s="13">
        <f t="shared" si="390"/>
        <v>42665.150347222225</v>
      </c>
      <c r="V3089" t="str">
        <f t="shared" si="391"/>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92"/>
        <v>1.9384615384615384E-3</v>
      </c>
      <c r="P3090" s="7">
        <f t="shared" si="385"/>
        <v>42</v>
      </c>
      <c r="Q3090" t="str">
        <f t="shared" si="386"/>
        <v>theater</v>
      </c>
      <c r="R3090" s="8" t="str">
        <f t="shared" si="387"/>
        <v>spaces</v>
      </c>
      <c r="S3090" s="12">
        <f t="shared" si="388"/>
        <v>41981.57230324074</v>
      </c>
      <c r="T3090" s="12">
        <f t="shared" si="389"/>
        <v>42012.570138888885</v>
      </c>
      <c r="U3090" s="13">
        <f t="shared" si="390"/>
        <v>41981.57230324074</v>
      </c>
      <c r="V3090" t="str">
        <f t="shared" si="391"/>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92"/>
        <v>0.23416000000000001</v>
      </c>
      <c r="P3091" s="7">
        <f t="shared" si="385"/>
        <v>130.0888888888889</v>
      </c>
      <c r="Q3091" t="str">
        <f t="shared" si="386"/>
        <v>theater</v>
      </c>
      <c r="R3091" s="8" t="str">
        <f t="shared" si="387"/>
        <v>spaces</v>
      </c>
      <c r="S3091" s="12">
        <f t="shared" si="388"/>
        <v>42528.542627314819</v>
      </c>
      <c r="T3091" s="12">
        <f t="shared" si="389"/>
        <v>42560.082638888889</v>
      </c>
      <c r="U3091" s="13">
        <f t="shared" si="390"/>
        <v>42528.542627314819</v>
      </c>
      <c r="V3091" t="str">
        <f t="shared" si="391"/>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92"/>
        <v>5.080888888888889E-2</v>
      </c>
      <c r="P3092" s="7">
        <f t="shared" si="385"/>
        <v>1270.2222222222222</v>
      </c>
      <c r="Q3092" t="str">
        <f t="shared" si="386"/>
        <v>theater</v>
      </c>
      <c r="R3092" s="8" t="str">
        <f t="shared" si="387"/>
        <v>spaces</v>
      </c>
      <c r="S3092" s="12">
        <f t="shared" si="388"/>
        <v>42065.818807870368</v>
      </c>
      <c r="T3092" s="12">
        <f t="shared" si="389"/>
        <v>42125.777141203704</v>
      </c>
      <c r="U3092" s="13">
        <f t="shared" si="390"/>
        <v>42065.818807870368</v>
      </c>
      <c r="V3092" t="str">
        <f t="shared" si="391"/>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92"/>
        <v>0.15920000000000001</v>
      </c>
      <c r="P3093" s="7">
        <f t="shared" si="385"/>
        <v>88.444444444444443</v>
      </c>
      <c r="Q3093" t="str">
        <f t="shared" si="386"/>
        <v>theater</v>
      </c>
      <c r="R3093" s="8" t="str">
        <f t="shared" si="387"/>
        <v>spaces</v>
      </c>
      <c r="S3093" s="12">
        <f t="shared" si="388"/>
        <v>42566.948414351849</v>
      </c>
      <c r="T3093" s="12">
        <f t="shared" si="389"/>
        <v>42596.948414351849</v>
      </c>
      <c r="U3093" s="13">
        <f t="shared" si="390"/>
        <v>42566.948414351849</v>
      </c>
      <c r="V3093" t="str">
        <f t="shared" si="391"/>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92"/>
        <v>1.1831900000000001E-2</v>
      </c>
      <c r="P3094" s="7">
        <f t="shared" si="385"/>
        <v>56.342380952380957</v>
      </c>
      <c r="Q3094" t="str">
        <f t="shared" si="386"/>
        <v>theater</v>
      </c>
      <c r="R3094" s="8" t="str">
        <f t="shared" si="387"/>
        <v>spaces</v>
      </c>
      <c r="S3094" s="12">
        <f t="shared" si="388"/>
        <v>42255.619351851856</v>
      </c>
      <c r="T3094" s="12">
        <f t="shared" si="389"/>
        <v>42292.916666666672</v>
      </c>
      <c r="U3094" s="13">
        <f t="shared" si="390"/>
        <v>42255.619351851856</v>
      </c>
      <c r="V3094" t="str">
        <f t="shared" si="391"/>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92"/>
        <v>0.22750000000000001</v>
      </c>
      <c r="P3095" s="7">
        <f t="shared" si="385"/>
        <v>53.529411764705884</v>
      </c>
      <c r="Q3095" t="str">
        <f t="shared" si="386"/>
        <v>theater</v>
      </c>
      <c r="R3095" s="8" t="str">
        <f t="shared" si="387"/>
        <v>spaces</v>
      </c>
      <c r="S3095" s="12">
        <f t="shared" si="388"/>
        <v>41760.909039351856</v>
      </c>
      <c r="T3095" s="12">
        <f t="shared" si="389"/>
        <v>41791.165972222225</v>
      </c>
      <c r="U3095" s="13">
        <f t="shared" si="390"/>
        <v>41760.909039351856</v>
      </c>
      <c r="V3095" t="str">
        <f t="shared" si="391"/>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92"/>
        <v>2.5000000000000001E-4</v>
      </c>
      <c r="P3096" s="7">
        <f t="shared" si="385"/>
        <v>25</v>
      </c>
      <c r="Q3096" t="str">
        <f t="shared" si="386"/>
        <v>theater</v>
      </c>
      <c r="R3096" s="8" t="str">
        <f t="shared" si="387"/>
        <v>spaces</v>
      </c>
      <c r="S3096" s="12">
        <f t="shared" si="388"/>
        <v>42207.795787037037</v>
      </c>
      <c r="T3096" s="12">
        <f t="shared" si="389"/>
        <v>42267.795787037037</v>
      </c>
      <c r="U3096" s="13">
        <f t="shared" si="390"/>
        <v>42207.795787037037</v>
      </c>
      <c r="V3096" t="str">
        <f t="shared" si="391"/>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92"/>
        <v>3.351206434316354E-3</v>
      </c>
      <c r="P3097" s="7">
        <f t="shared" si="385"/>
        <v>50</v>
      </c>
      <c r="Q3097" t="str">
        <f t="shared" si="386"/>
        <v>theater</v>
      </c>
      <c r="R3097" s="8" t="str">
        <f t="shared" si="387"/>
        <v>spaces</v>
      </c>
      <c r="S3097" s="12">
        <f t="shared" si="388"/>
        <v>42523.025231481486</v>
      </c>
      <c r="T3097" s="12">
        <f t="shared" si="389"/>
        <v>42583.025231481486</v>
      </c>
      <c r="U3097" s="13">
        <f t="shared" si="390"/>
        <v>42523.025231481486</v>
      </c>
      <c r="V3097" t="str">
        <f t="shared" si="391"/>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92"/>
        <v>3.9750000000000001E-2</v>
      </c>
      <c r="P3098" s="7">
        <f t="shared" si="385"/>
        <v>56.785714285714285</v>
      </c>
      <c r="Q3098" t="str">
        <f t="shared" si="386"/>
        <v>theater</v>
      </c>
      <c r="R3098" s="8" t="str">
        <f t="shared" si="387"/>
        <v>spaces</v>
      </c>
      <c r="S3098" s="12">
        <f t="shared" si="388"/>
        <v>42114.825532407413</v>
      </c>
      <c r="T3098" s="12">
        <f t="shared" si="389"/>
        <v>42144.825532407413</v>
      </c>
      <c r="U3098" s="13">
        <f t="shared" si="390"/>
        <v>42114.825532407413</v>
      </c>
      <c r="V3098" t="str">
        <f t="shared" si="391"/>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92"/>
        <v>0.17150000000000001</v>
      </c>
      <c r="P3099" s="7">
        <f t="shared" si="385"/>
        <v>40.833333333333336</v>
      </c>
      <c r="Q3099" t="str">
        <f t="shared" si="386"/>
        <v>theater</v>
      </c>
      <c r="R3099" s="8" t="str">
        <f t="shared" si="387"/>
        <v>spaces</v>
      </c>
      <c r="S3099" s="12">
        <f t="shared" si="388"/>
        <v>42629.503483796296</v>
      </c>
      <c r="T3099" s="12">
        <f t="shared" si="389"/>
        <v>42650.583333333328</v>
      </c>
      <c r="U3099" s="13">
        <f t="shared" si="390"/>
        <v>42629.503483796296</v>
      </c>
      <c r="V3099" t="str">
        <f t="shared" si="391"/>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92"/>
        <v>3.608004104669061E-2</v>
      </c>
      <c r="P3100" s="7">
        <f t="shared" si="385"/>
        <v>65.111111111111114</v>
      </c>
      <c r="Q3100" t="str">
        <f t="shared" si="386"/>
        <v>theater</v>
      </c>
      <c r="R3100" s="8" t="str">
        <f t="shared" si="387"/>
        <v>spaces</v>
      </c>
      <c r="S3100" s="12">
        <f t="shared" si="388"/>
        <v>42359.792233796295</v>
      </c>
      <c r="T3100" s="12">
        <f t="shared" si="389"/>
        <v>42408.01180555555</v>
      </c>
      <c r="U3100" s="13">
        <f t="shared" si="390"/>
        <v>42359.792233796295</v>
      </c>
      <c r="V3100" t="str">
        <f t="shared" si="391"/>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92"/>
        <v>0.13900000000000001</v>
      </c>
      <c r="P3101" s="7">
        <f t="shared" si="385"/>
        <v>55.6</v>
      </c>
      <c r="Q3101" t="str">
        <f t="shared" si="386"/>
        <v>theater</v>
      </c>
      <c r="R3101" s="8" t="str">
        <f t="shared" si="387"/>
        <v>spaces</v>
      </c>
      <c r="S3101" s="12">
        <f t="shared" si="388"/>
        <v>42382.189710648148</v>
      </c>
      <c r="T3101" s="12">
        <f t="shared" si="389"/>
        <v>42412.189710648148</v>
      </c>
      <c r="U3101" s="13">
        <f t="shared" si="390"/>
        <v>42382.189710648148</v>
      </c>
      <c r="V3101" t="str">
        <f t="shared" si="391"/>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92"/>
        <v>0.15225</v>
      </c>
      <c r="P3102" s="7">
        <f t="shared" si="385"/>
        <v>140.53846153846155</v>
      </c>
      <c r="Q3102" t="str">
        <f t="shared" si="386"/>
        <v>theater</v>
      </c>
      <c r="R3102" s="8" t="str">
        <f t="shared" si="387"/>
        <v>spaces</v>
      </c>
      <c r="S3102" s="12">
        <f t="shared" si="388"/>
        <v>41902.622395833336</v>
      </c>
      <c r="T3102" s="12">
        <f t="shared" si="389"/>
        <v>41932.622395833336</v>
      </c>
      <c r="U3102" s="13">
        <f t="shared" si="390"/>
        <v>41902.622395833336</v>
      </c>
      <c r="V3102" t="str">
        <f t="shared" si="391"/>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92"/>
        <v>0.12</v>
      </c>
      <c r="P3103" s="7">
        <f t="shared" si="385"/>
        <v>25</v>
      </c>
      <c r="Q3103" t="str">
        <f t="shared" si="386"/>
        <v>theater</v>
      </c>
      <c r="R3103" s="8" t="str">
        <f t="shared" si="387"/>
        <v>spaces</v>
      </c>
      <c r="S3103" s="12">
        <f t="shared" si="388"/>
        <v>42171.383530092593</v>
      </c>
      <c r="T3103" s="12">
        <f t="shared" si="389"/>
        <v>42201.330555555556</v>
      </c>
      <c r="U3103" s="13">
        <f t="shared" si="390"/>
        <v>42171.383530092593</v>
      </c>
      <c r="V3103" t="str">
        <f t="shared" si="391"/>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92"/>
        <v>0.391125</v>
      </c>
      <c r="P3104" s="7">
        <f t="shared" si="385"/>
        <v>69.533333333333331</v>
      </c>
      <c r="Q3104" t="str">
        <f t="shared" si="386"/>
        <v>theater</v>
      </c>
      <c r="R3104" s="8" t="str">
        <f t="shared" si="387"/>
        <v>spaces</v>
      </c>
      <c r="S3104" s="12">
        <f t="shared" si="388"/>
        <v>42555.340486111112</v>
      </c>
      <c r="T3104" s="12">
        <f t="shared" si="389"/>
        <v>42605.340486111112</v>
      </c>
      <c r="U3104" s="13">
        <f t="shared" si="390"/>
        <v>42555.340486111112</v>
      </c>
      <c r="V3104" t="str">
        <f t="shared" si="391"/>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92"/>
        <v>2.6829268292682929E-3</v>
      </c>
      <c r="P3105" s="7">
        <f t="shared" si="385"/>
        <v>5.5</v>
      </c>
      <c r="Q3105" t="str">
        <f t="shared" si="386"/>
        <v>theater</v>
      </c>
      <c r="R3105" s="8" t="str">
        <f t="shared" si="387"/>
        <v>spaces</v>
      </c>
      <c r="S3105" s="12">
        <f t="shared" si="388"/>
        <v>42107.156319444446</v>
      </c>
      <c r="T3105" s="12">
        <f t="shared" si="389"/>
        <v>42167.156319444446</v>
      </c>
      <c r="U3105" s="13">
        <f t="shared" si="390"/>
        <v>42107.156319444446</v>
      </c>
      <c r="V3105" t="str">
        <f t="shared" si="391"/>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92"/>
        <v>0.29625000000000001</v>
      </c>
      <c r="P3106" s="7">
        <f t="shared" si="385"/>
        <v>237</v>
      </c>
      <c r="Q3106" t="str">
        <f t="shared" si="386"/>
        <v>theater</v>
      </c>
      <c r="R3106" s="8" t="str">
        <f t="shared" si="387"/>
        <v>spaces</v>
      </c>
      <c r="S3106" s="12">
        <f t="shared" si="388"/>
        <v>42006.908692129626</v>
      </c>
      <c r="T3106" s="12">
        <f t="shared" si="389"/>
        <v>42038.083333333328</v>
      </c>
      <c r="U3106" s="13">
        <f t="shared" si="390"/>
        <v>42006.908692129626</v>
      </c>
      <c r="V3106" t="str">
        <f t="shared" si="391"/>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92"/>
        <v>0.4236099230111206</v>
      </c>
      <c r="P3107" s="7">
        <f t="shared" si="385"/>
        <v>79.870967741935488</v>
      </c>
      <c r="Q3107" t="str">
        <f t="shared" si="386"/>
        <v>theater</v>
      </c>
      <c r="R3107" s="8" t="str">
        <f t="shared" si="387"/>
        <v>spaces</v>
      </c>
      <c r="S3107" s="12">
        <f t="shared" si="388"/>
        <v>41876.718935185185</v>
      </c>
      <c r="T3107" s="12">
        <f t="shared" si="389"/>
        <v>41931.208333333336</v>
      </c>
      <c r="U3107" s="13">
        <f t="shared" si="390"/>
        <v>41876.718935185185</v>
      </c>
      <c r="V3107" t="str">
        <f t="shared" si="391"/>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92"/>
        <v>4.1000000000000002E-2</v>
      </c>
      <c r="P3108" s="7">
        <f t="shared" si="385"/>
        <v>10.25</v>
      </c>
      <c r="Q3108" t="str">
        <f t="shared" si="386"/>
        <v>theater</v>
      </c>
      <c r="R3108" s="8" t="str">
        <f t="shared" si="387"/>
        <v>spaces</v>
      </c>
      <c r="S3108" s="12">
        <f t="shared" si="388"/>
        <v>42241.429120370369</v>
      </c>
      <c r="T3108" s="12">
        <f t="shared" si="389"/>
        <v>42263.916666666672</v>
      </c>
      <c r="U3108" s="13">
        <f t="shared" si="390"/>
        <v>42241.429120370369</v>
      </c>
      <c r="V3108" t="str">
        <f t="shared" si="391"/>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92"/>
        <v>0.197625</v>
      </c>
      <c r="P3109" s="7">
        <f t="shared" si="385"/>
        <v>272.58620689655174</v>
      </c>
      <c r="Q3109" t="str">
        <f t="shared" si="386"/>
        <v>theater</v>
      </c>
      <c r="R3109" s="8" t="str">
        <f t="shared" si="387"/>
        <v>spaces</v>
      </c>
      <c r="S3109" s="12">
        <f t="shared" si="388"/>
        <v>42128.814247685186</v>
      </c>
      <c r="T3109" s="12">
        <f t="shared" si="389"/>
        <v>42135.814247685186</v>
      </c>
      <c r="U3109" s="13">
        <f t="shared" si="390"/>
        <v>42128.814247685186</v>
      </c>
      <c r="V3109" t="str">
        <f t="shared" si="391"/>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92"/>
        <v>5.1999999999999995E-4</v>
      </c>
      <c r="P3110" s="7">
        <f t="shared" si="385"/>
        <v>13</v>
      </c>
      <c r="Q3110" t="str">
        <f t="shared" si="386"/>
        <v>theater</v>
      </c>
      <c r="R3110" s="8" t="str">
        <f t="shared" si="387"/>
        <v>spaces</v>
      </c>
      <c r="S3110" s="12">
        <f t="shared" si="388"/>
        <v>42062.680486111116</v>
      </c>
      <c r="T3110" s="12">
        <f t="shared" si="389"/>
        <v>42122.638819444444</v>
      </c>
      <c r="U3110" s="13">
        <f t="shared" si="390"/>
        <v>42062.680486111116</v>
      </c>
      <c r="V3110" t="str">
        <f t="shared" si="391"/>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92"/>
        <v>0.25030188679245285</v>
      </c>
      <c r="P3111" s="7">
        <f t="shared" si="385"/>
        <v>58.184210526315788</v>
      </c>
      <c r="Q3111" t="str">
        <f t="shared" si="386"/>
        <v>theater</v>
      </c>
      <c r="R3111" s="8" t="str">
        <f t="shared" si="387"/>
        <v>spaces</v>
      </c>
      <c r="S3111" s="12">
        <f t="shared" si="388"/>
        <v>41844.125115740739</v>
      </c>
      <c r="T3111" s="12">
        <f t="shared" si="389"/>
        <v>41879.125115740739</v>
      </c>
      <c r="U3111" s="13">
        <f t="shared" si="390"/>
        <v>41844.125115740739</v>
      </c>
      <c r="V3111" t="str">
        <f t="shared" si="391"/>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92"/>
        <v>4.0000000000000002E-4</v>
      </c>
      <c r="P3112" s="7">
        <f t="shared" si="385"/>
        <v>10</v>
      </c>
      <c r="Q3112" t="str">
        <f t="shared" si="386"/>
        <v>theater</v>
      </c>
      <c r="R3112" s="8" t="str">
        <f t="shared" si="387"/>
        <v>spaces</v>
      </c>
      <c r="S3112" s="12">
        <f t="shared" si="388"/>
        <v>42745.031469907408</v>
      </c>
      <c r="T3112" s="12">
        <f t="shared" si="389"/>
        <v>42785.031469907408</v>
      </c>
      <c r="U3112" s="13">
        <f t="shared" si="390"/>
        <v>42745.031469907408</v>
      </c>
      <c r="V3112" t="str">
        <f t="shared" si="391"/>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92"/>
        <v>0.26640000000000003</v>
      </c>
      <c r="P3113" s="7">
        <f t="shared" si="385"/>
        <v>70.10526315789474</v>
      </c>
      <c r="Q3113" t="str">
        <f t="shared" si="386"/>
        <v>theater</v>
      </c>
      <c r="R3113" s="8" t="str">
        <f t="shared" si="387"/>
        <v>spaces</v>
      </c>
      <c r="S3113" s="12">
        <f t="shared" si="388"/>
        <v>41885.595138888893</v>
      </c>
      <c r="T3113" s="12">
        <f t="shared" si="389"/>
        <v>41916.595138888893</v>
      </c>
      <c r="U3113" s="13">
        <f t="shared" si="390"/>
        <v>41885.595138888893</v>
      </c>
      <c r="V3113" t="str">
        <f t="shared" si="391"/>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92"/>
        <v>4.7363636363636365E-2</v>
      </c>
      <c r="P3114" s="7">
        <f t="shared" si="385"/>
        <v>57.888888888888886</v>
      </c>
      <c r="Q3114" t="str">
        <f t="shared" si="386"/>
        <v>theater</v>
      </c>
      <c r="R3114" s="8" t="str">
        <f t="shared" si="387"/>
        <v>spaces</v>
      </c>
      <c r="S3114" s="12">
        <f t="shared" si="388"/>
        <v>42615.121921296297</v>
      </c>
      <c r="T3114" s="12">
        <f t="shared" si="389"/>
        <v>42675.121921296297</v>
      </c>
      <c r="U3114" s="13">
        <f t="shared" si="390"/>
        <v>42615.121921296297</v>
      </c>
      <c r="V3114" t="str">
        <f t="shared" si="391"/>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92"/>
        <v>4.2435339894712751E-2</v>
      </c>
      <c r="P3115" s="7">
        <f t="shared" si="385"/>
        <v>125.27027027027027</v>
      </c>
      <c r="Q3115" t="str">
        <f t="shared" si="386"/>
        <v>theater</v>
      </c>
      <c r="R3115" s="8" t="str">
        <f t="shared" si="387"/>
        <v>spaces</v>
      </c>
      <c r="S3115" s="12">
        <f t="shared" si="388"/>
        <v>42081.731273148151</v>
      </c>
      <c r="T3115" s="12">
        <f t="shared" si="389"/>
        <v>42111.731273148151</v>
      </c>
      <c r="U3115" s="13">
        <f t="shared" si="390"/>
        <v>42081.731273148151</v>
      </c>
      <c r="V3115" t="str">
        <f t="shared" si="391"/>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92"/>
        <v>0</v>
      </c>
      <c r="P3116" s="7" t="e">
        <f t="shared" si="385"/>
        <v>#DIV/0!</v>
      </c>
      <c r="Q3116" t="str">
        <f t="shared" si="386"/>
        <v>theater</v>
      </c>
      <c r="R3116" s="8" t="str">
        <f t="shared" si="387"/>
        <v>spaces</v>
      </c>
      <c r="S3116" s="12">
        <f t="shared" si="388"/>
        <v>41843.632523148146</v>
      </c>
      <c r="T3116" s="12">
        <f t="shared" si="389"/>
        <v>41903.632523148146</v>
      </c>
      <c r="U3116" s="13">
        <f t="shared" si="390"/>
        <v>41843.632523148146</v>
      </c>
      <c r="V3116" t="str">
        <f t="shared" si="391"/>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92"/>
        <v>0.03</v>
      </c>
      <c r="P3117" s="7">
        <f t="shared" si="385"/>
        <v>300</v>
      </c>
      <c r="Q3117" t="str">
        <f t="shared" si="386"/>
        <v>theater</v>
      </c>
      <c r="R3117" s="8" t="str">
        <f t="shared" si="387"/>
        <v>spaces</v>
      </c>
      <c r="S3117" s="12">
        <f t="shared" si="388"/>
        <v>42496.447071759263</v>
      </c>
      <c r="T3117" s="12">
        <f t="shared" si="389"/>
        <v>42526.447071759263</v>
      </c>
      <c r="U3117" s="13">
        <f t="shared" si="390"/>
        <v>42496.447071759263</v>
      </c>
      <c r="V3117" t="str">
        <f t="shared" si="391"/>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92"/>
        <v>0.57333333333333336</v>
      </c>
      <c r="P3118" s="7">
        <f t="shared" si="385"/>
        <v>43</v>
      </c>
      <c r="Q3118" t="str">
        <f t="shared" si="386"/>
        <v>theater</v>
      </c>
      <c r="R3118" s="8" t="str">
        <f t="shared" si="387"/>
        <v>spaces</v>
      </c>
      <c r="S3118" s="12">
        <f t="shared" si="388"/>
        <v>42081.515335648146</v>
      </c>
      <c r="T3118" s="12">
        <f t="shared" si="389"/>
        <v>42095.515335648146</v>
      </c>
      <c r="U3118" s="13">
        <f t="shared" si="390"/>
        <v>42081.515335648146</v>
      </c>
      <c r="V3118" t="str">
        <f t="shared" si="391"/>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92"/>
        <v>1E-3</v>
      </c>
      <c r="P3119" s="7">
        <f t="shared" si="385"/>
        <v>1</v>
      </c>
      <c r="Q3119" t="str">
        <f t="shared" si="386"/>
        <v>theater</v>
      </c>
      <c r="R3119" s="8" t="str">
        <f t="shared" si="387"/>
        <v>spaces</v>
      </c>
      <c r="S3119" s="12">
        <f t="shared" si="388"/>
        <v>42509.374537037038</v>
      </c>
      <c r="T3119" s="12">
        <f t="shared" si="389"/>
        <v>42517.55</v>
      </c>
      <c r="U3119" s="13">
        <f t="shared" si="390"/>
        <v>42509.374537037038</v>
      </c>
      <c r="V3119" t="str">
        <f t="shared" si="391"/>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92"/>
        <v>3.0999999999999999E-3</v>
      </c>
      <c r="P3120" s="7">
        <f t="shared" si="385"/>
        <v>775</v>
      </c>
      <c r="Q3120" t="str">
        <f t="shared" si="386"/>
        <v>theater</v>
      </c>
      <c r="R3120" s="8" t="str">
        <f t="shared" si="387"/>
        <v>spaces</v>
      </c>
      <c r="S3120" s="12">
        <f t="shared" si="388"/>
        <v>42534.649571759262</v>
      </c>
      <c r="T3120" s="12">
        <f t="shared" si="389"/>
        <v>42553.649571759262</v>
      </c>
      <c r="U3120" s="13">
        <f t="shared" si="390"/>
        <v>42534.649571759262</v>
      </c>
      <c r="V3120" t="str">
        <f t="shared" si="391"/>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92"/>
        <v>5.0000000000000001E-4</v>
      </c>
      <c r="P3121" s="7">
        <f t="shared" si="385"/>
        <v>5</v>
      </c>
      <c r="Q3121" t="str">
        <f t="shared" si="386"/>
        <v>theater</v>
      </c>
      <c r="R3121" s="8" t="str">
        <f t="shared" si="387"/>
        <v>spaces</v>
      </c>
      <c r="S3121" s="12">
        <f t="shared" si="388"/>
        <v>42060.04550925926</v>
      </c>
      <c r="T3121" s="12">
        <f t="shared" si="389"/>
        <v>42090.003842592589</v>
      </c>
      <c r="U3121" s="13">
        <f t="shared" si="390"/>
        <v>42060.04550925926</v>
      </c>
      <c r="V3121" t="str">
        <f t="shared" si="391"/>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92"/>
        <v>9.8461538461538464E-5</v>
      </c>
      <c r="P3122" s="7">
        <f t="shared" si="385"/>
        <v>12.8</v>
      </c>
      <c r="Q3122" t="str">
        <f t="shared" si="386"/>
        <v>theater</v>
      </c>
      <c r="R3122" s="8" t="str">
        <f t="shared" si="387"/>
        <v>spaces</v>
      </c>
      <c r="S3122" s="12">
        <f t="shared" si="388"/>
        <v>42435.942083333328</v>
      </c>
      <c r="T3122" s="12">
        <f t="shared" si="389"/>
        <v>42495.900416666671</v>
      </c>
      <c r="U3122" s="13">
        <f t="shared" si="390"/>
        <v>42435.942083333328</v>
      </c>
      <c r="V3122" t="str">
        <f t="shared" si="391"/>
        <v>Mar</v>
      </c>
    </row>
    <row r="3123" spans="1:22"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92"/>
        <v>6.6666666666666671E-3</v>
      </c>
      <c r="P3123" s="7">
        <f t="shared" si="385"/>
        <v>10</v>
      </c>
      <c r="Q3123" t="str">
        <f t="shared" si="386"/>
        <v>theater</v>
      </c>
      <c r="R3123" s="8" t="str">
        <f t="shared" si="387"/>
        <v>spaces</v>
      </c>
      <c r="S3123" s="12">
        <f t="shared" si="388"/>
        <v>41848.679803240739</v>
      </c>
      <c r="T3123" s="12">
        <f t="shared" si="389"/>
        <v>41908.679803240739</v>
      </c>
      <c r="U3123" s="13">
        <f t="shared" si="390"/>
        <v>41848.679803240739</v>
      </c>
      <c r="V3123" t="str">
        <f t="shared" si="391"/>
        <v>Jul</v>
      </c>
    </row>
    <row r="3124" spans="1:22"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92"/>
        <v>0.58291457286432158</v>
      </c>
      <c r="P3124" s="7">
        <f t="shared" si="385"/>
        <v>58</v>
      </c>
      <c r="Q3124" t="str">
        <f t="shared" si="386"/>
        <v>theater</v>
      </c>
      <c r="R3124" s="8" t="str">
        <f t="shared" si="387"/>
        <v>spaces</v>
      </c>
      <c r="S3124" s="12">
        <f t="shared" si="388"/>
        <v>42678.932083333333</v>
      </c>
      <c r="T3124" s="12">
        <f t="shared" si="389"/>
        <v>42683.973750000005</v>
      </c>
      <c r="U3124" s="13">
        <f t="shared" si="390"/>
        <v>42678.932083333333</v>
      </c>
      <c r="V3124" t="str">
        <f t="shared" si="391"/>
        <v>Nov</v>
      </c>
    </row>
    <row r="3125" spans="1:22"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92"/>
        <v>0.68153600000000003</v>
      </c>
      <c r="P3125" s="7">
        <f t="shared" si="385"/>
        <v>244.80459770114942</v>
      </c>
      <c r="Q3125" t="str">
        <f t="shared" si="386"/>
        <v>theater</v>
      </c>
      <c r="R3125" s="8" t="str">
        <f t="shared" si="387"/>
        <v>spaces</v>
      </c>
      <c r="S3125" s="12">
        <f t="shared" si="388"/>
        <v>42530.993032407408</v>
      </c>
      <c r="T3125" s="12">
        <f t="shared" si="389"/>
        <v>42560.993032407408</v>
      </c>
      <c r="U3125" s="13">
        <f t="shared" si="390"/>
        <v>42530.993032407408</v>
      </c>
      <c r="V3125" t="str">
        <f t="shared" si="391"/>
        <v>Jun</v>
      </c>
    </row>
    <row r="3126" spans="1:22"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92"/>
        <v>3.2499999999999997E-5</v>
      </c>
      <c r="P3126" s="7">
        <f t="shared" si="385"/>
        <v>6.5</v>
      </c>
      <c r="Q3126" t="str">
        <f t="shared" si="386"/>
        <v>theater</v>
      </c>
      <c r="R3126" s="8" t="str">
        <f t="shared" si="387"/>
        <v>spaces</v>
      </c>
      <c r="S3126" s="12">
        <f t="shared" si="388"/>
        <v>41977.780104166668</v>
      </c>
      <c r="T3126" s="12">
        <f t="shared" si="389"/>
        <v>42037.780104166668</v>
      </c>
      <c r="U3126" s="13">
        <f t="shared" si="390"/>
        <v>41977.780104166668</v>
      </c>
      <c r="V3126" t="str">
        <f t="shared" si="391"/>
        <v>Dec</v>
      </c>
    </row>
    <row r="3127" spans="1:22"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92"/>
        <v>0</v>
      </c>
      <c r="P3127" s="7" t="e">
        <f t="shared" si="385"/>
        <v>#DIV/0!</v>
      </c>
      <c r="Q3127" t="str">
        <f t="shared" si="386"/>
        <v>theater</v>
      </c>
      <c r="R3127" s="8" t="str">
        <f t="shared" si="387"/>
        <v>spaces</v>
      </c>
      <c r="S3127" s="12">
        <f t="shared" si="388"/>
        <v>42346.20685185185</v>
      </c>
      <c r="T3127" s="12">
        <f t="shared" si="389"/>
        <v>42376.20685185185</v>
      </c>
      <c r="U3127" s="13">
        <f t="shared" si="390"/>
        <v>42346.20685185185</v>
      </c>
      <c r="V3127" t="str">
        <f t="shared" si="391"/>
        <v>Dec</v>
      </c>
    </row>
    <row r="3128" spans="1:22"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92"/>
        <v>4.1599999999999998E-2</v>
      </c>
      <c r="P3128" s="7">
        <f t="shared" si="385"/>
        <v>61.176470588235297</v>
      </c>
      <c r="Q3128" t="str">
        <f t="shared" si="386"/>
        <v>theater</v>
      </c>
      <c r="R3128" s="8" t="str">
        <f t="shared" si="387"/>
        <v>spaces</v>
      </c>
      <c r="S3128" s="12">
        <f t="shared" si="388"/>
        <v>42427.018078703702</v>
      </c>
      <c r="T3128" s="12">
        <f t="shared" si="389"/>
        <v>42456.976412037038</v>
      </c>
      <c r="U3128" s="13">
        <f t="shared" si="390"/>
        <v>42427.018078703702</v>
      </c>
      <c r="V3128" t="str">
        <f t="shared" si="391"/>
        <v>Feb</v>
      </c>
    </row>
    <row r="3129" spans="1:22"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92"/>
        <v>0</v>
      </c>
      <c r="P3129" s="7" t="e">
        <f t="shared" si="385"/>
        <v>#DIV/0!</v>
      </c>
      <c r="Q3129" t="str">
        <f t="shared" si="386"/>
        <v>theater</v>
      </c>
      <c r="R3129" s="8" t="str">
        <f t="shared" si="387"/>
        <v>spaces</v>
      </c>
      <c r="S3129" s="12">
        <f t="shared" si="388"/>
        <v>42034.856817129628</v>
      </c>
      <c r="T3129" s="12">
        <f t="shared" si="389"/>
        <v>42064.856817129628</v>
      </c>
      <c r="U3129" s="13">
        <f t="shared" si="390"/>
        <v>42034.856817129628</v>
      </c>
      <c r="V3129" t="str">
        <f t="shared" si="391"/>
        <v>Jan</v>
      </c>
    </row>
    <row r="3130" spans="1:22"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ref="O3130:O3193" si="393">E3130/D3130</f>
        <v>1.0860666666666667</v>
      </c>
      <c r="P3130" s="7">
        <f t="shared" si="385"/>
        <v>139.23931623931625</v>
      </c>
      <c r="Q3130" t="str">
        <f t="shared" si="386"/>
        <v>theater</v>
      </c>
      <c r="R3130" s="8" t="str">
        <f t="shared" si="387"/>
        <v>plays</v>
      </c>
      <c r="S3130" s="12">
        <f t="shared" si="388"/>
        <v>42780.825706018513</v>
      </c>
      <c r="T3130" s="12">
        <f t="shared" si="389"/>
        <v>42810.784039351856</v>
      </c>
      <c r="U3130" s="13">
        <f t="shared" si="390"/>
        <v>42780.825706018513</v>
      </c>
      <c r="V3130" t="str">
        <f t="shared" si="391"/>
        <v>Feb</v>
      </c>
    </row>
    <row r="3131" spans="1:22"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93"/>
        <v>8.0000000000000002E-3</v>
      </c>
      <c r="P3131" s="7">
        <f t="shared" si="385"/>
        <v>10</v>
      </c>
      <c r="Q3131" t="str">
        <f t="shared" si="386"/>
        <v>theater</v>
      </c>
      <c r="R3131" s="8" t="str">
        <f t="shared" si="387"/>
        <v>plays</v>
      </c>
      <c r="S3131" s="12">
        <f t="shared" si="388"/>
        <v>42803.842812499999</v>
      </c>
      <c r="T3131" s="12">
        <f t="shared" si="389"/>
        <v>42843.801145833335</v>
      </c>
      <c r="U3131" s="13">
        <f t="shared" si="390"/>
        <v>42803.842812499999</v>
      </c>
      <c r="V3131" t="str">
        <f t="shared" si="391"/>
        <v>Mar</v>
      </c>
    </row>
    <row r="3132" spans="1:22"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93"/>
        <v>3.7499999999999999E-2</v>
      </c>
      <c r="P3132" s="7">
        <f t="shared" si="385"/>
        <v>93.75</v>
      </c>
      <c r="Q3132" t="str">
        <f t="shared" si="386"/>
        <v>theater</v>
      </c>
      <c r="R3132" s="8" t="str">
        <f t="shared" si="387"/>
        <v>plays</v>
      </c>
      <c r="S3132" s="12">
        <f t="shared" si="388"/>
        <v>42808.640231481477</v>
      </c>
      <c r="T3132" s="12">
        <f t="shared" si="389"/>
        <v>42839.207638888889</v>
      </c>
      <c r="U3132" s="13">
        <f t="shared" si="390"/>
        <v>42808.640231481477</v>
      </c>
      <c r="V3132" t="str">
        <f t="shared" si="391"/>
        <v>Mar</v>
      </c>
    </row>
    <row r="3133" spans="1:22"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93"/>
        <v>0.15731707317073171</v>
      </c>
      <c r="P3133" s="7">
        <f t="shared" si="385"/>
        <v>53.75</v>
      </c>
      <c r="Q3133" t="str">
        <f t="shared" si="386"/>
        <v>theater</v>
      </c>
      <c r="R3133" s="8" t="str">
        <f t="shared" si="387"/>
        <v>plays</v>
      </c>
      <c r="S3133" s="12">
        <f t="shared" si="388"/>
        <v>42803.579224537039</v>
      </c>
      <c r="T3133" s="12">
        <f t="shared" si="389"/>
        <v>42833.537557870368</v>
      </c>
      <c r="U3133" s="13">
        <f t="shared" si="390"/>
        <v>42803.579224537039</v>
      </c>
      <c r="V3133" t="str">
        <f t="shared" si="391"/>
        <v>Mar</v>
      </c>
    </row>
    <row r="3134" spans="1:22"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93"/>
        <v>3.3333333333333332E-4</v>
      </c>
      <c r="P3134" s="7">
        <f t="shared" si="385"/>
        <v>10</v>
      </c>
      <c r="Q3134" t="str">
        <f t="shared" si="386"/>
        <v>theater</v>
      </c>
      <c r="R3134" s="8" t="str">
        <f t="shared" si="387"/>
        <v>plays</v>
      </c>
      <c r="S3134" s="12">
        <f t="shared" si="388"/>
        <v>42786.350231481483</v>
      </c>
      <c r="T3134" s="12">
        <f t="shared" si="389"/>
        <v>42846.308564814812</v>
      </c>
      <c r="U3134" s="13">
        <f t="shared" si="390"/>
        <v>42786.350231481483</v>
      </c>
      <c r="V3134" t="str">
        <f t="shared" si="391"/>
        <v>Feb</v>
      </c>
    </row>
    <row r="3135" spans="1:22"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93"/>
        <v>1.08</v>
      </c>
      <c r="P3135" s="7">
        <f t="shared" si="385"/>
        <v>33.75</v>
      </c>
      <c r="Q3135" t="str">
        <f t="shared" si="386"/>
        <v>theater</v>
      </c>
      <c r="R3135" s="8" t="str">
        <f t="shared" si="387"/>
        <v>plays</v>
      </c>
      <c r="S3135" s="12">
        <f t="shared" si="388"/>
        <v>42788.565208333333</v>
      </c>
      <c r="T3135" s="12">
        <f t="shared" si="389"/>
        <v>42818.523541666669</v>
      </c>
      <c r="U3135" s="13">
        <f t="shared" si="390"/>
        <v>42788.565208333333</v>
      </c>
      <c r="V3135" t="str">
        <f t="shared" si="391"/>
        <v>Feb</v>
      </c>
    </row>
    <row r="3136" spans="1:22"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93"/>
        <v>0.22500000000000001</v>
      </c>
      <c r="P3136" s="7">
        <f t="shared" si="385"/>
        <v>18.75</v>
      </c>
      <c r="Q3136" t="str">
        <f t="shared" si="386"/>
        <v>theater</v>
      </c>
      <c r="R3136" s="8" t="str">
        <f t="shared" si="387"/>
        <v>plays</v>
      </c>
      <c r="S3136" s="12">
        <f t="shared" si="388"/>
        <v>42800.720127314809</v>
      </c>
      <c r="T3136" s="12">
        <f t="shared" si="389"/>
        <v>42821.678460648152</v>
      </c>
      <c r="U3136" s="13">
        <f t="shared" si="390"/>
        <v>42800.720127314809</v>
      </c>
      <c r="V3136" t="str">
        <f t="shared" si="391"/>
        <v>Mar</v>
      </c>
    </row>
    <row r="3137" spans="1:22"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93"/>
        <v>0.20849420849420849</v>
      </c>
      <c r="P3137" s="7">
        <f t="shared" si="385"/>
        <v>23.142857142857142</v>
      </c>
      <c r="Q3137" t="str">
        <f t="shared" si="386"/>
        <v>theater</v>
      </c>
      <c r="R3137" s="8" t="str">
        <f t="shared" si="387"/>
        <v>plays</v>
      </c>
      <c r="S3137" s="12">
        <f t="shared" si="388"/>
        <v>42807.151863425926</v>
      </c>
      <c r="T3137" s="12">
        <f t="shared" si="389"/>
        <v>42829.151863425926</v>
      </c>
      <c r="U3137" s="13">
        <f t="shared" si="390"/>
        <v>42807.151863425926</v>
      </c>
      <c r="V3137" t="str">
        <f t="shared" si="391"/>
        <v>Mar</v>
      </c>
    </row>
    <row r="3138" spans="1:22"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93"/>
        <v>1.278</v>
      </c>
      <c r="P3138" s="7">
        <f t="shared" si="385"/>
        <v>29.045454545454547</v>
      </c>
      <c r="Q3138" t="str">
        <f t="shared" si="386"/>
        <v>theater</v>
      </c>
      <c r="R3138" s="8" t="str">
        <f t="shared" si="387"/>
        <v>plays</v>
      </c>
      <c r="S3138" s="12">
        <f t="shared" si="388"/>
        <v>42789.462430555555</v>
      </c>
      <c r="T3138" s="12">
        <f t="shared" si="389"/>
        <v>42825.957638888889</v>
      </c>
      <c r="U3138" s="13">
        <f t="shared" si="390"/>
        <v>42789.462430555555</v>
      </c>
      <c r="V3138" t="str">
        <f t="shared" si="391"/>
        <v>Feb</v>
      </c>
    </row>
    <row r="3139" spans="1:22"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393"/>
        <v>3.3333333333333333E-2</v>
      </c>
      <c r="P3139" s="7">
        <f t="shared" ref="P3139:P3202" si="394">E3139/L3139</f>
        <v>50</v>
      </c>
      <c r="Q3139" t="str">
        <f t="shared" ref="Q3139:Q3202" si="395">LEFT(N3139, SEARCH("/",N3139,1)-1)</f>
        <v>theater</v>
      </c>
      <c r="R3139" s="8" t="str">
        <f t="shared" ref="R3139:R3202" si="396">RIGHT(N3139,LEN(N3139)-SEARCH("/",N3139))</f>
        <v>plays</v>
      </c>
      <c r="S3139" s="12">
        <f t="shared" ref="S3139:S3202" si="397">(J3139/86400)+DATE(1970,1,1)</f>
        <v>42807.885057870371</v>
      </c>
      <c r="T3139" s="12">
        <f t="shared" ref="T3139:T3202" si="398">(I3139/86400)+DATE(1970,1,1)</f>
        <v>42858.8</v>
      </c>
      <c r="U3139" s="13">
        <f t="shared" ref="U3139:U3202" si="399">S3139</f>
        <v>42807.885057870371</v>
      </c>
      <c r="V3139" t="str">
        <f t="shared" si="391"/>
        <v>Mar</v>
      </c>
    </row>
    <row r="3140" spans="1:22"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93"/>
        <v>0</v>
      </c>
      <c r="P3140" s="7" t="e">
        <f t="shared" si="394"/>
        <v>#DIV/0!</v>
      </c>
      <c r="Q3140" t="str">
        <f t="shared" si="395"/>
        <v>theater</v>
      </c>
      <c r="R3140" s="8" t="str">
        <f t="shared" si="396"/>
        <v>plays</v>
      </c>
      <c r="S3140" s="12">
        <f t="shared" si="397"/>
        <v>42809.645914351851</v>
      </c>
      <c r="T3140" s="12">
        <f t="shared" si="398"/>
        <v>42828.645914351851</v>
      </c>
      <c r="U3140" s="13">
        <f t="shared" si="399"/>
        <v>42809.645914351851</v>
      </c>
      <c r="V3140" t="str">
        <f t="shared" ref="V3140:V3203" si="400">TEXT(S3140,"mmm")</f>
        <v>Mar</v>
      </c>
    </row>
    <row r="3141" spans="1:22"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93"/>
        <v>5.3999999999999999E-2</v>
      </c>
      <c r="P3141" s="7">
        <f t="shared" si="394"/>
        <v>450</v>
      </c>
      <c r="Q3141" t="str">
        <f t="shared" si="395"/>
        <v>theater</v>
      </c>
      <c r="R3141" s="8" t="str">
        <f t="shared" si="396"/>
        <v>plays</v>
      </c>
      <c r="S3141" s="12">
        <f t="shared" si="397"/>
        <v>42785.270370370374</v>
      </c>
      <c r="T3141" s="12">
        <f t="shared" si="398"/>
        <v>42819.189583333333</v>
      </c>
      <c r="U3141" s="13">
        <f t="shared" si="399"/>
        <v>42785.270370370374</v>
      </c>
      <c r="V3141" t="str">
        <f t="shared" si="400"/>
        <v>Feb</v>
      </c>
    </row>
    <row r="3142" spans="1:22"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93"/>
        <v>9.5999999999999992E-3</v>
      </c>
      <c r="P3142" s="7">
        <f t="shared" si="394"/>
        <v>24</v>
      </c>
      <c r="Q3142" t="str">
        <f t="shared" si="395"/>
        <v>theater</v>
      </c>
      <c r="R3142" s="8" t="str">
        <f t="shared" si="396"/>
        <v>plays</v>
      </c>
      <c r="S3142" s="12">
        <f t="shared" si="397"/>
        <v>42802.718784722223</v>
      </c>
      <c r="T3142" s="12">
        <f t="shared" si="398"/>
        <v>42832.677118055552</v>
      </c>
      <c r="U3142" s="13">
        <f t="shared" si="399"/>
        <v>42802.718784722223</v>
      </c>
      <c r="V3142" t="str">
        <f t="shared" si="400"/>
        <v>Mar</v>
      </c>
    </row>
    <row r="3143" spans="1:22"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93"/>
        <v>0.51600000000000001</v>
      </c>
      <c r="P3143" s="7">
        <f t="shared" si="394"/>
        <v>32.25</v>
      </c>
      <c r="Q3143" t="str">
        <f t="shared" si="395"/>
        <v>theater</v>
      </c>
      <c r="R3143" s="8" t="str">
        <f t="shared" si="396"/>
        <v>plays</v>
      </c>
      <c r="S3143" s="12">
        <f t="shared" si="397"/>
        <v>42800.753333333334</v>
      </c>
      <c r="T3143" s="12">
        <f t="shared" si="398"/>
        <v>42841.833333333328</v>
      </c>
      <c r="U3143" s="13">
        <f t="shared" si="399"/>
        <v>42800.753333333334</v>
      </c>
      <c r="V3143" t="str">
        <f t="shared" si="400"/>
        <v>Mar</v>
      </c>
    </row>
    <row r="3144" spans="1:22"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93"/>
        <v>1.6363636363636365E-2</v>
      </c>
      <c r="P3144" s="7">
        <f t="shared" si="394"/>
        <v>15</v>
      </c>
      <c r="Q3144" t="str">
        <f t="shared" si="395"/>
        <v>theater</v>
      </c>
      <c r="R3144" s="8" t="str">
        <f t="shared" si="396"/>
        <v>plays</v>
      </c>
      <c r="S3144" s="12">
        <f t="shared" si="397"/>
        <v>42783.513182870374</v>
      </c>
      <c r="T3144" s="12">
        <f t="shared" si="398"/>
        <v>42813.471516203703</v>
      </c>
      <c r="U3144" s="13">
        <f t="shared" si="399"/>
        <v>42783.513182870374</v>
      </c>
      <c r="V3144" t="str">
        <f t="shared" si="400"/>
        <v>Feb</v>
      </c>
    </row>
    <row r="3145" spans="1:22"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93"/>
        <v>0</v>
      </c>
      <c r="P3145" s="7" t="e">
        <f t="shared" si="394"/>
        <v>#DIV/0!</v>
      </c>
      <c r="Q3145" t="str">
        <f t="shared" si="395"/>
        <v>theater</v>
      </c>
      <c r="R3145" s="8" t="str">
        <f t="shared" si="396"/>
        <v>plays</v>
      </c>
      <c r="S3145" s="12">
        <f t="shared" si="397"/>
        <v>42808.358287037037</v>
      </c>
      <c r="T3145" s="12">
        <f t="shared" si="398"/>
        <v>42834.358287037037</v>
      </c>
      <c r="U3145" s="13">
        <f t="shared" si="399"/>
        <v>42808.358287037037</v>
      </c>
      <c r="V3145" t="str">
        <f t="shared" si="400"/>
        <v>Mar</v>
      </c>
    </row>
    <row r="3146" spans="1:22"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93"/>
        <v>0.754</v>
      </c>
      <c r="P3146" s="7">
        <f t="shared" si="394"/>
        <v>251.33333333333334</v>
      </c>
      <c r="Q3146" t="str">
        <f t="shared" si="395"/>
        <v>theater</v>
      </c>
      <c r="R3146" s="8" t="str">
        <f t="shared" si="396"/>
        <v>plays</v>
      </c>
      <c r="S3146" s="12">
        <f t="shared" si="397"/>
        <v>42796.538275462968</v>
      </c>
      <c r="T3146" s="12">
        <f t="shared" si="398"/>
        <v>42813.25</v>
      </c>
      <c r="U3146" s="13">
        <f t="shared" si="399"/>
        <v>42796.538275462968</v>
      </c>
      <c r="V3146" t="str">
        <f t="shared" si="400"/>
        <v>Mar</v>
      </c>
    </row>
    <row r="3147" spans="1:22"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93"/>
        <v>0</v>
      </c>
      <c r="P3147" s="7" t="e">
        <f t="shared" si="394"/>
        <v>#DIV/0!</v>
      </c>
      <c r="Q3147" t="str">
        <f t="shared" si="395"/>
        <v>theater</v>
      </c>
      <c r="R3147" s="8" t="str">
        <f t="shared" si="396"/>
        <v>plays</v>
      </c>
      <c r="S3147" s="12">
        <f t="shared" si="397"/>
        <v>42762.040902777779</v>
      </c>
      <c r="T3147" s="12">
        <f t="shared" si="398"/>
        <v>42821.999236111107</v>
      </c>
      <c r="U3147" s="13">
        <f t="shared" si="399"/>
        <v>42762.040902777779</v>
      </c>
      <c r="V3147" t="str">
        <f t="shared" si="400"/>
        <v>Jan</v>
      </c>
    </row>
    <row r="3148" spans="1:22"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93"/>
        <v>0.105</v>
      </c>
      <c r="P3148" s="7">
        <f t="shared" si="394"/>
        <v>437.5</v>
      </c>
      <c r="Q3148" t="str">
        <f t="shared" si="395"/>
        <v>theater</v>
      </c>
      <c r="R3148" s="8" t="str">
        <f t="shared" si="396"/>
        <v>plays</v>
      </c>
      <c r="S3148" s="12">
        <f t="shared" si="397"/>
        <v>42796.682476851856</v>
      </c>
      <c r="T3148" s="12">
        <f t="shared" si="398"/>
        <v>42841.640810185185</v>
      </c>
      <c r="U3148" s="13">
        <f t="shared" si="399"/>
        <v>42796.682476851856</v>
      </c>
      <c r="V3148" t="str">
        <f t="shared" si="400"/>
        <v>Mar</v>
      </c>
    </row>
    <row r="3149" spans="1:22"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93"/>
        <v>1.1752499999999999</v>
      </c>
      <c r="P3149" s="7">
        <f t="shared" si="394"/>
        <v>110.35211267605634</v>
      </c>
      <c r="Q3149" t="str">
        <f t="shared" si="395"/>
        <v>theater</v>
      </c>
      <c r="R3149" s="8" t="str">
        <f t="shared" si="396"/>
        <v>plays</v>
      </c>
      <c r="S3149" s="12">
        <f t="shared" si="397"/>
        <v>41909.96938657407</v>
      </c>
      <c r="T3149" s="12">
        <f t="shared" si="398"/>
        <v>41950.011053240742</v>
      </c>
      <c r="U3149" s="13">
        <f t="shared" si="399"/>
        <v>41909.96938657407</v>
      </c>
      <c r="V3149" t="str">
        <f t="shared" si="400"/>
        <v>Sep</v>
      </c>
    </row>
    <row r="3150" spans="1:22"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93"/>
        <v>1.3116666666666668</v>
      </c>
      <c r="P3150" s="7">
        <f t="shared" si="394"/>
        <v>41.421052631578945</v>
      </c>
      <c r="Q3150" t="str">
        <f t="shared" si="395"/>
        <v>theater</v>
      </c>
      <c r="R3150" s="8" t="str">
        <f t="shared" si="396"/>
        <v>plays</v>
      </c>
      <c r="S3150" s="12">
        <f t="shared" si="397"/>
        <v>41891.665324074071</v>
      </c>
      <c r="T3150" s="12">
        <f t="shared" si="398"/>
        <v>41913.166666666664</v>
      </c>
      <c r="U3150" s="13">
        <f t="shared" si="399"/>
        <v>41891.665324074071</v>
      </c>
      <c r="V3150" t="str">
        <f t="shared" si="400"/>
        <v>Sep</v>
      </c>
    </row>
    <row r="3151" spans="1:22"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93"/>
        <v>1.04</v>
      </c>
      <c r="P3151" s="7">
        <f t="shared" si="394"/>
        <v>52</v>
      </c>
      <c r="Q3151" t="str">
        <f t="shared" si="395"/>
        <v>theater</v>
      </c>
      <c r="R3151" s="8" t="str">
        <f t="shared" si="396"/>
        <v>plays</v>
      </c>
      <c r="S3151" s="12">
        <f t="shared" si="397"/>
        <v>41226.017361111109</v>
      </c>
      <c r="T3151" s="12">
        <f t="shared" si="398"/>
        <v>41250.083333333336</v>
      </c>
      <c r="U3151" s="13">
        <f t="shared" si="399"/>
        <v>41226.017361111109</v>
      </c>
      <c r="V3151" t="str">
        <f t="shared" si="400"/>
        <v>Nov</v>
      </c>
    </row>
    <row r="3152" spans="1:22"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93"/>
        <v>1.01</v>
      </c>
      <c r="P3152" s="7">
        <f t="shared" si="394"/>
        <v>33.990384615384613</v>
      </c>
      <c r="Q3152" t="str">
        <f t="shared" si="395"/>
        <v>theater</v>
      </c>
      <c r="R3152" s="8" t="str">
        <f t="shared" si="396"/>
        <v>plays</v>
      </c>
      <c r="S3152" s="12">
        <f t="shared" si="397"/>
        <v>40478.263923611114</v>
      </c>
      <c r="T3152" s="12">
        <f t="shared" si="398"/>
        <v>40568.166666666664</v>
      </c>
      <c r="U3152" s="13">
        <f t="shared" si="399"/>
        <v>40478.263923611114</v>
      </c>
      <c r="V3152" t="str">
        <f t="shared" si="400"/>
        <v>Oct</v>
      </c>
    </row>
    <row r="3153" spans="1:22"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93"/>
        <v>1.004</v>
      </c>
      <c r="P3153" s="7">
        <f t="shared" si="394"/>
        <v>103.35294117647059</v>
      </c>
      <c r="Q3153" t="str">
        <f t="shared" si="395"/>
        <v>theater</v>
      </c>
      <c r="R3153" s="8" t="str">
        <f t="shared" si="396"/>
        <v>plays</v>
      </c>
      <c r="S3153" s="12">
        <f t="shared" si="397"/>
        <v>41862.83997685185</v>
      </c>
      <c r="T3153" s="12">
        <f t="shared" si="398"/>
        <v>41892.83997685185</v>
      </c>
      <c r="U3153" s="13">
        <f t="shared" si="399"/>
        <v>41862.83997685185</v>
      </c>
      <c r="V3153" t="str">
        <f t="shared" si="400"/>
        <v>Aug</v>
      </c>
    </row>
    <row r="3154" spans="1:22"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93"/>
        <v>1.0595454545454546</v>
      </c>
      <c r="P3154" s="7">
        <f t="shared" si="394"/>
        <v>34.791044776119406</v>
      </c>
      <c r="Q3154" t="str">
        <f t="shared" si="395"/>
        <v>theater</v>
      </c>
      <c r="R3154" s="8" t="str">
        <f t="shared" si="396"/>
        <v>plays</v>
      </c>
      <c r="S3154" s="12">
        <f t="shared" si="397"/>
        <v>41550.867673611108</v>
      </c>
      <c r="T3154" s="12">
        <f t="shared" si="398"/>
        <v>41580.867673611108</v>
      </c>
      <c r="U3154" s="13">
        <f t="shared" si="399"/>
        <v>41550.867673611108</v>
      </c>
      <c r="V3154" t="str">
        <f t="shared" si="400"/>
        <v>Oct</v>
      </c>
    </row>
    <row r="3155" spans="1:22"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93"/>
        <v>3.3558333333333334</v>
      </c>
      <c r="P3155" s="7">
        <f t="shared" si="394"/>
        <v>41.773858921161825</v>
      </c>
      <c r="Q3155" t="str">
        <f t="shared" si="395"/>
        <v>theater</v>
      </c>
      <c r="R3155" s="8" t="str">
        <f t="shared" si="396"/>
        <v>plays</v>
      </c>
      <c r="S3155" s="12">
        <f t="shared" si="397"/>
        <v>40633.154363425929</v>
      </c>
      <c r="T3155" s="12">
        <f t="shared" si="398"/>
        <v>40664.207638888889</v>
      </c>
      <c r="U3155" s="13">
        <f t="shared" si="399"/>
        <v>40633.154363425929</v>
      </c>
      <c r="V3155" t="str">
        <f t="shared" si="400"/>
        <v>Mar</v>
      </c>
    </row>
    <row r="3156" spans="1:22"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93"/>
        <v>1.1292857142857142</v>
      </c>
      <c r="P3156" s="7">
        <f t="shared" si="394"/>
        <v>64.268292682926827</v>
      </c>
      <c r="Q3156" t="str">
        <f t="shared" si="395"/>
        <v>theater</v>
      </c>
      <c r="R3156" s="8" t="str">
        <f t="shared" si="396"/>
        <v>plays</v>
      </c>
      <c r="S3156" s="12">
        <f t="shared" si="397"/>
        <v>40970.875671296293</v>
      </c>
      <c r="T3156" s="12">
        <f t="shared" si="398"/>
        <v>41000.834004629629</v>
      </c>
      <c r="U3156" s="13">
        <f t="shared" si="399"/>
        <v>40970.875671296293</v>
      </c>
      <c r="V3156" t="str">
        <f t="shared" si="400"/>
        <v>Mar</v>
      </c>
    </row>
    <row r="3157" spans="1:22"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93"/>
        <v>1.885046</v>
      </c>
      <c r="P3157" s="7">
        <f t="shared" si="394"/>
        <v>31.209370860927152</v>
      </c>
      <c r="Q3157" t="str">
        <f t="shared" si="395"/>
        <v>theater</v>
      </c>
      <c r="R3157" s="8" t="str">
        <f t="shared" si="396"/>
        <v>plays</v>
      </c>
      <c r="S3157" s="12">
        <f t="shared" si="397"/>
        <v>41233.499131944445</v>
      </c>
      <c r="T3157" s="12">
        <f t="shared" si="398"/>
        <v>41263.499131944445</v>
      </c>
      <c r="U3157" s="13">
        <f t="shared" si="399"/>
        <v>41233.499131944445</v>
      </c>
      <c r="V3157" t="str">
        <f t="shared" si="400"/>
        <v>Nov</v>
      </c>
    </row>
    <row r="3158" spans="1:22"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93"/>
        <v>1.0181818181818181</v>
      </c>
      <c r="P3158" s="7">
        <f t="shared" si="394"/>
        <v>62.921348314606739</v>
      </c>
      <c r="Q3158" t="str">
        <f t="shared" si="395"/>
        <v>theater</v>
      </c>
      <c r="R3158" s="8" t="str">
        <f t="shared" si="396"/>
        <v>plays</v>
      </c>
      <c r="S3158" s="12">
        <f t="shared" si="397"/>
        <v>41026.953055555554</v>
      </c>
      <c r="T3158" s="12">
        <f t="shared" si="398"/>
        <v>41061.953055555554</v>
      </c>
      <c r="U3158" s="13">
        <f t="shared" si="399"/>
        <v>41026.953055555554</v>
      </c>
      <c r="V3158" t="str">
        <f t="shared" si="400"/>
        <v>Apr</v>
      </c>
    </row>
    <row r="3159" spans="1:22"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93"/>
        <v>1.01</v>
      </c>
      <c r="P3159" s="7">
        <f t="shared" si="394"/>
        <v>98.536585365853654</v>
      </c>
      <c r="Q3159" t="str">
        <f t="shared" si="395"/>
        <v>theater</v>
      </c>
      <c r="R3159" s="8" t="str">
        <f t="shared" si="396"/>
        <v>plays</v>
      </c>
      <c r="S3159" s="12">
        <f t="shared" si="397"/>
        <v>41829.788252314815</v>
      </c>
      <c r="T3159" s="12">
        <f t="shared" si="398"/>
        <v>41839.208333333336</v>
      </c>
      <c r="U3159" s="13">
        <f t="shared" si="399"/>
        <v>41829.788252314815</v>
      </c>
      <c r="V3159" t="str">
        <f t="shared" si="400"/>
        <v>Jul</v>
      </c>
    </row>
    <row r="3160" spans="1:22"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93"/>
        <v>1.1399999999999999</v>
      </c>
      <c r="P3160" s="7">
        <f t="shared" si="394"/>
        <v>82.608695652173907</v>
      </c>
      <c r="Q3160" t="str">
        <f t="shared" si="395"/>
        <v>theater</v>
      </c>
      <c r="R3160" s="8" t="str">
        <f t="shared" si="396"/>
        <v>plays</v>
      </c>
      <c r="S3160" s="12">
        <f t="shared" si="397"/>
        <v>41447.839722222227</v>
      </c>
      <c r="T3160" s="12">
        <f t="shared" si="398"/>
        <v>41477.839722222227</v>
      </c>
      <c r="U3160" s="13">
        <f t="shared" si="399"/>
        <v>41447.839722222227</v>
      </c>
      <c r="V3160" t="str">
        <f t="shared" si="400"/>
        <v>Jun</v>
      </c>
    </row>
    <row r="3161" spans="1:22"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93"/>
        <v>1.3348133333333334</v>
      </c>
      <c r="P3161" s="7">
        <f t="shared" si="394"/>
        <v>38.504230769230773</v>
      </c>
      <c r="Q3161" t="str">
        <f t="shared" si="395"/>
        <v>theater</v>
      </c>
      <c r="R3161" s="8" t="str">
        <f t="shared" si="396"/>
        <v>plays</v>
      </c>
      <c r="S3161" s="12">
        <f t="shared" si="397"/>
        <v>40884.066678240742</v>
      </c>
      <c r="T3161" s="12">
        <f t="shared" si="398"/>
        <v>40926.958333333336</v>
      </c>
      <c r="U3161" s="13">
        <f t="shared" si="399"/>
        <v>40884.066678240742</v>
      </c>
      <c r="V3161" t="str">
        <f t="shared" si="400"/>
        <v>Dec</v>
      </c>
    </row>
    <row r="3162" spans="1:22"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93"/>
        <v>1.0153333333333334</v>
      </c>
      <c r="P3162" s="7">
        <f t="shared" si="394"/>
        <v>80.15789473684211</v>
      </c>
      <c r="Q3162" t="str">
        <f t="shared" si="395"/>
        <v>theater</v>
      </c>
      <c r="R3162" s="8" t="str">
        <f t="shared" si="396"/>
        <v>plays</v>
      </c>
      <c r="S3162" s="12">
        <f t="shared" si="397"/>
        <v>41841.26489583333</v>
      </c>
      <c r="T3162" s="12">
        <f t="shared" si="398"/>
        <v>41864.207638888889</v>
      </c>
      <c r="U3162" s="13">
        <f t="shared" si="399"/>
        <v>41841.26489583333</v>
      </c>
      <c r="V3162" t="str">
        <f t="shared" si="400"/>
        <v>Jul</v>
      </c>
    </row>
    <row r="3163" spans="1:22"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93"/>
        <v>1.0509999999999999</v>
      </c>
      <c r="P3163" s="7">
        <f t="shared" si="394"/>
        <v>28.405405405405407</v>
      </c>
      <c r="Q3163" t="str">
        <f t="shared" si="395"/>
        <v>theater</v>
      </c>
      <c r="R3163" s="8" t="str">
        <f t="shared" si="396"/>
        <v>plays</v>
      </c>
      <c r="S3163" s="12">
        <f t="shared" si="397"/>
        <v>41897.536134259259</v>
      </c>
      <c r="T3163" s="12">
        <f t="shared" si="398"/>
        <v>41927.536134259259</v>
      </c>
      <c r="U3163" s="13">
        <f t="shared" si="399"/>
        <v>41897.536134259259</v>
      </c>
      <c r="V3163" t="str">
        <f t="shared" si="400"/>
        <v>Sep</v>
      </c>
    </row>
    <row r="3164" spans="1:22"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93"/>
        <v>1.2715000000000001</v>
      </c>
      <c r="P3164" s="7">
        <f t="shared" si="394"/>
        <v>80.730158730158735</v>
      </c>
      <c r="Q3164" t="str">
        <f t="shared" si="395"/>
        <v>theater</v>
      </c>
      <c r="R3164" s="8" t="str">
        <f t="shared" si="396"/>
        <v>plays</v>
      </c>
      <c r="S3164" s="12">
        <f t="shared" si="397"/>
        <v>41799.685902777775</v>
      </c>
      <c r="T3164" s="12">
        <f t="shared" si="398"/>
        <v>41827.083333333336</v>
      </c>
      <c r="U3164" s="13">
        <f t="shared" si="399"/>
        <v>41799.685902777775</v>
      </c>
      <c r="V3164" t="str">
        <f t="shared" si="400"/>
        <v>Jun</v>
      </c>
    </row>
    <row r="3165" spans="1:22"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93"/>
        <v>1.1115384615384616</v>
      </c>
      <c r="P3165" s="7">
        <f t="shared" si="394"/>
        <v>200.69444444444446</v>
      </c>
      <c r="Q3165" t="str">
        <f t="shared" si="395"/>
        <v>theater</v>
      </c>
      <c r="R3165" s="8" t="str">
        <f t="shared" si="396"/>
        <v>plays</v>
      </c>
      <c r="S3165" s="12">
        <f t="shared" si="397"/>
        <v>41775.753761574073</v>
      </c>
      <c r="T3165" s="12">
        <f t="shared" si="398"/>
        <v>41805.753761574073</v>
      </c>
      <c r="U3165" s="13">
        <f t="shared" si="399"/>
        <v>41775.753761574073</v>
      </c>
      <c r="V3165" t="str">
        <f t="shared" si="400"/>
        <v>May</v>
      </c>
    </row>
    <row r="3166" spans="1:22"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93"/>
        <v>1.0676000000000001</v>
      </c>
      <c r="P3166" s="7">
        <f t="shared" si="394"/>
        <v>37.591549295774648</v>
      </c>
      <c r="Q3166" t="str">
        <f t="shared" si="395"/>
        <v>theater</v>
      </c>
      <c r="R3166" s="8" t="str">
        <f t="shared" si="396"/>
        <v>plays</v>
      </c>
      <c r="S3166" s="12">
        <f t="shared" si="397"/>
        <v>41766.805729166663</v>
      </c>
      <c r="T3166" s="12">
        <f t="shared" si="398"/>
        <v>41799.805729166663</v>
      </c>
      <c r="U3166" s="13">
        <f t="shared" si="399"/>
        <v>41766.805729166663</v>
      </c>
      <c r="V3166" t="str">
        <f t="shared" si="400"/>
        <v>May</v>
      </c>
    </row>
    <row r="3167" spans="1:22"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93"/>
        <v>1.6266666666666667</v>
      </c>
      <c r="P3167" s="7">
        <f t="shared" si="394"/>
        <v>58.095238095238095</v>
      </c>
      <c r="Q3167" t="str">
        <f t="shared" si="395"/>
        <v>theater</v>
      </c>
      <c r="R3167" s="8" t="str">
        <f t="shared" si="396"/>
        <v>plays</v>
      </c>
      <c r="S3167" s="12">
        <f t="shared" si="397"/>
        <v>40644.159259259257</v>
      </c>
      <c r="T3167" s="12">
        <f t="shared" si="398"/>
        <v>40666.165972222225</v>
      </c>
      <c r="U3167" s="13">
        <f t="shared" si="399"/>
        <v>40644.159259259257</v>
      </c>
      <c r="V3167" t="str">
        <f t="shared" si="400"/>
        <v>Apr</v>
      </c>
    </row>
    <row r="3168" spans="1:22"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93"/>
        <v>1.6022808571428573</v>
      </c>
      <c r="P3168" s="7">
        <f t="shared" si="394"/>
        <v>60.300892473118282</v>
      </c>
      <c r="Q3168" t="str">
        <f t="shared" si="395"/>
        <v>theater</v>
      </c>
      <c r="R3168" s="8" t="str">
        <f t="shared" si="396"/>
        <v>plays</v>
      </c>
      <c r="S3168" s="12">
        <f t="shared" si="397"/>
        <v>41940.69158564815</v>
      </c>
      <c r="T3168" s="12">
        <f t="shared" si="398"/>
        <v>41969.332638888889</v>
      </c>
      <c r="U3168" s="13">
        <f t="shared" si="399"/>
        <v>41940.69158564815</v>
      </c>
      <c r="V3168" t="str">
        <f t="shared" si="400"/>
        <v>Oct</v>
      </c>
    </row>
    <row r="3169" spans="1:22"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93"/>
        <v>1.1616666666666666</v>
      </c>
      <c r="P3169" s="7">
        <f t="shared" si="394"/>
        <v>63.363636363636367</v>
      </c>
      <c r="Q3169" t="str">
        <f t="shared" si="395"/>
        <v>theater</v>
      </c>
      <c r="R3169" s="8" t="str">
        <f t="shared" si="396"/>
        <v>plays</v>
      </c>
      <c r="S3169" s="12">
        <f t="shared" si="397"/>
        <v>41839.175706018519</v>
      </c>
      <c r="T3169" s="12">
        <f t="shared" si="398"/>
        <v>41853.175706018519</v>
      </c>
      <c r="U3169" s="13">
        <f t="shared" si="399"/>
        <v>41839.175706018519</v>
      </c>
      <c r="V3169" t="str">
        <f t="shared" si="400"/>
        <v>Jul</v>
      </c>
    </row>
    <row r="3170" spans="1:22"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93"/>
        <v>1.242</v>
      </c>
      <c r="P3170" s="7">
        <f t="shared" si="394"/>
        <v>50.901639344262293</v>
      </c>
      <c r="Q3170" t="str">
        <f t="shared" si="395"/>
        <v>theater</v>
      </c>
      <c r="R3170" s="8" t="str">
        <f t="shared" si="396"/>
        <v>plays</v>
      </c>
      <c r="S3170" s="12">
        <f t="shared" si="397"/>
        <v>41772.105937500004</v>
      </c>
      <c r="T3170" s="12">
        <f t="shared" si="398"/>
        <v>41803.916666666664</v>
      </c>
      <c r="U3170" s="13">
        <f t="shared" si="399"/>
        <v>41772.105937500004</v>
      </c>
      <c r="V3170" t="str">
        <f t="shared" si="400"/>
        <v>May</v>
      </c>
    </row>
    <row r="3171" spans="1:22"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93"/>
        <v>1.030125</v>
      </c>
      <c r="P3171" s="7">
        <f t="shared" si="394"/>
        <v>100.5</v>
      </c>
      <c r="Q3171" t="str">
        <f t="shared" si="395"/>
        <v>theater</v>
      </c>
      <c r="R3171" s="8" t="str">
        <f t="shared" si="396"/>
        <v>plays</v>
      </c>
      <c r="S3171" s="12">
        <f t="shared" si="397"/>
        <v>41591.737974537034</v>
      </c>
      <c r="T3171" s="12">
        <f t="shared" si="398"/>
        <v>41621.207638888889</v>
      </c>
      <c r="U3171" s="13">
        <f t="shared" si="399"/>
        <v>41591.737974537034</v>
      </c>
      <c r="V3171" t="str">
        <f t="shared" si="400"/>
        <v>Nov</v>
      </c>
    </row>
    <row r="3172" spans="1:22"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93"/>
        <v>1.1225000000000001</v>
      </c>
      <c r="P3172" s="7">
        <f t="shared" si="394"/>
        <v>31.619718309859156</v>
      </c>
      <c r="Q3172" t="str">
        <f t="shared" si="395"/>
        <v>theater</v>
      </c>
      <c r="R3172" s="8" t="str">
        <f t="shared" si="396"/>
        <v>plays</v>
      </c>
      <c r="S3172" s="12">
        <f t="shared" si="397"/>
        <v>41789.080370370371</v>
      </c>
      <c r="T3172" s="12">
        <f t="shared" si="398"/>
        <v>41822.166666666664</v>
      </c>
      <c r="U3172" s="13">
        <f t="shared" si="399"/>
        <v>41789.080370370371</v>
      </c>
      <c r="V3172" t="str">
        <f t="shared" si="400"/>
        <v>May</v>
      </c>
    </row>
    <row r="3173" spans="1:22"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93"/>
        <v>1.0881428571428571</v>
      </c>
      <c r="P3173" s="7">
        <f t="shared" si="394"/>
        <v>65.102564102564102</v>
      </c>
      <c r="Q3173" t="str">
        <f t="shared" si="395"/>
        <v>theater</v>
      </c>
      <c r="R3173" s="8" t="str">
        <f t="shared" si="396"/>
        <v>plays</v>
      </c>
      <c r="S3173" s="12">
        <f t="shared" si="397"/>
        <v>42466.608310185184</v>
      </c>
      <c r="T3173" s="12">
        <f t="shared" si="398"/>
        <v>42496.608310185184</v>
      </c>
      <c r="U3173" s="13">
        <f t="shared" si="399"/>
        <v>42466.608310185184</v>
      </c>
      <c r="V3173" t="str">
        <f t="shared" si="400"/>
        <v>Apr</v>
      </c>
    </row>
    <row r="3174" spans="1:22"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93"/>
        <v>1.1499999999999999</v>
      </c>
      <c r="P3174" s="7">
        <f t="shared" si="394"/>
        <v>79.310344827586206</v>
      </c>
      <c r="Q3174" t="str">
        <f t="shared" si="395"/>
        <v>theater</v>
      </c>
      <c r="R3174" s="8" t="str">
        <f t="shared" si="396"/>
        <v>plays</v>
      </c>
      <c r="S3174" s="12">
        <f t="shared" si="397"/>
        <v>40923.729953703703</v>
      </c>
      <c r="T3174" s="12">
        <f t="shared" si="398"/>
        <v>40953.729953703703</v>
      </c>
      <c r="U3174" s="13">
        <f t="shared" si="399"/>
        <v>40923.729953703703</v>
      </c>
      <c r="V3174" t="str">
        <f t="shared" si="400"/>
        <v>Jan</v>
      </c>
    </row>
    <row r="3175" spans="1:22"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93"/>
        <v>1.03</v>
      </c>
      <c r="P3175" s="7">
        <f t="shared" si="394"/>
        <v>139.18918918918919</v>
      </c>
      <c r="Q3175" t="str">
        <f t="shared" si="395"/>
        <v>theater</v>
      </c>
      <c r="R3175" s="8" t="str">
        <f t="shared" si="396"/>
        <v>plays</v>
      </c>
      <c r="S3175" s="12">
        <f t="shared" si="397"/>
        <v>41878.878379629634</v>
      </c>
      <c r="T3175" s="12">
        <f t="shared" si="398"/>
        <v>41908.878379629634</v>
      </c>
      <c r="U3175" s="13">
        <f t="shared" si="399"/>
        <v>41878.878379629634</v>
      </c>
      <c r="V3175" t="str">
        <f t="shared" si="400"/>
        <v>Aug</v>
      </c>
    </row>
    <row r="3176" spans="1:22"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93"/>
        <v>1.0113333333333334</v>
      </c>
      <c r="P3176" s="7">
        <f t="shared" si="394"/>
        <v>131.91304347826087</v>
      </c>
      <c r="Q3176" t="str">
        <f t="shared" si="395"/>
        <v>theater</v>
      </c>
      <c r="R3176" s="8" t="str">
        <f t="shared" si="396"/>
        <v>plays</v>
      </c>
      <c r="S3176" s="12">
        <f t="shared" si="397"/>
        <v>41862.864675925928</v>
      </c>
      <c r="T3176" s="12">
        <f t="shared" si="398"/>
        <v>41876.864675925928</v>
      </c>
      <c r="U3176" s="13">
        <f t="shared" si="399"/>
        <v>41862.864675925928</v>
      </c>
      <c r="V3176" t="str">
        <f t="shared" si="400"/>
        <v>Aug</v>
      </c>
    </row>
    <row r="3177" spans="1:22"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93"/>
        <v>1.0955999999999999</v>
      </c>
      <c r="P3177" s="7">
        <f t="shared" si="394"/>
        <v>91.3</v>
      </c>
      <c r="Q3177" t="str">
        <f t="shared" si="395"/>
        <v>theater</v>
      </c>
      <c r="R3177" s="8" t="str">
        <f t="shared" si="396"/>
        <v>plays</v>
      </c>
      <c r="S3177" s="12">
        <f t="shared" si="397"/>
        <v>40531.886886574073</v>
      </c>
      <c r="T3177" s="12">
        <f t="shared" si="398"/>
        <v>40591.886886574073</v>
      </c>
      <c r="U3177" s="13">
        <f t="shared" si="399"/>
        <v>40531.886886574073</v>
      </c>
      <c r="V3177" t="str">
        <f t="shared" si="400"/>
        <v>Dec</v>
      </c>
    </row>
    <row r="3178" spans="1:22"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93"/>
        <v>1.148421052631579</v>
      </c>
      <c r="P3178" s="7">
        <f t="shared" si="394"/>
        <v>39.672727272727272</v>
      </c>
      <c r="Q3178" t="str">
        <f t="shared" si="395"/>
        <v>theater</v>
      </c>
      <c r="R3178" s="8" t="str">
        <f t="shared" si="396"/>
        <v>plays</v>
      </c>
      <c r="S3178" s="12">
        <f t="shared" si="397"/>
        <v>41477.930914351848</v>
      </c>
      <c r="T3178" s="12">
        <f t="shared" si="398"/>
        <v>41504.625</v>
      </c>
      <c r="U3178" s="13">
        <f t="shared" si="399"/>
        <v>41477.930914351848</v>
      </c>
      <c r="V3178" t="str">
        <f t="shared" si="400"/>
        <v>Jul</v>
      </c>
    </row>
    <row r="3179" spans="1:22"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93"/>
        <v>1.1739999999999999</v>
      </c>
      <c r="P3179" s="7">
        <f t="shared" si="394"/>
        <v>57.549019607843135</v>
      </c>
      <c r="Q3179" t="str">
        <f t="shared" si="395"/>
        <v>theater</v>
      </c>
      <c r="R3179" s="8" t="str">
        <f t="shared" si="396"/>
        <v>plays</v>
      </c>
      <c r="S3179" s="12">
        <f t="shared" si="397"/>
        <v>41781.666770833333</v>
      </c>
      <c r="T3179" s="12">
        <f t="shared" si="398"/>
        <v>41811.666770833333</v>
      </c>
      <c r="U3179" s="13">
        <f t="shared" si="399"/>
        <v>41781.666770833333</v>
      </c>
      <c r="V3179" t="str">
        <f t="shared" si="400"/>
        <v>May</v>
      </c>
    </row>
    <row r="3180" spans="1:22"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93"/>
        <v>1.7173333333333334</v>
      </c>
      <c r="P3180" s="7">
        <f t="shared" si="394"/>
        <v>33.025641025641029</v>
      </c>
      <c r="Q3180" t="str">
        <f t="shared" si="395"/>
        <v>theater</v>
      </c>
      <c r="R3180" s="8" t="str">
        <f t="shared" si="396"/>
        <v>plays</v>
      </c>
      <c r="S3180" s="12">
        <f t="shared" si="397"/>
        <v>41806.605034722219</v>
      </c>
      <c r="T3180" s="12">
        <f t="shared" si="398"/>
        <v>41836.605034722219</v>
      </c>
      <c r="U3180" s="13">
        <f t="shared" si="399"/>
        <v>41806.605034722219</v>
      </c>
      <c r="V3180" t="str">
        <f t="shared" si="400"/>
        <v>Jun</v>
      </c>
    </row>
    <row r="3181" spans="1:22"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93"/>
        <v>1.1416238095238094</v>
      </c>
      <c r="P3181" s="7">
        <f t="shared" si="394"/>
        <v>77.335806451612896</v>
      </c>
      <c r="Q3181" t="str">
        <f t="shared" si="395"/>
        <v>theater</v>
      </c>
      <c r="R3181" s="8" t="str">
        <f t="shared" si="396"/>
        <v>plays</v>
      </c>
      <c r="S3181" s="12">
        <f t="shared" si="397"/>
        <v>41375.702210648145</v>
      </c>
      <c r="T3181" s="12">
        <f t="shared" si="398"/>
        <v>41400.702210648145</v>
      </c>
      <c r="U3181" s="13">
        <f t="shared" si="399"/>
        <v>41375.702210648145</v>
      </c>
      <c r="V3181" t="str">
        <f t="shared" si="400"/>
        <v>Apr</v>
      </c>
    </row>
    <row r="3182" spans="1:22"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93"/>
        <v>1.1975</v>
      </c>
      <c r="P3182" s="7">
        <f t="shared" si="394"/>
        <v>31.933333333333334</v>
      </c>
      <c r="Q3182" t="str">
        <f t="shared" si="395"/>
        <v>theater</v>
      </c>
      <c r="R3182" s="8" t="str">
        <f t="shared" si="396"/>
        <v>plays</v>
      </c>
      <c r="S3182" s="12">
        <f t="shared" si="397"/>
        <v>41780.412604166668</v>
      </c>
      <c r="T3182" s="12">
        <f t="shared" si="398"/>
        <v>41810.412604166668</v>
      </c>
      <c r="U3182" s="13">
        <f t="shared" si="399"/>
        <v>41780.412604166668</v>
      </c>
      <c r="V3182" t="str">
        <f t="shared" si="400"/>
        <v>May</v>
      </c>
    </row>
    <row r="3183" spans="1:22"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93"/>
        <v>1.0900000000000001</v>
      </c>
      <c r="P3183" s="7">
        <f t="shared" si="394"/>
        <v>36.333333333333336</v>
      </c>
      <c r="Q3183" t="str">
        <f t="shared" si="395"/>
        <v>theater</v>
      </c>
      <c r="R3183" s="8" t="str">
        <f t="shared" si="396"/>
        <v>plays</v>
      </c>
      <c r="S3183" s="12">
        <f t="shared" si="397"/>
        <v>41779.310034722221</v>
      </c>
      <c r="T3183" s="12">
        <f t="shared" si="398"/>
        <v>41805.666666666664</v>
      </c>
      <c r="U3183" s="13">
        <f t="shared" si="399"/>
        <v>41779.310034722221</v>
      </c>
      <c r="V3183" t="str">
        <f t="shared" si="400"/>
        <v>May</v>
      </c>
    </row>
    <row r="3184" spans="1:22"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93"/>
        <v>1.0088571428571429</v>
      </c>
      <c r="P3184" s="7">
        <f t="shared" si="394"/>
        <v>46.768211920529801</v>
      </c>
      <c r="Q3184" t="str">
        <f t="shared" si="395"/>
        <v>theater</v>
      </c>
      <c r="R3184" s="8" t="str">
        <f t="shared" si="396"/>
        <v>plays</v>
      </c>
      <c r="S3184" s="12">
        <f t="shared" si="397"/>
        <v>40883.949317129627</v>
      </c>
      <c r="T3184" s="12">
        <f t="shared" si="398"/>
        <v>40939.708333333336</v>
      </c>
      <c r="U3184" s="13">
        <f t="shared" si="399"/>
        <v>40883.949317129627</v>
      </c>
      <c r="V3184" t="str">
        <f t="shared" si="400"/>
        <v>Dec</v>
      </c>
    </row>
    <row r="3185" spans="1:22"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93"/>
        <v>1.0900000000000001</v>
      </c>
      <c r="P3185" s="7">
        <f t="shared" si="394"/>
        <v>40.073529411764703</v>
      </c>
      <c r="Q3185" t="str">
        <f t="shared" si="395"/>
        <v>theater</v>
      </c>
      <c r="R3185" s="8" t="str">
        <f t="shared" si="396"/>
        <v>plays</v>
      </c>
      <c r="S3185" s="12">
        <f t="shared" si="397"/>
        <v>41491.79478009259</v>
      </c>
      <c r="T3185" s="12">
        <f t="shared" si="398"/>
        <v>41509.79478009259</v>
      </c>
      <c r="U3185" s="13">
        <f t="shared" si="399"/>
        <v>41491.79478009259</v>
      </c>
      <c r="V3185" t="str">
        <f t="shared" si="400"/>
        <v>Aug</v>
      </c>
    </row>
    <row r="3186" spans="1:22"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93"/>
        <v>1.0720930232558139</v>
      </c>
      <c r="P3186" s="7">
        <f t="shared" si="394"/>
        <v>100.21739130434783</v>
      </c>
      <c r="Q3186" t="str">
        <f t="shared" si="395"/>
        <v>theater</v>
      </c>
      <c r="R3186" s="8" t="str">
        <f t="shared" si="396"/>
        <v>plays</v>
      </c>
      <c r="S3186" s="12">
        <f t="shared" si="397"/>
        <v>41791.993414351848</v>
      </c>
      <c r="T3186" s="12">
        <f t="shared" si="398"/>
        <v>41821.993414351848</v>
      </c>
      <c r="U3186" s="13">
        <f t="shared" si="399"/>
        <v>41791.993414351848</v>
      </c>
      <c r="V3186" t="str">
        <f t="shared" si="400"/>
        <v>Jun</v>
      </c>
    </row>
    <row r="3187" spans="1:22"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93"/>
        <v>1</v>
      </c>
      <c r="P3187" s="7">
        <f t="shared" si="394"/>
        <v>41.666666666666664</v>
      </c>
      <c r="Q3187" t="str">
        <f t="shared" si="395"/>
        <v>theater</v>
      </c>
      <c r="R3187" s="8" t="str">
        <f t="shared" si="396"/>
        <v>plays</v>
      </c>
      <c r="S3187" s="12">
        <f t="shared" si="397"/>
        <v>41829.977326388893</v>
      </c>
      <c r="T3187" s="12">
        <f t="shared" si="398"/>
        <v>41836.977326388893</v>
      </c>
      <c r="U3187" s="13">
        <f t="shared" si="399"/>
        <v>41829.977326388893</v>
      </c>
      <c r="V3187" t="str">
        <f t="shared" si="400"/>
        <v>Jul</v>
      </c>
    </row>
    <row r="3188" spans="1:22"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93"/>
        <v>1.0218750000000001</v>
      </c>
      <c r="P3188" s="7">
        <f t="shared" si="394"/>
        <v>46.714285714285715</v>
      </c>
      <c r="Q3188" t="str">
        <f t="shared" si="395"/>
        <v>theater</v>
      </c>
      <c r="R3188" s="8" t="str">
        <f t="shared" si="396"/>
        <v>plays</v>
      </c>
      <c r="S3188" s="12">
        <f t="shared" si="397"/>
        <v>41868.924050925925</v>
      </c>
      <c r="T3188" s="12">
        <f t="shared" si="398"/>
        <v>41898.875</v>
      </c>
      <c r="U3188" s="13">
        <f t="shared" si="399"/>
        <v>41868.924050925925</v>
      </c>
      <c r="V3188" t="str">
        <f t="shared" si="400"/>
        <v>Aug</v>
      </c>
    </row>
    <row r="3189" spans="1:22"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93"/>
        <v>1.1629333333333334</v>
      </c>
      <c r="P3189" s="7">
        <f t="shared" si="394"/>
        <v>71.491803278688522</v>
      </c>
      <c r="Q3189" t="str">
        <f t="shared" si="395"/>
        <v>theater</v>
      </c>
      <c r="R3189" s="8" t="str">
        <f t="shared" si="396"/>
        <v>plays</v>
      </c>
      <c r="S3189" s="12">
        <f t="shared" si="397"/>
        <v>41835.666354166664</v>
      </c>
      <c r="T3189" s="12">
        <f t="shared" si="398"/>
        <v>41855.666354166664</v>
      </c>
      <c r="U3189" s="13">
        <f t="shared" si="399"/>
        <v>41835.666354166664</v>
      </c>
      <c r="V3189" t="str">
        <f t="shared" si="400"/>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93"/>
        <v>0.65</v>
      </c>
      <c r="P3190" s="7">
        <f t="shared" si="394"/>
        <v>14.444444444444445</v>
      </c>
      <c r="Q3190" t="str">
        <f t="shared" si="395"/>
        <v>theater</v>
      </c>
      <c r="R3190" s="8" t="str">
        <f t="shared" si="396"/>
        <v>musical</v>
      </c>
      <c r="S3190" s="12">
        <f t="shared" si="397"/>
        <v>42144.415532407409</v>
      </c>
      <c r="T3190" s="12">
        <f t="shared" si="398"/>
        <v>42165.415532407409</v>
      </c>
      <c r="U3190" s="13">
        <f t="shared" si="399"/>
        <v>42144.415532407409</v>
      </c>
      <c r="V3190" t="str">
        <f t="shared" si="400"/>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93"/>
        <v>0.12327272727272727</v>
      </c>
      <c r="P3191" s="7">
        <f t="shared" si="394"/>
        <v>356.84210526315792</v>
      </c>
      <c r="Q3191" t="str">
        <f t="shared" si="395"/>
        <v>theater</v>
      </c>
      <c r="R3191" s="8" t="str">
        <f t="shared" si="396"/>
        <v>musical</v>
      </c>
      <c r="S3191" s="12">
        <f t="shared" si="397"/>
        <v>42118.346435185187</v>
      </c>
      <c r="T3191" s="12">
        <f t="shared" si="398"/>
        <v>42148.346435185187</v>
      </c>
      <c r="U3191" s="13">
        <f t="shared" si="399"/>
        <v>42118.346435185187</v>
      </c>
      <c r="V3191" t="str">
        <f t="shared" si="400"/>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93"/>
        <v>0</v>
      </c>
      <c r="P3192" s="7" t="e">
        <f t="shared" si="394"/>
        <v>#DIV/0!</v>
      </c>
      <c r="Q3192" t="str">
        <f t="shared" si="395"/>
        <v>theater</v>
      </c>
      <c r="R3192" s="8" t="str">
        <f t="shared" si="396"/>
        <v>musical</v>
      </c>
      <c r="S3192" s="12">
        <f t="shared" si="397"/>
        <v>42683.151331018518</v>
      </c>
      <c r="T3192" s="12">
        <f t="shared" si="398"/>
        <v>42713.192997685182</v>
      </c>
      <c r="U3192" s="13">
        <f t="shared" si="399"/>
        <v>42683.151331018518</v>
      </c>
      <c r="V3192" t="str">
        <f t="shared" si="400"/>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93"/>
        <v>4.0266666666666666E-2</v>
      </c>
      <c r="P3193" s="7">
        <f t="shared" si="394"/>
        <v>37.75</v>
      </c>
      <c r="Q3193" t="str">
        <f t="shared" si="395"/>
        <v>theater</v>
      </c>
      <c r="R3193" s="8" t="str">
        <f t="shared" si="396"/>
        <v>musical</v>
      </c>
      <c r="S3193" s="12">
        <f t="shared" si="397"/>
        <v>42538.755428240736</v>
      </c>
      <c r="T3193" s="12">
        <f t="shared" si="398"/>
        <v>42598.755428240736</v>
      </c>
      <c r="U3193" s="13">
        <f t="shared" si="399"/>
        <v>42538.755428240736</v>
      </c>
      <c r="V3193" t="str">
        <f t="shared" si="400"/>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ref="O3194:O3257" si="401">E3194/D3194</f>
        <v>1.0200000000000001E-2</v>
      </c>
      <c r="P3194" s="7">
        <f t="shared" si="394"/>
        <v>12.75</v>
      </c>
      <c r="Q3194" t="str">
        <f t="shared" si="395"/>
        <v>theater</v>
      </c>
      <c r="R3194" s="8" t="str">
        <f t="shared" si="396"/>
        <v>musical</v>
      </c>
      <c r="S3194" s="12">
        <f t="shared" si="397"/>
        <v>42018.94049768518</v>
      </c>
      <c r="T3194" s="12">
        <f t="shared" si="398"/>
        <v>42063.916666666672</v>
      </c>
      <c r="U3194" s="13">
        <f t="shared" si="399"/>
        <v>42018.94049768518</v>
      </c>
      <c r="V3194" t="str">
        <f t="shared" si="400"/>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401"/>
        <v>0.1174</v>
      </c>
      <c r="P3195" s="7">
        <f t="shared" si="394"/>
        <v>24.458333333333332</v>
      </c>
      <c r="Q3195" t="str">
        <f t="shared" si="395"/>
        <v>theater</v>
      </c>
      <c r="R3195" s="8" t="str">
        <f t="shared" si="396"/>
        <v>musical</v>
      </c>
      <c r="S3195" s="12">
        <f t="shared" si="397"/>
        <v>42010.968240740738</v>
      </c>
      <c r="T3195" s="12">
        <f t="shared" si="398"/>
        <v>42055.968240740738</v>
      </c>
      <c r="U3195" s="13">
        <f t="shared" si="399"/>
        <v>42010.968240740738</v>
      </c>
      <c r="V3195" t="str">
        <f t="shared" si="400"/>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401"/>
        <v>0</v>
      </c>
      <c r="P3196" s="7" t="e">
        <f t="shared" si="394"/>
        <v>#DIV/0!</v>
      </c>
      <c r="Q3196" t="str">
        <f t="shared" si="395"/>
        <v>theater</v>
      </c>
      <c r="R3196" s="8" t="str">
        <f t="shared" si="396"/>
        <v>musical</v>
      </c>
      <c r="S3196" s="12">
        <f t="shared" si="397"/>
        <v>42182.062476851846</v>
      </c>
      <c r="T3196" s="12">
        <f t="shared" si="398"/>
        <v>42212.062476851846</v>
      </c>
      <c r="U3196" s="13">
        <f t="shared" si="399"/>
        <v>42182.062476851846</v>
      </c>
      <c r="V3196" t="str">
        <f t="shared" si="400"/>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401"/>
        <v>0.59142857142857141</v>
      </c>
      <c r="P3197" s="7">
        <f t="shared" si="394"/>
        <v>53.07692307692308</v>
      </c>
      <c r="Q3197" t="str">
        <f t="shared" si="395"/>
        <v>theater</v>
      </c>
      <c r="R3197" s="8" t="str">
        <f t="shared" si="396"/>
        <v>musical</v>
      </c>
      <c r="S3197" s="12">
        <f t="shared" si="397"/>
        <v>42017.594236111108</v>
      </c>
      <c r="T3197" s="12">
        <f t="shared" si="398"/>
        <v>42047.594236111108</v>
      </c>
      <c r="U3197" s="13">
        <f t="shared" si="399"/>
        <v>42017.594236111108</v>
      </c>
      <c r="V3197" t="str">
        <f t="shared" si="400"/>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401"/>
        <v>5.9999999999999995E-4</v>
      </c>
      <c r="P3198" s="7">
        <f t="shared" si="394"/>
        <v>300</v>
      </c>
      <c r="Q3198" t="str">
        <f t="shared" si="395"/>
        <v>theater</v>
      </c>
      <c r="R3198" s="8" t="str">
        <f t="shared" si="396"/>
        <v>musical</v>
      </c>
      <c r="S3198" s="12">
        <f t="shared" si="397"/>
        <v>42157.598090277781</v>
      </c>
      <c r="T3198" s="12">
        <f t="shared" si="398"/>
        <v>42217.583333333328</v>
      </c>
      <c r="U3198" s="13">
        <f t="shared" si="399"/>
        <v>42157.598090277781</v>
      </c>
      <c r="V3198" t="str">
        <f t="shared" si="400"/>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401"/>
        <v>0.1145</v>
      </c>
      <c r="P3199" s="7">
        <f t="shared" si="394"/>
        <v>286.25</v>
      </c>
      <c r="Q3199" t="str">
        <f t="shared" si="395"/>
        <v>theater</v>
      </c>
      <c r="R3199" s="8" t="str">
        <f t="shared" si="396"/>
        <v>musical</v>
      </c>
      <c r="S3199" s="12">
        <f t="shared" si="397"/>
        <v>42009.493263888886</v>
      </c>
      <c r="T3199" s="12">
        <f t="shared" si="398"/>
        <v>42039.493263888886</v>
      </c>
      <c r="U3199" s="13">
        <f t="shared" si="399"/>
        <v>42009.493263888886</v>
      </c>
      <c r="V3199" t="str">
        <f t="shared" si="400"/>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401"/>
        <v>3.6666666666666666E-3</v>
      </c>
      <c r="P3200" s="7">
        <f t="shared" si="394"/>
        <v>36.666666666666664</v>
      </c>
      <c r="Q3200" t="str">
        <f t="shared" si="395"/>
        <v>theater</v>
      </c>
      <c r="R3200" s="8" t="str">
        <f t="shared" si="396"/>
        <v>musical</v>
      </c>
      <c r="S3200" s="12">
        <f t="shared" si="397"/>
        <v>42013.424502314811</v>
      </c>
      <c r="T3200" s="12">
        <f t="shared" si="398"/>
        <v>42051.424502314811</v>
      </c>
      <c r="U3200" s="13">
        <f t="shared" si="399"/>
        <v>42013.424502314811</v>
      </c>
      <c r="V3200" t="str">
        <f t="shared" si="400"/>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401"/>
        <v>0.52159999999999995</v>
      </c>
      <c r="P3201" s="7">
        <f t="shared" si="394"/>
        <v>49.20754716981132</v>
      </c>
      <c r="Q3201" t="str">
        <f t="shared" si="395"/>
        <v>theater</v>
      </c>
      <c r="R3201" s="8" t="str">
        <f t="shared" si="396"/>
        <v>musical</v>
      </c>
      <c r="S3201" s="12">
        <f t="shared" si="397"/>
        <v>41858.761782407411</v>
      </c>
      <c r="T3201" s="12">
        <f t="shared" si="398"/>
        <v>41888.875</v>
      </c>
      <c r="U3201" s="13">
        <f t="shared" si="399"/>
        <v>41858.761782407411</v>
      </c>
      <c r="V3201" t="str">
        <f t="shared" si="400"/>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401"/>
        <v>2.0000000000000002E-5</v>
      </c>
      <c r="P3202" s="7">
        <f t="shared" si="394"/>
        <v>1</v>
      </c>
      <c r="Q3202" t="str">
        <f t="shared" si="395"/>
        <v>theater</v>
      </c>
      <c r="R3202" s="8" t="str">
        <f t="shared" si="396"/>
        <v>musical</v>
      </c>
      <c r="S3202" s="12">
        <f t="shared" si="397"/>
        <v>42460.320613425924</v>
      </c>
      <c r="T3202" s="12">
        <f t="shared" si="398"/>
        <v>42490.231944444444</v>
      </c>
      <c r="U3202" s="13">
        <f t="shared" si="399"/>
        <v>42460.320613425924</v>
      </c>
      <c r="V3202" t="str">
        <f t="shared" si="400"/>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401"/>
        <v>1.2500000000000001E-2</v>
      </c>
      <c r="P3203" s="7">
        <f t="shared" ref="P3203:P3266" si="402">E3203/L3203</f>
        <v>12.5</v>
      </c>
      <c r="Q3203" t="str">
        <f t="shared" ref="Q3203:Q3266" si="403">LEFT(N3203, SEARCH("/",N3203,1)-1)</f>
        <v>theater</v>
      </c>
      <c r="R3203" s="8" t="str">
        <f t="shared" ref="R3203:R3266" si="404">RIGHT(N3203,LEN(N3203)-SEARCH("/",N3203))</f>
        <v>musical</v>
      </c>
      <c r="S3203" s="12">
        <f t="shared" ref="S3203:S3266" si="405">(J3203/86400)+DATE(1970,1,1)</f>
        <v>41861.767094907409</v>
      </c>
      <c r="T3203" s="12">
        <f t="shared" ref="T3203:T3266" si="406">(I3203/86400)+DATE(1970,1,1)</f>
        <v>41882.767094907409</v>
      </c>
      <c r="U3203" s="13">
        <f t="shared" ref="U3203:U3266" si="407">S3203</f>
        <v>41861.767094907409</v>
      </c>
      <c r="V3203" t="str">
        <f t="shared" si="400"/>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401"/>
        <v>0.54520000000000002</v>
      </c>
      <c r="P3204" s="7">
        <f t="shared" si="402"/>
        <v>109.04</v>
      </c>
      <c r="Q3204" t="str">
        <f t="shared" si="403"/>
        <v>theater</v>
      </c>
      <c r="R3204" s="8" t="str">
        <f t="shared" si="404"/>
        <v>musical</v>
      </c>
      <c r="S3204" s="12">
        <f t="shared" si="405"/>
        <v>42293.853541666671</v>
      </c>
      <c r="T3204" s="12">
        <f t="shared" si="406"/>
        <v>42352.249305555553</v>
      </c>
      <c r="U3204" s="13">
        <f t="shared" si="407"/>
        <v>42293.853541666671</v>
      </c>
      <c r="V3204" t="str">
        <f t="shared" ref="V3204:V3267" si="408">TEXT(S3204,"mmm")</f>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401"/>
        <v>0.25</v>
      </c>
      <c r="P3205" s="7">
        <f t="shared" si="402"/>
        <v>41.666666666666664</v>
      </c>
      <c r="Q3205" t="str">
        <f t="shared" si="403"/>
        <v>theater</v>
      </c>
      <c r="R3205" s="8" t="str">
        <f t="shared" si="404"/>
        <v>musical</v>
      </c>
      <c r="S3205" s="12">
        <f t="shared" si="405"/>
        <v>42242.988680555558</v>
      </c>
      <c r="T3205" s="12">
        <f t="shared" si="406"/>
        <v>42272.988680555558</v>
      </c>
      <c r="U3205" s="13">
        <f t="shared" si="407"/>
        <v>42242.988680555558</v>
      </c>
      <c r="V3205" t="str">
        <f t="shared" si="408"/>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401"/>
        <v>0</v>
      </c>
      <c r="P3206" s="7" t="e">
        <f t="shared" si="402"/>
        <v>#DIV/0!</v>
      </c>
      <c r="Q3206" t="str">
        <f t="shared" si="403"/>
        <v>theater</v>
      </c>
      <c r="R3206" s="8" t="str">
        <f t="shared" si="404"/>
        <v>musical</v>
      </c>
      <c r="S3206" s="12">
        <f t="shared" si="405"/>
        <v>42172.686099537037</v>
      </c>
      <c r="T3206" s="12">
        <f t="shared" si="406"/>
        <v>42202.676388888889</v>
      </c>
      <c r="U3206" s="13">
        <f t="shared" si="407"/>
        <v>42172.686099537037</v>
      </c>
      <c r="V3206" t="str">
        <f t="shared" si="408"/>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401"/>
        <v>3.4125000000000003E-2</v>
      </c>
      <c r="P3207" s="7">
        <f t="shared" si="402"/>
        <v>22.75</v>
      </c>
      <c r="Q3207" t="str">
        <f t="shared" si="403"/>
        <v>theater</v>
      </c>
      <c r="R3207" s="8" t="str">
        <f t="shared" si="404"/>
        <v>musical</v>
      </c>
      <c r="S3207" s="12">
        <f t="shared" si="405"/>
        <v>42095.374675925923</v>
      </c>
      <c r="T3207" s="12">
        <f t="shared" si="406"/>
        <v>42125.374675925923</v>
      </c>
      <c r="U3207" s="13">
        <f t="shared" si="407"/>
        <v>42095.374675925923</v>
      </c>
      <c r="V3207" t="str">
        <f t="shared" si="408"/>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401"/>
        <v>0</v>
      </c>
      <c r="P3208" s="7" t="e">
        <f t="shared" si="402"/>
        <v>#DIV/0!</v>
      </c>
      <c r="Q3208" t="str">
        <f t="shared" si="403"/>
        <v>theater</v>
      </c>
      <c r="R3208" s="8" t="str">
        <f t="shared" si="404"/>
        <v>musical</v>
      </c>
      <c r="S3208" s="12">
        <f t="shared" si="405"/>
        <v>42236.276053240741</v>
      </c>
      <c r="T3208" s="12">
        <f t="shared" si="406"/>
        <v>42266.276053240741</v>
      </c>
      <c r="U3208" s="13">
        <f t="shared" si="407"/>
        <v>42236.276053240741</v>
      </c>
      <c r="V3208" t="str">
        <f t="shared" si="408"/>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401"/>
        <v>0.46363636363636362</v>
      </c>
      <c r="P3209" s="7">
        <f t="shared" si="402"/>
        <v>70.833333333333329</v>
      </c>
      <c r="Q3209" t="str">
        <f t="shared" si="403"/>
        <v>theater</v>
      </c>
      <c r="R3209" s="8" t="str">
        <f t="shared" si="404"/>
        <v>musical</v>
      </c>
      <c r="S3209" s="12">
        <f t="shared" si="405"/>
        <v>42057.277858796297</v>
      </c>
      <c r="T3209" s="12">
        <f t="shared" si="406"/>
        <v>42117.236192129625</v>
      </c>
      <c r="U3209" s="13">
        <f t="shared" si="407"/>
        <v>42057.277858796297</v>
      </c>
      <c r="V3209" t="str">
        <f t="shared" si="408"/>
        <v>Feb</v>
      </c>
    </row>
    <row r="3210" spans="1:22"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401"/>
        <v>1.0349999999999999</v>
      </c>
      <c r="P3210" s="7">
        <f t="shared" si="402"/>
        <v>63.109756097560975</v>
      </c>
      <c r="Q3210" t="str">
        <f t="shared" si="403"/>
        <v>theater</v>
      </c>
      <c r="R3210" s="8" t="str">
        <f t="shared" si="404"/>
        <v>plays</v>
      </c>
      <c r="S3210" s="12">
        <f t="shared" si="405"/>
        <v>41827.605057870373</v>
      </c>
      <c r="T3210" s="12">
        <f t="shared" si="406"/>
        <v>41848.605057870373</v>
      </c>
      <c r="U3210" s="13">
        <f t="shared" si="407"/>
        <v>41827.605057870373</v>
      </c>
      <c r="V3210" t="str">
        <f t="shared" si="408"/>
        <v>Jul</v>
      </c>
    </row>
    <row r="3211" spans="1:22"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401"/>
        <v>1.1932315789473684</v>
      </c>
      <c r="P3211" s="7">
        <f t="shared" si="402"/>
        <v>50.157964601769912</v>
      </c>
      <c r="Q3211" t="str">
        <f t="shared" si="403"/>
        <v>theater</v>
      </c>
      <c r="R3211" s="8" t="str">
        <f t="shared" si="404"/>
        <v>plays</v>
      </c>
      <c r="S3211" s="12">
        <f t="shared" si="405"/>
        <v>41778.637245370366</v>
      </c>
      <c r="T3211" s="12">
        <f t="shared" si="406"/>
        <v>41810.958333333336</v>
      </c>
      <c r="U3211" s="13">
        <f t="shared" si="407"/>
        <v>41778.637245370366</v>
      </c>
      <c r="V3211" t="str">
        <f t="shared" si="408"/>
        <v>May</v>
      </c>
    </row>
    <row r="3212" spans="1:22"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401"/>
        <v>1.2576666666666667</v>
      </c>
      <c r="P3212" s="7">
        <f t="shared" si="402"/>
        <v>62.883333333333333</v>
      </c>
      <c r="Q3212" t="str">
        <f t="shared" si="403"/>
        <v>theater</v>
      </c>
      <c r="R3212" s="8" t="str">
        <f t="shared" si="404"/>
        <v>plays</v>
      </c>
      <c r="S3212" s="12">
        <f t="shared" si="405"/>
        <v>41013.936562499999</v>
      </c>
      <c r="T3212" s="12">
        <f t="shared" si="406"/>
        <v>41061.165972222225</v>
      </c>
      <c r="U3212" s="13">
        <f t="shared" si="407"/>
        <v>41013.936562499999</v>
      </c>
      <c r="V3212" t="str">
        <f t="shared" si="408"/>
        <v>Apr</v>
      </c>
    </row>
    <row r="3213" spans="1:22"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401"/>
        <v>1.1974347826086957</v>
      </c>
      <c r="P3213" s="7">
        <f t="shared" si="402"/>
        <v>85.531055900621112</v>
      </c>
      <c r="Q3213" t="str">
        <f t="shared" si="403"/>
        <v>theater</v>
      </c>
      <c r="R3213" s="8" t="str">
        <f t="shared" si="404"/>
        <v>plays</v>
      </c>
      <c r="S3213" s="12">
        <f t="shared" si="405"/>
        <v>41834.58657407407</v>
      </c>
      <c r="T3213" s="12">
        <f t="shared" si="406"/>
        <v>41866.083333333336</v>
      </c>
      <c r="U3213" s="13">
        <f t="shared" si="407"/>
        <v>41834.58657407407</v>
      </c>
      <c r="V3213" t="str">
        <f t="shared" si="408"/>
        <v>Jul</v>
      </c>
    </row>
    <row r="3214" spans="1:22"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401"/>
        <v>1.2625</v>
      </c>
      <c r="P3214" s="7">
        <f t="shared" si="402"/>
        <v>53.723404255319146</v>
      </c>
      <c r="Q3214" t="str">
        <f t="shared" si="403"/>
        <v>theater</v>
      </c>
      <c r="R3214" s="8" t="str">
        <f t="shared" si="404"/>
        <v>plays</v>
      </c>
      <c r="S3214" s="12">
        <f t="shared" si="405"/>
        <v>41829.795729166668</v>
      </c>
      <c r="T3214" s="12">
        <f t="shared" si="406"/>
        <v>41859.795729166668</v>
      </c>
      <c r="U3214" s="13">
        <f t="shared" si="407"/>
        <v>41829.795729166668</v>
      </c>
      <c r="V3214" t="str">
        <f t="shared" si="408"/>
        <v>Jul</v>
      </c>
    </row>
    <row r="3215" spans="1:22"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401"/>
        <v>1.0011666666666668</v>
      </c>
      <c r="P3215" s="7">
        <f t="shared" si="402"/>
        <v>127.80851063829788</v>
      </c>
      <c r="Q3215" t="str">
        <f t="shared" si="403"/>
        <v>theater</v>
      </c>
      <c r="R3215" s="8" t="str">
        <f t="shared" si="404"/>
        <v>plays</v>
      </c>
      <c r="S3215" s="12">
        <f t="shared" si="405"/>
        <v>42171.763414351852</v>
      </c>
      <c r="T3215" s="12">
        <f t="shared" si="406"/>
        <v>42211.763414351852</v>
      </c>
      <c r="U3215" s="13">
        <f t="shared" si="407"/>
        <v>42171.763414351852</v>
      </c>
      <c r="V3215" t="str">
        <f t="shared" si="408"/>
        <v>Jun</v>
      </c>
    </row>
    <row r="3216" spans="1:22"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401"/>
        <v>1.0213333333333334</v>
      </c>
      <c r="P3216" s="7">
        <f t="shared" si="402"/>
        <v>106.57391304347826</v>
      </c>
      <c r="Q3216" t="str">
        <f t="shared" si="403"/>
        <v>theater</v>
      </c>
      <c r="R3216" s="8" t="str">
        <f t="shared" si="404"/>
        <v>plays</v>
      </c>
      <c r="S3216" s="12">
        <f t="shared" si="405"/>
        <v>42337.792511574073</v>
      </c>
      <c r="T3216" s="12">
        <f t="shared" si="406"/>
        <v>42374.996527777781</v>
      </c>
      <c r="U3216" s="13">
        <f t="shared" si="407"/>
        <v>42337.792511574073</v>
      </c>
      <c r="V3216" t="str">
        <f t="shared" si="408"/>
        <v>Nov</v>
      </c>
    </row>
    <row r="3217" spans="1:22"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401"/>
        <v>1.0035142857142858</v>
      </c>
      <c r="P3217" s="7">
        <f t="shared" si="402"/>
        <v>262.11194029850748</v>
      </c>
      <c r="Q3217" t="str">
        <f t="shared" si="403"/>
        <v>theater</v>
      </c>
      <c r="R3217" s="8" t="str">
        <f t="shared" si="404"/>
        <v>plays</v>
      </c>
      <c r="S3217" s="12">
        <f t="shared" si="405"/>
        <v>42219.665173611109</v>
      </c>
      <c r="T3217" s="12">
        <f t="shared" si="406"/>
        <v>42257.165972222225</v>
      </c>
      <c r="U3217" s="13">
        <f t="shared" si="407"/>
        <v>42219.665173611109</v>
      </c>
      <c r="V3217" t="str">
        <f t="shared" si="408"/>
        <v>Aug</v>
      </c>
    </row>
    <row r="3218" spans="1:22"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401"/>
        <v>1.0004999999999999</v>
      </c>
      <c r="P3218" s="7">
        <f t="shared" si="402"/>
        <v>57.171428571428571</v>
      </c>
      <c r="Q3218" t="str">
        <f t="shared" si="403"/>
        <v>theater</v>
      </c>
      <c r="R3218" s="8" t="str">
        <f t="shared" si="404"/>
        <v>plays</v>
      </c>
      <c r="S3218" s="12">
        <f t="shared" si="405"/>
        <v>42165.462627314817</v>
      </c>
      <c r="T3218" s="12">
        <f t="shared" si="406"/>
        <v>42196.604166666672</v>
      </c>
      <c r="U3218" s="13">
        <f t="shared" si="407"/>
        <v>42165.462627314817</v>
      </c>
      <c r="V3218" t="str">
        <f t="shared" si="408"/>
        <v>Jun</v>
      </c>
    </row>
    <row r="3219" spans="1:22"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401"/>
        <v>1.1602222222222223</v>
      </c>
      <c r="P3219" s="7">
        <f t="shared" si="402"/>
        <v>50.20192307692308</v>
      </c>
      <c r="Q3219" t="str">
        <f t="shared" si="403"/>
        <v>theater</v>
      </c>
      <c r="R3219" s="8" t="str">
        <f t="shared" si="404"/>
        <v>plays</v>
      </c>
      <c r="S3219" s="12">
        <f t="shared" si="405"/>
        <v>42648.546111111107</v>
      </c>
      <c r="T3219" s="12">
        <f t="shared" si="406"/>
        <v>42678.546111111107</v>
      </c>
      <c r="U3219" s="13">
        <f t="shared" si="407"/>
        <v>42648.546111111107</v>
      </c>
      <c r="V3219" t="str">
        <f t="shared" si="408"/>
        <v>Oct</v>
      </c>
    </row>
    <row r="3220" spans="1:22"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401"/>
        <v>1.0209999999999999</v>
      </c>
      <c r="P3220" s="7">
        <f t="shared" si="402"/>
        <v>66.586956521739125</v>
      </c>
      <c r="Q3220" t="str">
        <f t="shared" si="403"/>
        <v>theater</v>
      </c>
      <c r="R3220" s="8" t="str">
        <f t="shared" si="404"/>
        <v>plays</v>
      </c>
      <c r="S3220" s="12">
        <f t="shared" si="405"/>
        <v>41971.002152777779</v>
      </c>
      <c r="T3220" s="12">
        <f t="shared" si="406"/>
        <v>42004</v>
      </c>
      <c r="U3220" s="13">
        <f t="shared" si="407"/>
        <v>41971.002152777779</v>
      </c>
      <c r="V3220" t="str">
        <f t="shared" si="408"/>
        <v>Nov</v>
      </c>
    </row>
    <row r="3221" spans="1:22"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401"/>
        <v>1.0011000000000001</v>
      </c>
      <c r="P3221" s="7">
        <f t="shared" si="402"/>
        <v>168.25210084033614</v>
      </c>
      <c r="Q3221" t="str">
        <f t="shared" si="403"/>
        <v>theater</v>
      </c>
      <c r="R3221" s="8" t="str">
        <f t="shared" si="404"/>
        <v>plays</v>
      </c>
      <c r="S3221" s="12">
        <f t="shared" si="405"/>
        <v>42050.983182870375</v>
      </c>
      <c r="T3221" s="12">
        <f t="shared" si="406"/>
        <v>42085.941516203704</v>
      </c>
      <c r="U3221" s="13">
        <f t="shared" si="407"/>
        <v>42050.983182870375</v>
      </c>
      <c r="V3221" t="str">
        <f t="shared" si="408"/>
        <v>Feb</v>
      </c>
    </row>
    <row r="3222" spans="1:22"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401"/>
        <v>1.0084</v>
      </c>
      <c r="P3222" s="7">
        <f t="shared" si="402"/>
        <v>256.37288135593218</v>
      </c>
      <c r="Q3222" t="str">
        <f t="shared" si="403"/>
        <v>theater</v>
      </c>
      <c r="R3222" s="8" t="str">
        <f t="shared" si="404"/>
        <v>plays</v>
      </c>
      <c r="S3222" s="12">
        <f t="shared" si="405"/>
        <v>42772.833379629628</v>
      </c>
      <c r="T3222" s="12">
        <f t="shared" si="406"/>
        <v>42806.875</v>
      </c>
      <c r="U3222" s="13">
        <f t="shared" si="407"/>
        <v>42772.833379629628</v>
      </c>
      <c r="V3222" t="str">
        <f t="shared" si="408"/>
        <v>Feb</v>
      </c>
    </row>
    <row r="3223" spans="1:22"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401"/>
        <v>1.0342499999999999</v>
      </c>
      <c r="P3223" s="7">
        <f t="shared" si="402"/>
        <v>36.610619469026545</v>
      </c>
      <c r="Q3223" t="str">
        <f t="shared" si="403"/>
        <v>theater</v>
      </c>
      <c r="R3223" s="8" t="str">
        <f t="shared" si="404"/>
        <v>plays</v>
      </c>
      <c r="S3223" s="12">
        <f t="shared" si="405"/>
        <v>42155.696793981479</v>
      </c>
      <c r="T3223" s="12">
        <f t="shared" si="406"/>
        <v>42190.696793981479</v>
      </c>
      <c r="U3223" s="13">
        <f t="shared" si="407"/>
        <v>42155.696793981479</v>
      </c>
      <c r="V3223" t="str">
        <f t="shared" si="408"/>
        <v>May</v>
      </c>
    </row>
    <row r="3224" spans="1:22"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401"/>
        <v>1.248</v>
      </c>
      <c r="P3224" s="7">
        <f t="shared" si="402"/>
        <v>37.142857142857146</v>
      </c>
      <c r="Q3224" t="str">
        <f t="shared" si="403"/>
        <v>theater</v>
      </c>
      <c r="R3224" s="8" t="str">
        <f t="shared" si="404"/>
        <v>plays</v>
      </c>
      <c r="S3224" s="12">
        <f t="shared" si="405"/>
        <v>42270.582141203704</v>
      </c>
      <c r="T3224" s="12">
        <f t="shared" si="406"/>
        <v>42301.895138888889</v>
      </c>
      <c r="U3224" s="13">
        <f t="shared" si="407"/>
        <v>42270.582141203704</v>
      </c>
      <c r="V3224" t="str">
        <f t="shared" si="408"/>
        <v>Sep</v>
      </c>
    </row>
    <row r="3225" spans="1:22"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401"/>
        <v>1.0951612903225807</v>
      </c>
      <c r="P3225" s="7">
        <f t="shared" si="402"/>
        <v>45.878378378378379</v>
      </c>
      <c r="Q3225" t="str">
        <f t="shared" si="403"/>
        <v>theater</v>
      </c>
      <c r="R3225" s="8" t="str">
        <f t="shared" si="404"/>
        <v>plays</v>
      </c>
      <c r="S3225" s="12">
        <f t="shared" si="405"/>
        <v>42206.835370370369</v>
      </c>
      <c r="T3225" s="12">
        <f t="shared" si="406"/>
        <v>42236.835370370369</v>
      </c>
      <c r="U3225" s="13">
        <f t="shared" si="407"/>
        <v>42206.835370370369</v>
      </c>
      <c r="V3225" t="str">
        <f t="shared" si="408"/>
        <v>Jul</v>
      </c>
    </row>
    <row r="3226" spans="1:22"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401"/>
        <v>1.0203333333333333</v>
      </c>
      <c r="P3226" s="7">
        <f t="shared" si="402"/>
        <v>141.71296296296296</v>
      </c>
      <c r="Q3226" t="str">
        <f t="shared" si="403"/>
        <v>theater</v>
      </c>
      <c r="R3226" s="8" t="str">
        <f t="shared" si="404"/>
        <v>plays</v>
      </c>
      <c r="S3226" s="12">
        <f t="shared" si="405"/>
        <v>42697.850844907407</v>
      </c>
      <c r="T3226" s="12">
        <f t="shared" si="406"/>
        <v>42745.208333333328</v>
      </c>
      <c r="U3226" s="13">
        <f t="shared" si="407"/>
        <v>42697.850844907407</v>
      </c>
      <c r="V3226" t="str">
        <f t="shared" si="408"/>
        <v>Nov</v>
      </c>
    </row>
    <row r="3227" spans="1:22"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401"/>
        <v>1.0235000000000001</v>
      </c>
      <c r="P3227" s="7">
        <f t="shared" si="402"/>
        <v>52.487179487179489</v>
      </c>
      <c r="Q3227" t="str">
        <f t="shared" si="403"/>
        <v>theater</v>
      </c>
      <c r="R3227" s="8" t="str">
        <f t="shared" si="404"/>
        <v>plays</v>
      </c>
      <c r="S3227" s="12">
        <f t="shared" si="405"/>
        <v>42503.559467592597</v>
      </c>
      <c r="T3227" s="12">
        <f t="shared" si="406"/>
        <v>42524.875</v>
      </c>
      <c r="U3227" s="13">
        <f t="shared" si="407"/>
        <v>42503.559467592597</v>
      </c>
      <c r="V3227" t="str">
        <f t="shared" si="408"/>
        <v>May</v>
      </c>
    </row>
    <row r="3228" spans="1:22"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401"/>
        <v>1.0416666666666667</v>
      </c>
      <c r="P3228" s="7">
        <f t="shared" si="402"/>
        <v>59.523809523809526</v>
      </c>
      <c r="Q3228" t="str">
        <f t="shared" si="403"/>
        <v>theater</v>
      </c>
      <c r="R3228" s="8" t="str">
        <f t="shared" si="404"/>
        <v>plays</v>
      </c>
      <c r="S3228" s="12">
        <f t="shared" si="405"/>
        <v>42277.583472222221</v>
      </c>
      <c r="T3228" s="12">
        <f t="shared" si="406"/>
        <v>42307.583472222221</v>
      </c>
      <c r="U3228" s="13">
        <f t="shared" si="407"/>
        <v>42277.583472222221</v>
      </c>
      <c r="V3228" t="str">
        <f t="shared" si="408"/>
        <v>Sep</v>
      </c>
    </row>
    <row r="3229" spans="1:22"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401"/>
        <v>1.25</v>
      </c>
      <c r="P3229" s="7">
        <f t="shared" si="402"/>
        <v>50</v>
      </c>
      <c r="Q3229" t="str">
        <f t="shared" si="403"/>
        <v>theater</v>
      </c>
      <c r="R3229" s="8" t="str">
        <f t="shared" si="404"/>
        <v>plays</v>
      </c>
      <c r="S3229" s="12">
        <f t="shared" si="405"/>
        <v>42722.882361111115</v>
      </c>
      <c r="T3229" s="12">
        <f t="shared" si="406"/>
        <v>42752.882361111115</v>
      </c>
      <c r="U3229" s="13">
        <f t="shared" si="407"/>
        <v>42722.882361111115</v>
      </c>
      <c r="V3229" t="str">
        <f t="shared" si="408"/>
        <v>Dec</v>
      </c>
    </row>
    <row r="3230" spans="1:22"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401"/>
        <v>1.0234285714285714</v>
      </c>
      <c r="P3230" s="7">
        <f t="shared" si="402"/>
        <v>193.62162162162161</v>
      </c>
      <c r="Q3230" t="str">
        <f t="shared" si="403"/>
        <v>theater</v>
      </c>
      <c r="R3230" s="8" t="str">
        <f t="shared" si="404"/>
        <v>plays</v>
      </c>
      <c r="S3230" s="12">
        <f t="shared" si="405"/>
        <v>42323.70930555556</v>
      </c>
      <c r="T3230" s="12">
        <f t="shared" si="406"/>
        <v>42355.207638888889</v>
      </c>
      <c r="U3230" s="13">
        <f t="shared" si="407"/>
        <v>42323.70930555556</v>
      </c>
      <c r="V3230" t="str">
        <f t="shared" si="408"/>
        <v>Nov</v>
      </c>
    </row>
    <row r="3231" spans="1:22"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401"/>
        <v>1.0786500000000001</v>
      </c>
      <c r="P3231" s="7">
        <f t="shared" si="402"/>
        <v>106.79702970297029</v>
      </c>
      <c r="Q3231" t="str">
        <f t="shared" si="403"/>
        <v>theater</v>
      </c>
      <c r="R3231" s="8" t="str">
        <f t="shared" si="404"/>
        <v>plays</v>
      </c>
      <c r="S3231" s="12">
        <f t="shared" si="405"/>
        <v>41933.291643518518</v>
      </c>
      <c r="T3231" s="12">
        <f t="shared" si="406"/>
        <v>41963.333310185189</v>
      </c>
      <c r="U3231" s="13">
        <f t="shared" si="407"/>
        <v>41933.291643518518</v>
      </c>
      <c r="V3231" t="str">
        <f t="shared" si="408"/>
        <v>Oct</v>
      </c>
    </row>
    <row r="3232" spans="1:22"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401"/>
        <v>1.0988461538461538</v>
      </c>
      <c r="P3232" s="7">
        <f t="shared" si="402"/>
        <v>77.21621621621621</v>
      </c>
      <c r="Q3232" t="str">
        <f t="shared" si="403"/>
        <v>theater</v>
      </c>
      <c r="R3232" s="8" t="str">
        <f t="shared" si="404"/>
        <v>plays</v>
      </c>
      <c r="S3232" s="12">
        <f t="shared" si="405"/>
        <v>41898.168124999997</v>
      </c>
      <c r="T3232" s="12">
        <f t="shared" si="406"/>
        <v>41913.165972222225</v>
      </c>
      <c r="U3232" s="13">
        <f t="shared" si="407"/>
        <v>41898.168124999997</v>
      </c>
      <c r="V3232" t="str">
        <f t="shared" si="408"/>
        <v>Sep</v>
      </c>
    </row>
    <row r="3233" spans="1:22"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401"/>
        <v>1.61</v>
      </c>
      <c r="P3233" s="7">
        <f t="shared" si="402"/>
        <v>57.5</v>
      </c>
      <c r="Q3233" t="str">
        <f t="shared" si="403"/>
        <v>theater</v>
      </c>
      <c r="R3233" s="8" t="str">
        <f t="shared" si="404"/>
        <v>plays</v>
      </c>
      <c r="S3233" s="12">
        <f t="shared" si="405"/>
        <v>42446.943831018521</v>
      </c>
      <c r="T3233" s="12">
        <f t="shared" si="406"/>
        <v>42476.943831018521</v>
      </c>
      <c r="U3233" s="13">
        <f t="shared" si="407"/>
        <v>42446.943831018521</v>
      </c>
      <c r="V3233" t="str">
        <f t="shared" si="408"/>
        <v>Mar</v>
      </c>
    </row>
    <row r="3234" spans="1:22"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401"/>
        <v>1.3120000000000001</v>
      </c>
      <c r="P3234" s="7">
        <f t="shared" si="402"/>
        <v>50.46153846153846</v>
      </c>
      <c r="Q3234" t="str">
        <f t="shared" si="403"/>
        <v>theater</v>
      </c>
      <c r="R3234" s="8" t="str">
        <f t="shared" si="404"/>
        <v>plays</v>
      </c>
      <c r="S3234" s="12">
        <f t="shared" si="405"/>
        <v>42463.81385416667</v>
      </c>
      <c r="T3234" s="12">
        <f t="shared" si="406"/>
        <v>42494.165972222225</v>
      </c>
      <c r="U3234" s="13">
        <f t="shared" si="407"/>
        <v>42463.81385416667</v>
      </c>
      <c r="V3234" t="str">
        <f t="shared" si="408"/>
        <v>Apr</v>
      </c>
    </row>
    <row r="3235" spans="1:22"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401"/>
        <v>1.1879999999999999</v>
      </c>
      <c r="P3235" s="7">
        <f t="shared" si="402"/>
        <v>97.377049180327873</v>
      </c>
      <c r="Q3235" t="str">
        <f t="shared" si="403"/>
        <v>theater</v>
      </c>
      <c r="R3235" s="8" t="str">
        <f t="shared" si="404"/>
        <v>plays</v>
      </c>
      <c r="S3235" s="12">
        <f t="shared" si="405"/>
        <v>42766.805034722223</v>
      </c>
      <c r="T3235" s="12">
        <f t="shared" si="406"/>
        <v>42796.805034722223</v>
      </c>
      <c r="U3235" s="13">
        <f t="shared" si="407"/>
        <v>42766.805034722223</v>
      </c>
      <c r="V3235" t="str">
        <f t="shared" si="408"/>
        <v>Jan</v>
      </c>
    </row>
    <row r="3236" spans="1:22"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401"/>
        <v>1.0039275000000001</v>
      </c>
      <c r="P3236" s="7">
        <f t="shared" si="402"/>
        <v>34.91921739130435</v>
      </c>
      <c r="Q3236" t="str">
        <f t="shared" si="403"/>
        <v>theater</v>
      </c>
      <c r="R3236" s="8" t="str">
        <f t="shared" si="404"/>
        <v>plays</v>
      </c>
      <c r="S3236" s="12">
        <f t="shared" si="405"/>
        <v>42734.789444444439</v>
      </c>
      <c r="T3236" s="12">
        <f t="shared" si="406"/>
        <v>42767.979861111111</v>
      </c>
      <c r="U3236" s="13">
        <f t="shared" si="407"/>
        <v>42734.789444444439</v>
      </c>
      <c r="V3236" t="str">
        <f t="shared" si="408"/>
        <v>Dec</v>
      </c>
    </row>
    <row r="3237" spans="1:22"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401"/>
        <v>1.0320666666666667</v>
      </c>
      <c r="P3237" s="7">
        <f t="shared" si="402"/>
        <v>85.530386740331494</v>
      </c>
      <c r="Q3237" t="str">
        <f t="shared" si="403"/>
        <v>theater</v>
      </c>
      <c r="R3237" s="8" t="str">
        <f t="shared" si="404"/>
        <v>plays</v>
      </c>
      <c r="S3237" s="12">
        <f t="shared" si="405"/>
        <v>42522.347812499997</v>
      </c>
      <c r="T3237" s="12">
        <f t="shared" si="406"/>
        <v>42552.347812499997</v>
      </c>
      <c r="U3237" s="13">
        <f t="shared" si="407"/>
        <v>42522.347812499997</v>
      </c>
      <c r="V3237" t="str">
        <f t="shared" si="408"/>
        <v>Jun</v>
      </c>
    </row>
    <row r="3238" spans="1:22"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401"/>
        <v>1.006</v>
      </c>
      <c r="P3238" s="7">
        <f t="shared" si="402"/>
        <v>182.90909090909091</v>
      </c>
      <c r="Q3238" t="str">
        <f t="shared" si="403"/>
        <v>theater</v>
      </c>
      <c r="R3238" s="8" t="str">
        <f t="shared" si="404"/>
        <v>plays</v>
      </c>
      <c r="S3238" s="12">
        <f t="shared" si="405"/>
        <v>42702.917048611111</v>
      </c>
      <c r="T3238" s="12">
        <f t="shared" si="406"/>
        <v>42732.917048611111</v>
      </c>
      <c r="U3238" s="13">
        <f t="shared" si="407"/>
        <v>42702.917048611111</v>
      </c>
      <c r="V3238" t="str">
        <f t="shared" si="408"/>
        <v>Nov</v>
      </c>
    </row>
    <row r="3239" spans="1:22"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401"/>
        <v>1.0078754285714286</v>
      </c>
      <c r="P3239" s="7">
        <f t="shared" si="402"/>
        <v>131.13620817843866</v>
      </c>
      <c r="Q3239" t="str">
        <f t="shared" si="403"/>
        <v>theater</v>
      </c>
      <c r="R3239" s="8" t="str">
        <f t="shared" si="404"/>
        <v>plays</v>
      </c>
      <c r="S3239" s="12">
        <f t="shared" si="405"/>
        <v>42252.474351851852</v>
      </c>
      <c r="T3239" s="12">
        <f t="shared" si="406"/>
        <v>42276.165972222225</v>
      </c>
      <c r="U3239" s="13">
        <f t="shared" si="407"/>
        <v>42252.474351851852</v>
      </c>
      <c r="V3239" t="str">
        <f t="shared" si="408"/>
        <v>Sep</v>
      </c>
    </row>
    <row r="3240" spans="1:22"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401"/>
        <v>1.1232142857142857</v>
      </c>
      <c r="P3240" s="7">
        <f t="shared" si="402"/>
        <v>39.810126582278478</v>
      </c>
      <c r="Q3240" t="str">
        <f t="shared" si="403"/>
        <v>theater</v>
      </c>
      <c r="R3240" s="8" t="str">
        <f t="shared" si="404"/>
        <v>plays</v>
      </c>
      <c r="S3240" s="12">
        <f t="shared" si="405"/>
        <v>42156.510393518518</v>
      </c>
      <c r="T3240" s="12">
        <f t="shared" si="406"/>
        <v>42186.510393518518</v>
      </c>
      <c r="U3240" s="13">
        <f t="shared" si="407"/>
        <v>42156.510393518518</v>
      </c>
      <c r="V3240" t="str">
        <f t="shared" si="408"/>
        <v>Jun</v>
      </c>
    </row>
    <row r="3241" spans="1:22"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401"/>
        <v>1.0591914022517912</v>
      </c>
      <c r="P3241" s="7">
        <f t="shared" si="402"/>
        <v>59.701730769230764</v>
      </c>
      <c r="Q3241" t="str">
        <f t="shared" si="403"/>
        <v>theater</v>
      </c>
      <c r="R3241" s="8" t="str">
        <f t="shared" si="404"/>
        <v>plays</v>
      </c>
      <c r="S3241" s="12">
        <f t="shared" si="405"/>
        <v>42278.089039351849</v>
      </c>
      <c r="T3241" s="12">
        <f t="shared" si="406"/>
        <v>42302.999305555553</v>
      </c>
      <c r="U3241" s="13">
        <f t="shared" si="407"/>
        <v>42278.089039351849</v>
      </c>
      <c r="V3241" t="str">
        <f t="shared" si="408"/>
        <v>Oct</v>
      </c>
    </row>
    <row r="3242" spans="1:22"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401"/>
        <v>1.0056666666666667</v>
      </c>
      <c r="P3242" s="7">
        <f t="shared" si="402"/>
        <v>88.735294117647058</v>
      </c>
      <c r="Q3242" t="str">
        <f t="shared" si="403"/>
        <v>theater</v>
      </c>
      <c r="R3242" s="8" t="str">
        <f t="shared" si="404"/>
        <v>plays</v>
      </c>
      <c r="S3242" s="12">
        <f t="shared" si="405"/>
        <v>42754.693842592591</v>
      </c>
      <c r="T3242" s="12">
        <f t="shared" si="406"/>
        <v>42782.958333333328</v>
      </c>
      <c r="U3242" s="13">
        <f t="shared" si="407"/>
        <v>42754.693842592591</v>
      </c>
      <c r="V3242" t="str">
        <f t="shared" si="408"/>
        <v>Jan</v>
      </c>
    </row>
    <row r="3243" spans="1:22"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401"/>
        <v>1.1530588235294117</v>
      </c>
      <c r="P3243" s="7">
        <f t="shared" si="402"/>
        <v>58.688622754491021</v>
      </c>
      <c r="Q3243" t="str">
        <f t="shared" si="403"/>
        <v>theater</v>
      </c>
      <c r="R3243" s="8" t="str">
        <f t="shared" si="404"/>
        <v>plays</v>
      </c>
      <c r="S3243" s="12">
        <f t="shared" si="405"/>
        <v>41893.324884259258</v>
      </c>
      <c r="T3243" s="12">
        <f t="shared" si="406"/>
        <v>41926.290972222225</v>
      </c>
      <c r="U3243" s="13">
        <f t="shared" si="407"/>
        <v>41893.324884259258</v>
      </c>
      <c r="V3243" t="str">
        <f t="shared" si="408"/>
        <v>Sep</v>
      </c>
    </row>
    <row r="3244" spans="1:22"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401"/>
        <v>1.273042</v>
      </c>
      <c r="P3244" s="7">
        <f t="shared" si="402"/>
        <v>69.56513661202186</v>
      </c>
      <c r="Q3244" t="str">
        <f t="shared" si="403"/>
        <v>theater</v>
      </c>
      <c r="R3244" s="8" t="str">
        <f t="shared" si="404"/>
        <v>plays</v>
      </c>
      <c r="S3244" s="12">
        <f t="shared" si="405"/>
        <v>41871.755694444444</v>
      </c>
      <c r="T3244" s="12">
        <f t="shared" si="406"/>
        <v>41901.755694444444</v>
      </c>
      <c r="U3244" s="13">
        <f t="shared" si="407"/>
        <v>41871.755694444444</v>
      </c>
      <c r="V3244" t="str">
        <f t="shared" si="408"/>
        <v>Aug</v>
      </c>
    </row>
    <row r="3245" spans="1:22"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401"/>
        <v>1.028375</v>
      </c>
      <c r="P3245" s="7">
        <f t="shared" si="402"/>
        <v>115.87323943661971</v>
      </c>
      <c r="Q3245" t="str">
        <f t="shared" si="403"/>
        <v>theater</v>
      </c>
      <c r="R3245" s="8" t="str">
        <f t="shared" si="404"/>
        <v>plays</v>
      </c>
      <c r="S3245" s="12">
        <f t="shared" si="405"/>
        <v>42262.096782407403</v>
      </c>
      <c r="T3245" s="12">
        <f t="shared" si="406"/>
        <v>42286</v>
      </c>
      <c r="U3245" s="13">
        <f t="shared" si="407"/>
        <v>42262.096782407403</v>
      </c>
      <c r="V3245" t="str">
        <f t="shared" si="408"/>
        <v>Sep</v>
      </c>
    </row>
    <row r="3246" spans="1:22"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401"/>
        <v>1.0293749999999999</v>
      </c>
      <c r="P3246" s="7">
        <f t="shared" si="402"/>
        <v>23.869565217391305</v>
      </c>
      <c r="Q3246" t="str">
        <f t="shared" si="403"/>
        <v>theater</v>
      </c>
      <c r="R3246" s="8" t="str">
        <f t="shared" si="404"/>
        <v>plays</v>
      </c>
      <c r="S3246" s="12">
        <f t="shared" si="405"/>
        <v>42675.694236111114</v>
      </c>
      <c r="T3246" s="12">
        <f t="shared" si="406"/>
        <v>42705.735902777778</v>
      </c>
      <c r="U3246" s="13">
        <f t="shared" si="407"/>
        <v>42675.694236111114</v>
      </c>
      <c r="V3246" t="str">
        <f t="shared" si="408"/>
        <v>Nov</v>
      </c>
    </row>
    <row r="3247" spans="1:22"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401"/>
        <v>1.043047619047619</v>
      </c>
      <c r="P3247" s="7">
        <f t="shared" si="402"/>
        <v>81.125925925925927</v>
      </c>
      <c r="Q3247" t="str">
        <f t="shared" si="403"/>
        <v>theater</v>
      </c>
      <c r="R3247" s="8" t="str">
        <f t="shared" si="404"/>
        <v>plays</v>
      </c>
      <c r="S3247" s="12">
        <f t="shared" si="405"/>
        <v>42135.60020833333</v>
      </c>
      <c r="T3247" s="12">
        <f t="shared" si="406"/>
        <v>42167.083333333328</v>
      </c>
      <c r="U3247" s="13">
        <f t="shared" si="407"/>
        <v>42135.60020833333</v>
      </c>
      <c r="V3247" t="str">
        <f t="shared" si="408"/>
        <v>May</v>
      </c>
    </row>
    <row r="3248" spans="1:22"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401"/>
        <v>1.1122000000000001</v>
      </c>
      <c r="P3248" s="7">
        <f t="shared" si="402"/>
        <v>57.626943005181346</v>
      </c>
      <c r="Q3248" t="str">
        <f t="shared" si="403"/>
        <v>theater</v>
      </c>
      <c r="R3248" s="8" t="str">
        <f t="shared" si="404"/>
        <v>plays</v>
      </c>
      <c r="S3248" s="12">
        <f t="shared" si="405"/>
        <v>42230.472222222219</v>
      </c>
      <c r="T3248" s="12">
        <f t="shared" si="406"/>
        <v>42259.165972222225</v>
      </c>
      <c r="U3248" s="13">
        <f t="shared" si="407"/>
        <v>42230.472222222219</v>
      </c>
      <c r="V3248" t="str">
        <f t="shared" si="408"/>
        <v>Aug</v>
      </c>
    </row>
    <row r="3249" spans="1:22"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401"/>
        <v>1.0586</v>
      </c>
      <c r="P3249" s="7">
        <f t="shared" si="402"/>
        <v>46.429824561403507</v>
      </c>
      <c r="Q3249" t="str">
        <f t="shared" si="403"/>
        <v>theater</v>
      </c>
      <c r="R3249" s="8" t="str">
        <f t="shared" si="404"/>
        <v>plays</v>
      </c>
      <c r="S3249" s="12">
        <f t="shared" si="405"/>
        <v>42167.434166666666</v>
      </c>
      <c r="T3249" s="12">
        <f t="shared" si="406"/>
        <v>42197.434166666666</v>
      </c>
      <c r="U3249" s="13">
        <f t="shared" si="407"/>
        <v>42167.434166666666</v>
      </c>
      <c r="V3249" t="str">
        <f t="shared" si="408"/>
        <v>Jun</v>
      </c>
    </row>
    <row r="3250" spans="1:22"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401"/>
        <v>1.0079166666666666</v>
      </c>
      <c r="P3250" s="7">
        <f t="shared" si="402"/>
        <v>60.475000000000001</v>
      </c>
      <c r="Q3250" t="str">
        <f t="shared" si="403"/>
        <v>theater</v>
      </c>
      <c r="R3250" s="8" t="str">
        <f t="shared" si="404"/>
        <v>plays</v>
      </c>
      <c r="S3250" s="12">
        <f t="shared" si="405"/>
        <v>42068.888391203705</v>
      </c>
      <c r="T3250" s="12">
        <f t="shared" si="406"/>
        <v>42098.846724537041</v>
      </c>
      <c r="U3250" s="13">
        <f t="shared" si="407"/>
        <v>42068.888391203705</v>
      </c>
      <c r="V3250" t="str">
        <f t="shared" si="408"/>
        <v>Mar</v>
      </c>
    </row>
    <row r="3251" spans="1:22"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401"/>
        <v>1.0492727272727274</v>
      </c>
      <c r="P3251" s="7">
        <f t="shared" si="402"/>
        <v>65.579545454545453</v>
      </c>
      <c r="Q3251" t="str">
        <f t="shared" si="403"/>
        <v>theater</v>
      </c>
      <c r="R3251" s="8" t="str">
        <f t="shared" si="404"/>
        <v>plays</v>
      </c>
      <c r="S3251" s="12">
        <f t="shared" si="405"/>
        <v>42145.746689814812</v>
      </c>
      <c r="T3251" s="12">
        <f t="shared" si="406"/>
        <v>42175.746689814812</v>
      </c>
      <c r="U3251" s="13">
        <f t="shared" si="407"/>
        <v>42145.746689814812</v>
      </c>
      <c r="V3251" t="str">
        <f t="shared" si="408"/>
        <v>May</v>
      </c>
    </row>
    <row r="3252" spans="1:22"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401"/>
        <v>1.01552</v>
      </c>
      <c r="P3252" s="7">
        <f t="shared" si="402"/>
        <v>119.1924882629108</v>
      </c>
      <c r="Q3252" t="str">
        <f t="shared" si="403"/>
        <v>theater</v>
      </c>
      <c r="R3252" s="8" t="str">
        <f t="shared" si="404"/>
        <v>plays</v>
      </c>
      <c r="S3252" s="12">
        <f t="shared" si="405"/>
        <v>41918.742175925923</v>
      </c>
      <c r="T3252" s="12">
        <f t="shared" si="406"/>
        <v>41948.783842592595</v>
      </c>
      <c r="U3252" s="13">
        <f t="shared" si="407"/>
        <v>41918.742175925923</v>
      </c>
      <c r="V3252" t="str">
        <f t="shared" si="408"/>
        <v>Oct</v>
      </c>
    </row>
    <row r="3253" spans="1:22"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401"/>
        <v>1.1073333333333333</v>
      </c>
      <c r="P3253" s="7">
        <f t="shared" si="402"/>
        <v>83.05</v>
      </c>
      <c r="Q3253" t="str">
        <f t="shared" si="403"/>
        <v>theater</v>
      </c>
      <c r="R3253" s="8" t="str">
        <f t="shared" si="404"/>
        <v>plays</v>
      </c>
      <c r="S3253" s="12">
        <f t="shared" si="405"/>
        <v>42146.731087962966</v>
      </c>
      <c r="T3253" s="12">
        <f t="shared" si="406"/>
        <v>42176.731087962966</v>
      </c>
      <c r="U3253" s="13">
        <f t="shared" si="407"/>
        <v>42146.731087962966</v>
      </c>
      <c r="V3253" t="str">
        <f t="shared" si="408"/>
        <v>May</v>
      </c>
    </row>
    <row r="3254" spans="1:22"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401"/>
        <v>1.2782222222222221</v>
      </c>
      <c r="P3254" s="7">
        <f t="shared" si="402"/>
        <v>57.52</v>
      </c>
      <c r="Q3254" t="str">
        <f t="shared" si="403"/>
        <v>theater</v>
      </c>
      <c r="R3254" s="8" t="str">
        <f t="shared" si="404"/>
        <v>plays</v>
      </c>
      <c r="S3254" s="12">
        <f t="shared" si="405"/>
        <v>42590.472685185188</v>
      </c>
      <c r="T3254" s="12">
        <f t="shared" si="406"/>
        <v>42620.472685185188</v>
      </c>
      <c r="U3254" s="13">
        <f t="shared" si="407"/>
        <v>42590.472685185188</v>
      </c>
      <c r="V3254" t="str">
        <f t="shared" si="408"/>
        <v>Aug</v>
      </c>
    </row>
    <row r="3255" spans="1:22"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401"/>
        <v>1.0182500000000001</v>
      </c>
      <c r="P3255" s="7">
        <f t="shared" si="402"/>
        <v>177.08695652173913</v>
      </c>
      <c r="Q3255" t="str">
        <f t="shared" si="403"/>
        <v>theater</v>
      </c>
      <c r="R3255" s="8" t="str">
        <f t="shared" si="404"/>
        <v>plays</v>
      </c>
      <c r="S3255" s="12">
        <f t="shared" si="405"/>
        <v>42602.576712962968</v>
      </c>
      <c r="T3255" s="12">
        <f t="shared" si="406"/>
        <v>42621.15625</v>
      </c>
      <c r="U3255" s="13">
        <f t="shared" si="407"/>
        <v>42602.576712962968</v>
      </c>
      <c r="V3255" t="str">
        <f t="shared" si="408"/>
        <v>Aug</v>
      </c>
    </row>
    <row r="3256" spans="1:22"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401"/>
        <v>1.012576923076923</v>
      </c>
      <c r="P3256" s="7">
        <f t="shared" si="402"/>
        <v>70.771505376344081</v>
      </c>
      <c r="Q3256" t="str">
        <f t="shared" si="403"/>
        <v>theater</v>
      </c>
      <c r="R3256" s="8" t="str">
        <f t="shared" si="404"/>
        <v>plays</v>
      </c>
      <c r="S3256" s="12">
        <f t="shared" si="405"/>
        <v>42059.085752314815</v>
      </c>
      <c r="T3256" s="12">
        <f t="shared" si="406"/>
        <v>42089.044085648144</v>
      </c>
      <c r="U3256" s="13">
        <f t="shared" si="407"/>
        <v>42059.085752314815</v>
      </c>
      <c r="V3256" t="str">
        <f t="shared" si="408"/>
        <v>Feb</v>
      </c>
    </row>
    <row r="3257" spans="1:22"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401"/>
        <v>1.75</v>
      </c>
      <c r="P3257" s="7">
        <f t="shared" si="402"/>
        <v>29.166666666666668</v>
      </c>
      <c r="Q3257" t="str">
        <f t="shared" si="403"/>
        <v>theater</v>
      </c>
      <c r="R3257" s="8" t="str">
        <f t="shared" si="404"/>
        <v>plays</v>
      </c>
      <c r="S3257" s="12">
        <f t="shared" si="405"/>
        <v>41889.768229166664</v>
      </c>
      <c r="T3257" s="12">
        <f t="shared" si="406"/>
        <v>41919.768229166664</v>
      </c>
      <c r="U3257" s="13">
        <f t="shared" si="407"/>
        <v>41889.768229166664</v>
      </c>
      <c r="V3257" t="str">
        <f t="shared" si="408"/>
        <v>Sep</v>
      </c>
    </row>
    <row r="3258" spans="1:22"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ref="O3258:O3321" si="409">E3258/D3258</f>
        <v>1.2806</v>
      </c>
      <c r="P3258" s="7">
        <f t="shared" si="402"/>
        <v>72.76136363636364</v>
      </c>
      <c r="Q3258" t="str">
        <f t="shared" si="403"/>
        <v>theater</v>
      </c>
      <c r="R3258" s="8" t="str">
        <f t="shared" si="404"/>
        <v>plays</v>
      </c>
      <c r="S3258" s="12">
        <f t="shared" si="405"/>
        <v>42144.573807870373</v>
      </c>
      <c r="T3258" s="12">
        <f t="shared" si="406"/>
        <v>42166.165972222225</v>
      </c>
      <c r="U3258" s="13">
        <f t="shared" si="407"/>
        <v>42144.573807870373</v>
      </c>
      <c r="V3258" t="str">
        <f t="shared" si="408"/>
        <v>May</v>
      </c>
    </row>
    <row r="3259" spans="1:22"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409"/>
        <v>1.0629949999999999</v>
      </c>
      <c r="P3259" s="7">
        <f t="shared" si="402"/>
        <v>51.853414634146333</v>
      </c>
      <c r="Q3259" t="str">
        <f t="shared" si="403"/>
        <v>theater</v>
      </c>
      <c r="R3259" s="8" t="str">
        <f t="shared" si="404"/>
        <v>plays</v>
      </c>
      <c r="S3259" s="12">
        <f t="shared" si="405"/>
        <v>42758.559629629628</v>
      </c>
      <c r="T3259" s="12">
        <f t="shared" si="406"/>
        <v>42788.559629629628</v>
      </c>
      <c r="U3259" s="13">
        <f t="shared" si="407"/>
        <v>42758.559629629628</v>
      </c>
      <c r="V3259" t="str">
        <f t="shared" si="408"/>
        <v>Jan</v>
      </c>
    </row>
    <row r="3260" spans="1:22"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409"/>
        <v>1.052142857142857</v>
      </c>
      <c r="P3260" s="7">
        <f t="shared" si="402"/>
        <v>98.2</v>
      </c>
      <c r="Q3260" t="str">
        <f t="shared" si="403"/>
        <v>theater</v>
      </c>
      <c r="R3260" s="8" t="str">
        <f t="shared" si="404"/>
        <v>plays</v>
      </c>
      <c r="S3260" s="12">
        <f t="shared" si="405"/>
        <v>41982.887280092589</v>
      </c>
      <c r="T3260" s="12">
        <f t="shared" si="406"/>
        <v>42012.887280092589</v>
      </c>
      <c r="U3260" s="13">
        <f t="shared" si="407"/>
        <v>41982.887280092589</v>
      </c>
      <c r="V3260" t="str">
        <f t="shared" si="408"/>
        <v>Dec</v>
      </c>
    </row>
    <row r="3261" spans="1:22"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409"/>
        <v>1.0616782608695652</v>
      </c>
      <c r="P3261" s="7">
        <f t="shared" si="402"/>
        <v>251.7381443298969</v>
      </c>
      <c r="Q3261" t="str">
        <f t="shared" si="403"/>
        <v>theater</v>
      </c>
      <c r="R3261" s="8" t="str">
        <f t="shared" si="404"/>
        <v>plays</v>
      </c>
      <c r="S3261" s="12">
        <f t="shared" si="405"/>
        <v>42614.760937500003</v>
      </c>
      <c r="T3261" s="12">
        <f t="shared" si="406"/>
        <v>42644.165972222225</v>
      </c>
      <c r="U3261" s="13">
        <f t="shared" si="407"/>
        <v>42614.760937500003</v>
      </c>
      <c r="V3261" t="str">
        <f t="shared" si="408"/>
        <v>Sep</v>
      </c>
    </row>
    <row r="3262" spans="1:22"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409"/>
        <v>1.0924</v>
      </c>
      <c r="P3262" s="7">
        <f t="shared" si="402"/>
        <v>74.821917808219183</v>
      </c>
      <c r="Q3262" t="str">
        <f t="shared" si="403"/>
        <v>theater</v>
      </c>
      <c r="R3262" s="8" t="str">
        <f t="shared" si="404"/>
        <v>plays</v>
      </c>
      <c r="S3262" s="12">
        <f t="shared" si="405"/>
        <v>42303.672662037032</v>
      </c>
      <c r="T3262" s="12">
        <f t="shared" si="406"/>
        <v>42338.714328703703</v>
      </c>
      <c r="U3262" s="13">
        <f t="shared" si="407"/>
        <v>42303.672662037032</v>
      </c>
      <c r="V3262" t="str">
        <f t="shared" si="408"/>
        <v>Oct</v>
      </c>
    </row>
    <row r="3263" spans="1:22"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409"/>
        <v>1.0045454545454546</v>
      </c>
      <c r="P3263" s="7">
        <f t="shared" si="402"/>
        <v>67.65306122448979</v>
      </c>
      <c r="Q3263" t="str">
        <f t="shared" si="403"/>
        <v>theater</v>
      </c>
      <c r="R3263" s="8" t="str">
        <f t="shared" si="404"/>
        <v>plays</v>
      </c>
      <c r="S3263" s="12">
        <f t="shared" si="405"/>
        <v>42171.725416666668</v>
      </c>
      <c r="T3263" s="12">
        <f t="shared" si="406"/>
        <v>42201.725416666668</v>
      </c>
      <c r="U3263" s="13">
        <f t="shared" si="407"/>
        <v>42171.725416666668</v>
      </c>
      <c r="V3263" t="str">
        <f t="shared" si="408"/>
        <v>Jun</v>
      </c>
    </row>
    <row r="3264" spans="1:22"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409"/>
        <v>1.0304098360655738</v>
      </c>
      <c r="P3264" s="7">
        <f t="shared" si="402"/>
        <v>93.81343283582089</v>
      </c>
      <c r="Q3264" t="str">
        <f t="shared" si="403"/>
        <v>theater</v>
      </c>
      <c r="R3264" s="8" t="str">
        <f t="shared" si="404"/>
        <v>plays</v>
      </c>
      <c r="S3264" s="12">
        <f t="shared" si="405"/>
        <v>41964.315532407403</v>
      </c>
      <c r="T3264" s="12">
        <f t="shared" si="406"/>
        <v>41995.166666666672</v>
      </c>
      <c r="U3264" s="13">
        <f t="shared" si="407"/>
        <v>41964.315532407403</v>
      </c>
      <c r="V3264" t="str">
        <f t="shared" si="408"/>
        <v>Nov</v>
      </c>
    </row>
    <row r="3265" spans="1:22"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409"/>
        <v>1.121664</v>
      </c>
      <c r="P3265" s="7">
        <f t="shared" si="402"/>
        <v>41.237647058823526</v>
      </c>
      <c r="Q3265" t="str">
        <f t="shared" si="403"/>
        <v>theater</v>
      </c>
      <c r="R3265" s="8" t="str">
        <f t="shared" si="404"/>
        <v>plays</v>
      </c>
      <c r="S3265" s="12">
        <f t="shared" si="405"/>
        <v>42284.516064814816</v>
      </c>
      <c r="T3265" s="12">
        <f t="shared" si="406"/>
        <v>42307.875</v>
      </c>
      <c r="U3265" s="13">
        <f t="shared" si="407"/>
        <v>42284.516064814816</v>
      </c>
      <c r="V3265" t="str">
        <f t="shared" si="408"/>
        <v>Oct</v>
      </c>
    </row>
    <row r="3266" spans="1:22"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409"/>
        <v>1.03</v>
      </c>
      <c r="P3266" s="7">
        <f t="shared" si="402"/>
        <v>52.551020408163268</v>
      </c>
      <c r="Q3266" t="str">
        <f t="shared" si="403"/>
        <v>theater</v>
      </c>
      <c r="R3266" s="8" t="str">
        <f t="shared" si="404"/>
        <v>plays</v>
      </c>
      <c r="S3266" s="12">
        <f t="shared" si="405"/>
        <v>42016.800208333334</v>
      </c>
      <c r="T3266" s="12">
        <f t="shared" si="406"/>
        <v>42032.916666666672</v>
      </c>
      <c r="U3266" s="13">
        <f t="shared" si="407"/>
        <v>42016.800208333334</v>
      </c>
      <c r="V3266" t="str">
        <f t="shared" si="408"/>
        <v>Jan</v>
      </c>
    </row>
    <row r="3267" spans="1:22"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409"/>
        <v>1.64</v>
      </c>
      <c r="P3267" s="7">
        <f t="shared" ref="P3267:P3330" si="410">E3267/L3267</f>
        <v>70.285714285714292</v>
      </c>
      <c r="Q3267" t="str">
        <f t="shared" ref="Q3267:Q3330" si="411">LEFT(N3267, SEARCH("/",N3267,1)-1)</f>
        <v>theater</v>
      </c>
      <c r="R3267" s="8" t="str">
        <f t="shared" ref="R3267:R3330" si="412">RIGHT(N3267,LEN(N3267)-SEARCH("/",N3267))</f>
        <v>plays</v>
      </c>
      <c r="S3267" s="12">
        <f t="shared" ref="S3267:S3330" si="413">(J3267/86400)+DATE(1970,1,1)</f>
        <v>42311.711979166663</v>
      </c>
      <c r="T3267" s="12">
        <f t="shared" ref="T3267:T3330" si="414">(I3267/86400)+DATE(1970,1,1)</f>
        <v>42341.708333333328</v>
      </c>
      <c r="U3267" s="13">
        <f t="shared" ref="U3267:U3330" si="415">S3267</f>
        <v>42311.711979166663</v>
      </c>
      <c r="V3267" t="str">
        <f t="shared" si="408"/>
        <v>Nov</v>
      </c>
    </row>
    <row r="3268" spans="1:22"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409"/>
        <v>1.3128333333333333</v>
      </c>
      <c r="P3268" s="7">
        <f t="shared" si="410"/>
        <v>48.325153374233132</v>
      </c>
      <c r="Q3268" t="str">
        <f t="shared" si="411"/>
        <v>theater</v>
      </c>
      <c r="R3268" s="8" t="str">
        <f t="shared" si="412"/>
        <v>plays</v>
      </c>
      <c r="S3268" s="12">
        <f t="shared" si="413"/>
        <v>42136.536134259259</v>
      </c>
      <c r="T3268" s="12">
        <f t="shared" si="414"/>
        <v>42167.875</v>
      </c>
      <c r="U3268" s="13">
        <f t="shared" si="415"/>
        <v>42136.536134259259</v>
      </c>
      <c r="V3268" t="str">
        <f t="shared" ref="V3268:V3331" si="416">TEXT(S3268,"mmm")</f>
        <v>May</v>
      </c>
    </row>
    <row r="3269" spans="1:22"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409"/>
        <v>1.0209999999999999</v>
      </c>
      <c r="P3269" s="7">
        <f t="shared" si="410"/>
        <v>53.177083333333336</v>
      </c>
      <c r="Q3269" t="str">
        <f t="shared" si="411"/>
        <v>theater</v>
      </c>
      <c r="R3269" s="8" t="str">
        <f t="shared" si="412"/>
        <v>plays</v>
      </c>
      <c r="S3269" s="12">
        <f t="shared" si="413"/>
        <v>42172.757638888885</v>
      </c>
      <c r="T3269" s="12">
        <f t="shared" si="414"/>
        <v>42202.757638888885</v>
      </c>
      <c r="U3269" s="13">
        <f t="shared" si="415"/>
        <v>42172.757638888885</v>
      </c>
      <c r="V3269" t="str">
        <f t="shared" si="416"/>
        <v>Jun</v>
      </c>
    </row>
    <row r="3270" spans="1:22"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409"/>
        <v>1.28</v>
      </c>
      <c r="P3270" s="7">
        <f t="shared" si="410"/>
        <v>60.952380952380949</v>
      </c>
      <c r="Q3270" t="str">
        <f t="shared" si="411"/>
        <v>theater</v>
      </c>
      <c r="R3270" s="8" t="str">
        <f t="shared" si="412"/>
        <v>plays</v>
      </c>
      <c r="S3270" s="12">
        <f t="shared" si="413"/>
        <v>42590.90425925926</v>
      </c>
      <c r="T3270" s="12">
        <f t="shared" si="414"/>
        <v>42606.90425925926</v>
      </c>
      <c r="U3270" s="13">
        <f t="shared" si="415"/>
        <v>42590.90425925926</v>
      </c>
      <c r="V3270" t="str">
        <f t="shared" si="416"/>
        <v>Aug</v>
      </c>
    </row>
    <row r="3271" spans="1:22"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409"/>
        <v>1.0149999999999999</v>
      </c>
      <c r="P3271" s="7">
        <f t="shared" si="410"/>
        <v>116</v>
      </c>
      <c r="Q3271" t="str">
        <f t="shared" si="411"/>
        <v>theater</v>
      </c>
      <c r="R3271" s="8" t="str">
        <f t="shared" si="412"/>
        <v>plays</v>
      </c>
      <c r="S3271" s="12">
        <f t="shared" si="413"/>
        <v>42137.395798611113</v>
      </c>
      <c r="T3271" s="12">
        <f t="shared" si="414"/>
        <v>42171.458333333328</v>
      </c>
      <c r="U3271" s="13">
        <f t="shared" si="415"/>
        <v>42137.395798611113</v>
      </c>
      <c r="V3271" t="str">
        <f t="shared" si="416"/>
        <v>May</v>
      </c>
    </row>
    <row r="3272" spans="1:22"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409"/>
        <v>1.0166666666666666</v>
      </c>
      <c r="P3272" s="7">
        <f t="shared" si="410"/>
        <v>61</v>
      </c>
      <c r="Q3272" t="str">
        <f t="shared" si="411"/>
        <v>theater</v>
      </c>
      <c r="R3272" s="8" t="str">
        <f t="shared" si="412"/>
        <v>plays</v>
      </c>
      <c r="S3272" s="12">
        <f t="shared" si="413"/>
        <v>42167.533159722225</v>
      </c>
      <c r="T3272" s="12">
        <f t="shared" si="414"/>
        <v>42197.533159722225</v>
      </c>
      <c r="U3272" s="13">
        <f t="shared" si="415"/>
        <v>42167.533159722225</v>
      </c>
      <c r="V3272" t="str">
        <f t="shared" si="416"/>
        <v>Jun</v>
      </c>
    </row>
    <row r="3273" spans="1:22"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409"/>
        <v>1.3</v>
      </c>
      <c r="P3273" s="7">
        <f t="shared" si="410"/>
        <v>38.235294117647058</v>
      </c>
      <c r="Q3273" t="str">
        <f t="shared" si="411"/>
        <v>theater</v>
      </c>
      <c r="R3273" s="8" t="str">
        <f t="shared" si="412"/>
        <v>plays</v>
      </c>
      <c r="S3273" s="12">
        <f t="shared" si="413"/>
        <v>41915.437210648146</v>
      </c>
      <c r="T3273" s="12">
        <f t="shared" si="414"/>
        <v>41945.478877314818</v>
      </c>
      <c r="U3273" s="13">
        <f t="shared" si="415"/>
        <v>41915.437210648146</v>
      </c>
      <c r="V3273" t="str">
        <f t="shared" si="416"/>
        <v>Oct</v>
      </c>
    </row>
    <row r="3274" spans="1:22"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409"/>
        <v>1.5443</v>
      </c>
      <c r="P3274" s="7">
        <f t="shared" si="410"/>
        <v>106.50344827586207</v>
      </c>
      <c r="Q3274" t="str">
        <f t="shared" si="411"/>
        <v>theater</v>
      </c>
      <c r="R3274" s="8" t="str">
        <f t="shared" si="412"/>
        <v>plays</v>
      </c>
      <c r="S3274" s="12">
        <f t="shared" si="413"/>
        <v>42284.500104166669</v>
      </c>
      <c r="T3274" s="12">
        <f t="shared" si="414"/>
        <v>42314.541770833333</v>
      </c>
      <c r="U3274" s="13">
        <f t="shared" si="415"/>
        <v>42284.500104166669</v>
      </c>
      <c r="V3274" t="str">
        <f t="shared" si="416"/>
        <v>Oct</v>
      </c>
    </row>
    <row r="3275" spans="1:22"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409"/>
        <v>1.0740000000000001</v>
      </c>
      <c r="P3275" s="7">
        <f t="shared" si="410"/>
        <v>204.57142857142858</v>
      </c>
      <c r="Q3275" t="str">
        <f t="shared" si="411"/>
        <v>theater</v>
      </c>
      <c r="R3275" s="8" t="str">
        <f t="shared" si="412"/>
        <v>plays</v>
      </c>
      <c r="S3275" s="12">
        <f t="shared" si="413"/>
        <v>42611.801412037035</v>
      </c>
      <c r="T3275" s="12">
        <f t="shared" si="414"/>
        <v>42627.791666666672</v>
      </c>
      <c r="U3275" s="13">
        <f t="shared" si="415"/>
        <v>42611.801412037035</v>
      </c>
      <c r="V3275" t="str">
        <f t="shared" si="416"/>
        <v>Aug</v>
      </c>
    </row>
    <row r="3276" spans="1:22"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409"/>
        <v>1.0132258064516129</v>
      </c>
      <c r="P3276" s="7">
        <f t="shared" si="410"/>
        <v>54.912587412587413</v>
      </c>
      <c r="Q3276" t="str">
        <f t="shared" si="411"/>
        <v>theater</v>
      </c>
      <c r="R3276" s="8" t="str">
        <f t="shared" si="412"/>
        <v>plays</v>
      </c>
      <c r="S3276" s="12">
        <f t="shared" si="413"/>
        <v>42400.704537037032</v>
      </c>
      <c r="T3276" s="12">
        <f t="shared" si="414"/>
        <v>42444.875</v>
      </c>
      <c r="U3276" s="13">
        <f t="shared" si="415"/>
        <v>42400.704537037032</v>
      </c>
      <c r="V3276" t="str">
        <f t="shared" si="416"/>
        <v>Jan</v>
      </c>
    </row>
    <row r="3277" spans="1:22"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409"/>
        <v>1.0027777777777778</v>
      </c>
      <c r="P3277" s="7">
        <f t="shared" si="410"/>
        <v>150.41666666666666</v>
      </c>
      <c r="Q3277" t="str">
        <f t="shared" si="411"/>
        <v>theater</v>
      </c>
      <c r="R3277" s="8" t="str">
        <f t="shared" si="412"/>
        <v>plays</v>
      </c>
      <c r="S3277" s="12">
        <f t="shared" si="413"/>
        <v>42017.88045138889</v>
      </c>
      <c r="T3277" s="12">
        <f t="shared" si="414"/>
        <v>42044.1875</v>
      </c>
      <c r="U3277" s="13">
        <f t="shared" si="415"/>
        <v>42017.88045138889</v>
      </c>
      <c r="V3277" t="str">
        <f t="shared" si="416"/>
        <v>Jan</v>
      </c>
    </row>
    <row r="3278" spans="1:22"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409"/>
        <v>1.1684444444444444</v>
      </c>
      <c r="P3278" s="7">
        <f t="shared" si="410"/>
        <v>52.58</v>
      </c>
      <c r="Q3278" t="str">
        <f t="shared" si="411"/>
        <v>theater</v>
      </c>
      <c r="R3278" s="8" t="str">
        <f t="shared" si="412"/>
        <v>plays</v>
      </c>
      <c r="S3278" s="12">
        <f t="shared" si="413"/>
        <v>42426.949988425928</v>
      </c>
      <c r="T3278" s="12">
        <f t="shared" si="414"/>
        <v>42461.165972222225</v>
      </c>
      <c r="U3278" s="13">
        <f t="shared" si="415"/>
        <v>42426.949988425928</v>
      </c>
      <c r="V3278" t="str">
        <f t="shared" si="416"/>
        <v>Feb</v>
      </c>
    </row>
    <row r="3279" spans="1:22"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409"/>
        <v>1.0860000000000001</v>
      </c>
      <c r="P3279" s="7">
        <f t="shared" si="410"/>
        <v>54.3</v>
      </c>
      <c r="Q3279" t="str">
        <f t="shared" si="411"/>
        <v>theater</v>
      </c>
      <c r="R3279" s="8" t="str">
        <f t="shared" si="412"/>
        <v>plays</v>
      </c>
      <c r="S3279" s="12">
        <f t="shared" si="413"/>
        <v>41931.682939814811</v>
      </c>
      <c r="T3279" s="12">
        <f t="shared" si="414"/>
        <v>41961.724606481483</v>
      </c>
      <c r="U3279" s="13">
        <f t="shared" si="415"/>
        <v>41931.682939814811</v>
      </c>
      <c r="V3279" t="str">
        <f t="shared" si="416"/>
        <v>Oct</v>
      </c>
    </row>
    <row r="3280" spans="1:22"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409"/>
        <v>1.034</v>
      </c>
      <c r="P3280" s="7">
        <f t="shared" si="410"/>
        <v>76.029411764705884</v>
      </c>
      <c r="Q3280" t="str">
        <f t="shared" si="411"/>
        <v>theater</v>
      </c>
      <c r="R3280" s="8" t="str">
        <f t="shared" si="412"/>
        <v>plays</v>
      </c>
      <c r="S3280" s="12">
        <f t="shared" si="413"/>
        <v>42124.848414351851</v>
      </c>
      <c r="T3280" s="12">
        <f t="shared" si="414"/>
        <v>42154.848414351851</v>
      </c>
      <c r="U3280" s="13">
        <f t="shared" si="415"/>
        <v>42124.848414351851</v>
      </c>
      <c r="V3280" t="str">
        <f t="shared" si="416"/>
        <v>Apr</v>
      </c>
    </row>
    <row r="3281" spans="1:22"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409"/>
        <v>1.1427586206896552</v>
      </c>
      <c r="P3281" s="7">
        <f t="shared" si="410"/>
        <v>105.2063492063492</v>
      </c>
      <c r="Q3281" t="str">
        <f t="shared" si="411"/>
        <v>theater</v>
      </c>
      <c r="R3281" s="8" t="str">
        <f t="shared" si="412"/>
        <v>plays</v>
      </c>
      <c r="S3281" s="12">
        <f t="shared" si="413"/>
        <v>42431.102534722224</v>
      </c>
      <c r="T3281" s="12">
        <f t="shared" si="414"/>
        <v>42461.06086805556</v>
      </c>
      <c r="U3281" s="13">
        <f t="shared" si="415"/>
        <v>42431.102534722224</v>
      </c>
      <c r="V3281" t="str">
        <f t="shared" si="416"/>
        <v>Mar</v>
      </c>
    </row>
    <row r="3282" spans="1:22"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409"/>
        <v>1.03</v>
      </c>
      <c r="P3282" s="7">
        <f t="shared" si="410"/>
        <v>68.666666666666671</v>
      </c>
      <c r="Q3282" t="str">
        <f t="shared" si="411"/>
        <v>theater</v>
      </c>
      <c r="R3282" s="8" t="str">
        <f t="shared" si="412"/>
        <v>plays</v>
      </c>
      <c r="S3282" s="12">
        <f t="shared" si="413"/>
        <v>42121.756921296299</v>
      </c>
      <c r="T3282" s="12">
        <f t="shared" si="414"/>
        <v>42156.208333333328</v>
      </c>
      <c r="U3282" s="13">
        <f t="shared" si="415"/>
        <v>42121.756921296299</v>
      </c>
      <c r="V3282" t="str">
        <f t="shared" si="416"/>
        <v>Apr</v>
      </c>
    </row>
    <row r="3283" spans="1:22"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409"/>
        <v>1.216</v>
      </c>
      <c r="P3283" s="7">
        <f t="shared" si="410"/>
        <v>129.36170212765958</v>
      </c>
      <c r="Q3283" t="str">
        <f t="shared" si="411"/>
        <v>theater</v>
      </c>
      <c r="R3283" s="8" t="str">
        <f t="shared" si="412"/>
        <v>plays</v>
      </c>
      <c r="S3283" s="12">
        <f t="shared" si="413"/>
        <v>42219.019733796296</v>
      </c>
      <c r="T3283" s="12">
        <f t="shared" si="414"/>
        <v>42249.019733796296</v>
      </c>
      <c r="U3283" s="13">
        <f t="shared" si="415"/>
        <v>42219.019733796296</v>
      </c>
      <c r="V3283" t="str">
        <f t="shared" si="416"/>
        <v>Aug</v>
      </c>
    </row>
    <row r="3284" spans="1:22"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409"/>
        <v>1.026467741935484</v>
      </c>
      <c r="P3284" s="7">
        <f t="shared" si="410"/>
        <v>134.26371308016877</v>
      </c>
      <c r="Q3284" t="str">
        <f t="shared" si="411"/>
        <v>theater</v>
      </c>
      <c r="R3284" s="8" t="str">
        <f t="shared" si="412"/>
        <v>plays</v>
      </c>
      <c r="S3284" s="12">
        <f t="shared" si="413"/>
        <v>42445.19430555556</v>
      </c>
      <c r="T3284" s="12">
        <f t="shared" si="414"/>
        <v>42489.19430555556</v>
      </c>
      <c r="U3284" s="13">
        <f t="shared" si="415"/>
        <v>42445.19430555556</v>
      </c>
      <c r="V3284" t="str">
        <f t="shared" si="416"/>
        <v>Mar</v>
      </c>
    </row>
    <row r="3285" spans="1:22"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409"/>
        <v>1.0475000000000001</v>
      </c>
      <c r="P3285" s="7">
        <f t="shared" si="410"/>
        <v>17.829787234042552</v>
      </c>
      <c r="Q3285" t="str">
        <f t="shared" si="411"/>
        <v>theater</v>
      </c>
      <c r="R3285" s="8" t="str">
        <f t="shared" si="412"/>
        <v>plays</v>
      </c>
      <c r="S3285" s="12">
        <f t="shared" si="413"/>
        <v>42379.74418981481</v>
      </c>
      <c r="T3285" s="12">
        <f t="shared" si="414"/>
        <v>42410.875</v>
      </c>
      <c r="U3285" s="13">
        <f t="shared" si="415"/>
        <v>42379.74418981481</v>
      </c>
      <c r="V3285" t="str">
        <f t="shared" si="416"/>
        <v>Jan</v>
      </c>
    </row>
    <row r="3286" spans="1:22"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409"/>
        <v>1.016</v>
      </c>
      <c r="P3286" s="7">
        <f t="shared" si="410"/>
        <v>203.2</v>
      </c>
      <c r="Q3286" t="str">
        <f t="shared" si="411"/>
        <v>theater</v>
      </c>
      <c r="R3286" s="8" t="str">
        <f t="shared" si="412"/>
        <v>plays</v>
      </c>
      <c r="S3286" s="12">
        <f t="shared" si="413"/>
        <v>42380.884872685187</v>
      </c>
      <c r="T3286" s="12">
        <f t="shared" si="414"/>
        <v>42398.249305555553</v>
      </c>
      <c r="U3286" s="13">
        <f t="shared" si="415"/>
        <v>42380.884872685187</v>
      </c>
      <c r="V3286" t="str">
        <f t="shared" si="416"/>
        <v>Jan</v>
      </c>
    </row>
    <row r="3287" spans="1:22"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409"/>
        <v>1.1210242048409682</v>
      </c>
      <c r="P3287" s="7">
        <f t="shared" si="410"/>
        <v>69.18518518518519</v>
      </c>
      <c r="Q3287" t="str">
        <f t="shared" si="411"/>
        <v>theater</v>
      </c>
      <c r="R3287" s="8" t="str">
        <f t="shared" si="412"/>
        <v>plays</v>
      </c>
      <c r="S3287" s="12">
        <f t="shared" si="413"/>
        <v>42762.942430555559</v>
      </c>
      <c r="T3287" s="12">
        <f t="shared" si="414"/>
        <v>42794.208333333328</v>
      </c>
      <c r="U3287" s="13">
        <f t="shared" si="415"/>
        <v>42762.942430555559</v>
      </c>
      <c r="V3287" t="str">
        <f t="shared" si="416"/>
        <v>Jan</v>
      </c>
    </row>
    <row r="3288" spans="1:22"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409"/>
        <v>1.0176666666666667</v>
      </c>
      <c r="P3288" s="7">
        <f t="shared" si="410"/>
        <v>125.12295081967213</v>
      </c>
      <c r="Q3288" t="str">
        <f t="shared" si="411"/>
        <v>theater</v>
      </c>
      <c r="R3288" s="8" t="str">
        <f t="shared" si="412"/>
        <v>plays</v>
      </c>
      <c r="S3288" s="12">
        <f t="shared" si="413"/>
        <v>42567.840069444443</v>
      </c>
      <c r="T3288" s="12">
        <f t="shared" si="414"/>
        <v>42597.840069444443</v>
      </c>
      <c r="U3288" s="13">
        <f t="shared" si="415"/>
        <v>42567.840069444443</v>
      </c>
      <c r="V3288" t="str">
        <f t="shared" si="416"/>
        <v>Jul</v>
      </c>
    </row>
    <row r="3289" spans="1:22"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409"/>
        <v>1</v>
      </c>
      <c r="P3289" s="7">
        <f t="shared" si="410"/>
        <v>73.529411764705884</v>
      </c>
      <c r="Q3289" t="str">
        <f t="shared" si="411"/>
        <v>theater</v>
      </c>
      <c r="R3289" s="8" t="str">
        <f t="shared" si="412"/>
        <v>plays</v>
      </c>
      <c r="S3289" s="12">
        <f t="shared" si="413"/>
        <v>42311.750324074077</v>
      </c>
      <c r="T3289" s="12">
        <f t="shared" si="414"/>
        <v>42336.750324074077</v>
      </c>
      <c r="U3289" s="13">
        <f t="shared" si="415"/>
        <v>42311.750324074077</v>
      </c>
      <c r="V3289" t="str">
        <f t="shared" si="416"/>
        <v>Nov</v>
      </c>
    </row>
    <row r="3290" spans="1:22"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409"/>
        <v>1.0026489999999999</v>
      </c>
      <c r="P3290" s="7">
        <f t="shared" si="410"/>
        <v>48.437149758454105</v>
      </c>
      <c r="Q3290" t="str">
        <f t="shared" si="411"/>
        <v>theater</v>
      </c>
      <c r="R3290" s="8" t="str">
        <f t="shared" si="412"/>
        <v>plays</v>
      </c>
      <c r="S3290" s="12">
        <f t="shared" si="413"/>
        <v>42505.774479166663</v>
      </c>
      <c r="T3290" s="12">
        <f t="shared" si="414"/>
        <v>42541.958333333328</v>
      </c>
      <c r="U3290" s="13">
        <f t="shared" si="415"/>
        <v>42505.774479166663</v>
      </c>
      <c r="V3290" t="str">
        <f t="shared" si="416"/>
        <v>May</v>
      </c>
    </row>
    <row r="3291" spans="1:22"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409"/>
        <v>1.3304200000000002</v>
      </c>
      <c r="P3291" s="7">
        <f t="shared" si="410"/>
        <v>26.608400000000003</v>
      </c>
      <c r="Q3291" t="str">
        <f t="shared" si="411"/>
        <v>theater</v>
      </c>
      <c r="R3291" s="8" t="str">
        <f t="shared" si="412"/>
        <v>plays</v>
      </c>
      <c r="S3291" s="12">
        <f t="shared" si="413"/>
        <v>42758.368078703701</v>
      </c>
      <c r="T3291" s="12">
        <f t="shared" si="414"/>
        <v>42786.368078703701</v>
      </c>
      <c r="U3291" s="13">
        <f t="shared" si="415"/>
        <v>42758.368078703701</v>
      </c>
      <c r="V3291" t="str">
        <f t="shared" si="416"/>
        <v>Jan</v>
      </c>
    </row>
    <row r="3292" spans="1:22"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409"/>
        <v>1.212</v>
      </c>
      <c r="P3292" s="7">
        <f t="shared" si="410"/>
        <v>33.666666666666664</v>
      </c>
      <c r="Q3292" t="str">
        <f t="shared" si="411"/>
        <v>theater</v>
      </c>
      <c r="R3292" s="8" t="str">
        <f t="shared" si="412"/>
        <v>plays</v>
      </c>
      <c r="S3292" s="12">
        <f t="shared" si="413"/>
        <v>42775.51494212963</v>
      </c>
      <c r="T3292" s="12">
        <f t="shared" si="414"/>
        <v>42805.51494212963</v>
      </c>
      <c r="U3292" s="13">
        <f t="shared" si="415"/>
        <v>42775.51494212963</v>
      </c>
      <c r="V3292" t="str">
        <f t="shared" si="416"/>
        <v>Feb</v>
      </c>
    </row>
    <row r="3293" spans="1:22"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409"/>
        <v>1.1399999999999999</v>
      </c>
      <c r="P3293" s="7">
        <f t="shared" si="410"/>
        <v>40.714285714285715</v>
      </c>
      <c r="Q3293" t="str">
        <f t="shared" si="411"/>
        <v>theater</v>
      </c>
      <c r="R3293" s="8" t="str">
        <f t="shared" si="412"/>
        <v>plays</v>
      </c>
      <c r="S3293" s="12">
        <f t="shared" si="413"/>
        <v>42232.702546296292</v>
      </c>
      <c r="T3293" s="12">
        <f t="shared" si="414"/>
        <v>42264.165972222225</v>
      </c>
      <c r="U3293" s="13">
        <f t="shared" si="415"/>
        <v>42232.702546296292</v>
      </c>
      <c r="V3293" t="str">
        <f t="shared" si="416"/>
        <v>Aug</v>
      </c>
    </row>
    <row r="3294" spans="1:22"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409"/>
        <v>2.8613861386138613</v>
      </c>
      <c r="P3294" s="7">
        <f t="shared" si="410"/>
        <v>19.266666666666666</v>
      </c>
      <c r="Q3294" t="str">
        <f t="shared" si="411"/>
        <v>theater</v>
      </c>
      <c r="R3294" s="8" t="str">
        <f t="shared" si="412"/>
        <v>plays</v>
      </c>
      <c r="S3294" s="12">
        <f t="shared" si="413"/>
        <v>42282.770231481481</v>
      </c>
      <c r="T3294" s="12">
        <f t="shared" si="414"/>
        <v>42342.811898148153</v>
      </c>
      <c r="U3294" s="13">
        <f t="shared" si="415"/>
        <v>42282.770231481481</v>
      </c>
      <c r="V3294" t="str">
        <f t="shared" si="416"/>
        <v>Oct</v>
      </c>
    </row>
    <row r="3295" spans="1:22"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409"/>
        <v>1.7044444444444444</v>
      </c>
      <c r="P3295" s="7">
        <f t="shared" si="410"/>
        <v>84.285714285714292</v>
      </c>
      <c r="Q3295" t="str">
        <f t="shared" si="411"/>
        <v>theater</v>
      </c>
      <c r="R3295" s="8" t="str">
        <f t="shared" si="412"/>
        <v>plays</v>
      </c>
      <c r="S3295" s="12">
        <f t="shared" si="413"/>
        <v>42768.425370370373</v>
      </c>
      <c r="T3295" s="12">
        <f t="shared" si="414"/>
        <v>42798.425370370373</v>
      </c>
      <c r="U3295" s="13">
        <f t="shared" si="415"/>
        <v>42768.425370370373</v>
      </c>
      <c r="V3295" t="str">
        <f t="shared" si="416"/>
        <v>Feb</v>
      </c>
    </row>
    <row r="3296" spans="1:22"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409"/>
        <v>1.1833333333333333</v>
      </c>
      <c r="P3296" s="7">
        <f t="shared" si="410"/>
        <v>29.583333333333332</v>
      </c>
      <c r="Q3296" t="str">
        <f t="shared" si="411"/>
        <v>theater</v>
      </c>
      <c r="R3296" s="8" t="str">
        <f t="shared" si="412"/>
        <v>plays</v>
      </c>
      <c r="S3296" s="12">
        <f t="shared" si="413"/>
        <v>42141.541134259256</v>
      </c>
      <c r="T3296" s="12">
        <f t="shared" si="414"/>
        <v>42171.541134259256</v>
      </c>
      <c r="U3296" s="13">
        <f t="shared" si="415"/>
        <v>42141.541134259256</v>
      </c>
      <c r="V3296" t="str">
        <f t="shared" si="416"/>
        <v>May</v>
      </c>
    </row>
    <row r="3297" spans="1:22"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409"/>
        <v>1.0285857142857142</v>
      </c>
      <c r="P3297" s="7">
        <f t="shared" si="410"/>
        <v>26.667037037037037</v>
      </c>
      <c r="Q3297" t="str">
        <f t="shared" si="411"/>
        <v>theater</v>
      </c>
      <c r="R3297" s="8" t="str">
        <f t="shared" si="412"/>
        <v>plays</v>
      </c>
      <c r="S3297" s="12">
        <f t="shared" si="413"/>
        <v>42609.442465277782</v>
      </c>
      <c r="T3297" s="12">
        <f t="shared" si="414"/>
        <v>42639.442465277782</v>
      </c>
      <c r="U3297" s="13">
        <f t="shared" si="415"/>
        <v>42609.442465277782</v>
      </c>
      <c r="V3297" t="str">
        <f t="shared" si="416"/>
        <v>Aug</v>
      </c>
    </row>
    <row r="3298" spans="1:22"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409"/>
        <v>1.4406666666666668</v>
      </c>
      <c r="P3298" s="7">
        <f t="shared" si="410"/>
        <v>45.978723404255319</v>
      </c>
      <c r="Q3298" t="str">
        <f t="shared" si="411"/>
        <v>theater</v>
      </c>
      <c r="R3298" s="8" t="str">
        <f t="shared" si="412"/>
        <v>plays</v>
      </c>
      <c r="S3298" s="12">
        <f t="shared" si="413"/>
        <v>42309.756620370375</v>
      </c>
      <c r="T3298" s="12">
        <f t="shared" si="414"/>
        <v>42330.916666666672</v>
      </c>
      <c r="U3298" s="13">
        <f t="shared" si="415"/>
        <v>42309.756620370375</v>
      </c>
      <c r="V3298" t="str">
        <f t="shared" si="416"/>
        <v>Nov</v>
      </c>
    </row>
    <row r="3299" spans="1:22"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409"/>
        <v>1.0007272727272727</v>
      </c>
      <c r="P3299" s="7">
        <f t="shared" si="410"/>
        <v>125.09090909090909</v>
      </c>
      <c r="Q3299" t="str">
        <f t="shared" si="411"/>
        <v>theater</v>
      </c>
      <c r="R3299" s="8" t="str">
        <f t="shared" si="412"/>
        <v>plays</v>
      </c>
      <c r="S3299" s="12">
        <f t="shared" si="413"/>
        <v>42193.771481481483</v>
      </c>
      <c r="T3299" s="12">
        <f t="shared" si="414"/>
        <v>42212.957638888889</v>
      </c>
      <c r="U3299" s="13">
        <f t="shared" si="415"/>
        <v>42193.771481481483</v>
      </c>
      <c r="V3299" t="str">
        <f t="shared" si="416"/>
        <v>Jul</v>
      </c>
    </row>
    <row r="3300" spans="1:22"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409"/>
        <v>1.0173000000000001</v>
      </c>
      <c r="P3300" s="7">
        <f t="shared" si="410"/>
        <v>141.29166666666666</v>
      </c>
      <c r="Q3300" t="str">
        <f t="shared" si="411"/>
        <v>theater</v>
      </c>
      <c r="R3300" s="8" t="str">
        <f t="shared" si="412"/>
        <v>plays</v>
      </c>
      <c r="S3300" s="12">
        <f t="shared" si="413"/>
        <v>42239.957962962959</v>
      </c>
      <c r="T3300" s="12">
        <f t="shared" si="414"/>
        <v>42260</v>
      </c>
      <c r="U3300" s="13">
        <f t="shared" si="415"/>
        <v>42239.957962962959</v>
      </c>
      <c r="V3300" t="str">
        <f t="shared" si="416"/>
        <v>Aug</v>
      </c>
    </row>
    <row r="3301" spans="1:22"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409"/>
        <v>1.1619999999999999</v>
      </c>
      <c r="P3301" s="7">
        <f t="shared" si="410"/>
        <v>55.333333333333336</v>
      </c>
      <c r="Q3301" t="str">
        <f t="shared" si="411"/>
        <v>theater</v>
      </c>
      <c r="R3301" s="8" t="str">
        <f t="shared" si="412"/>
        <v>plays</v>
      </c>
      <c r="S3301" s="12">
        <f t="shared" si="413"/>
        <v>42261.917395833334</v>
      </c>
      <c r="T3301" s="12">
        <f t="shared" si="414"/>
        <v>42291.917395833334</v>
      </c>
      <c r="U3301" s="13">
        <f t="shared" si="415"/>
        <v>42261.917395833334</v>
      </c>
      <c r="V3301" t="str">
        <f t="shared" si="416"/>
        <v>Sep</v>
      </c>
    </row>
    <row r="3302" spans="1:22"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409"/>
        <v>1.3616666666666666</v>
      </c>
      <c r="P3302" s="7">
        <f t="shared" si="410"/>
        <v>46.420454545454547</v>
      </c>
      <c r="Q3302" t="str">
        <f t="shared" si="411"/>
        <v>theater</v>
      </c>
      <c r="R3302" s="8" t="str">
        <f t="shared" si="412"/>
        <v>plays</v>
      </c>
      <c r="S3302" s="12">
        <f t="shared" si="413"/>
        <v>42102.743773148148</v>
      </c>
      <c r="T3302" s="12">
        <f t="shared" si="414"/>
        <v>42123.743773148148</v>
      </c>
      <c r="U3302" s="13">
        <f t="shared" si="415"/>
        <v>42102.743773148148</v>
      </c>
      <c r="V3302" t="str">
        <f t="shared" si="416"/>
        <v>Apr</v>
      </c>
    </row>
    <row r="3303" spans="1:22"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409"/>
        <v>1.3346666666666667</v>
      </c>
      <c r="P3303" s="7">
        <f t="shared" si="410"/>
        <v>57.2</v>
      </c>
      <c r="Q3303" t="str">
        <f t="shared" si="411"/>
        <v>theater</v>
      </c>
      <c r="R3303" s="8" t="str">
        <f t="shared" si="412"/>
        <v>plays</v>
      </c>
      <c r="S3303" s="12">
        <f t="shared" si="413"/>
        <v>42538.735833333332</v>
      </c>
      <c r="T3303" s="12">
        <f t="shared" si="414"/>
        <v>42583.290972222225</v>
      </c>
      <c r="U3303" s="13">
        <f t="shared" si="415"/>
        <v>42538.735833333332</v>
      </c>
      <c r="V3303" t="str">
        <f t="shared" si="416"/>
        <v>Jun</v>
      </c>
    </row>
    <row r="3304" spans="1:22"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409"/>
        <v>1.0339285714285715</v>
      </c>
      <c r="P3304" s="7">
        <f t="shared" si="410"/>
        <v>173.7</v>
      </c>
      <c r="Q3304" t="str">
        <f t="shared" si="411"/>
        <v>theater</v>
      </c>
      <c r="R3304" s="8" t="str">
        <f t="shared" si="412"/>
        <v>plays</v>
      </c>
      <c r="S3304" s="12">
        <f t="shared" si="413"/>
        <v>42681.35157407407</v>
      </c>
      <c r="T3304" s="12">
        <f t="shared" si="414"/>
        <v>42711.35157407407</v>
      </c>
      <c r="U3304" s="13">
        <f t="shared" si="415"/>
        <v>42681.35157407407</v>
      </c>
      <c r="V3304" t="str">
        <f t="shared" si="416"/>
        <v>Nov</v>
      </c>
    </row>
    <row r="3305" spans="1:22"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409"/>
        <v>1.1588888888888889</v>
      </c>
      <c r="P3305" s="7">
        <f t="shared" si="410"/>
        <v>59.6</v>
      </c>
      <c r="Q3305" t="str">
        <f t="shared" si="411"/>
        <v>theater</v>
      </c>
      <c r="R3305" s="8" t="str">
        <f t="shared" si="412"/>
        <v>plays</v>
      </c>
      <c r="S3305" s="12">
        <f t="shared" si="413"/>
        <v>42056.65143518518</v>
      </c>
      <c r="T3305" s="12">
        <f t="shared" si="414"/>
        <v>42091.609768518523</v>
      </c>
      <c r="U3305" s="13">
        <f t="shared" si="415"/>
        <v>42056.65143518518</v>
      </c>
      <c r="V3305" t="str">
        <f t="shared" si="416"/>
        <v>Feb</v>
      </c>
    </row>
    <row r="3306" spans="1:22"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409"/>
        <v>1.0451666666666666</v>
      </c>
      <c r="P3306" s="7">
        <f t="shared" si="410"/>
        <v>89.585714285714289</v>
      </c>
      <c r="Q3306" t="str">
        <f t="shared" si="411"/>
        <v>theater</v>
      </c>
      <c r="R3306" s="8" t="str">
        <f t="shared" si="412"/>
        <v>plays</v>
      </c>
      <c r="S3306" s="12">
        <f t="shared" si="413"/>
        <v>42696.624444444446</v>
      </c>
      <c r="T3306" s="12">
        <f t="shared" si="414"/>
        <v>42726.624444444446</v>
      </c>
      <c r="U3306" s="13">
        <f t="shared" si="415"/>
        <v>42696.624444444446</v>
      </c>
      <c r="V3306" t="str">
        <f t="shared" si="416"/>
        <v>Nov</v>
      </c>
    </row>
    <row r="3307" spans="1:22"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409"/>
        <v>1.0202500000000001</v>
      </c>
      <c r="P3307" s="7">
        <f t="shared" si="410"/>
        <v>204.05</v>
      </c>
      <c r="Q3307" t="str">
        <f t="shared" si="411"/>
        <v>theater</v>
      </c>
      <c r="R3307" s="8" t="str">
        <f t="shared" si="412"/>
        <v>plays</v>
      </c>
      <c r="S3307" s="12">
        <f t="shared" si="413"/>
        <v>42186.855879629627</v>
      </c>
      <c r="T3307" s="12">
        <f t="shared" si="414"/>
        <v>42216.855879629627</v>
      </c>
      <c r="U3307" s="13">
        <f t="shared" si="415"/>
        <v>42186.855879629627</v>
      </c>
      <c r="V3307" t="str">
        <f t="shared" si="416"/>
        <v>Jul</v>
      </c>
    </row>
    <row r="3308" spans="1:22"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409"/>
        <v>1.7533333333333334</v>
      </c>
      <c r="P3308" s="7">
        <f t="shared" si="410"/>
        <v>48.703703703703702</v>
      </c>
      <c r="Q3308" t="str">
        <f t="shared" si="411"/>
        <v>theater</v>
      </c>
      <c r="R3308" s="8" t="str">
        <f t="shared" si="412"/>
        <v>plays</v>
      </c>
      <c r="S3308" s="12">
        <f t="shared" si="413"/>
        <v>42493.219236111108</v>
      </c>
      <c r="T3308" s="12">
        <f t="shared" si="414"/>
        <v>42531.125</v>
      </c>
      <c r="U3308" s="13">
        <f t="shared" si="415"/>
        <v>42493.219236111108</v>
      </c>
      <c r="V3308" t="str">
        <f t="shared" si="416"/>
        <v>May</v>
      </c>
    </row>
    <row r="3309" spans="1:22"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409"/>
        <v>1.0668</v>
      </c>
      <c r="P3309" s="7">
        <f t="shared" si="410"/>
        <v>53.339999999999996</v>
      </c>
      <c r="Q3309" t="str">
        <f t="shared" si="411"/>
        <v>theater</v>
      </c>
      <c r="R3309" s="8" t="str">
        <f t="shared" si="412"/>
        <v>plays</v>
      </c>
      <c r="S3309" s="12">
        <f t="shared" si="413"/>
        <v>42475.057164351849</v>
      </c>
      <c r="T3309" s="12">
        <f t="shared" si="414"/>
        <v>42505.057164351849</v>
      </c>
      <c r="U3309" s="13">
        <f t="shared" si="415"/>
        <v>42475.057164351849</v>
      </c>
      <c r="V3309" t="str">
        <f t="shared" si="416"/>
        <v>Apr</v>
      </c>
    </row>
    <row r="3310" spans="1:22"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409"/>
        <v>1.2228571428571429</v>
      </c>
      <c r="P3310" s="7">
        <f t="shared" si="410"/>
        <v>75.087719298245617</v>
      </c>
      <c r="Q3310" t="str">
        <f t="shared" si="411"/>
        <v>theater</v>
      </c>
      <c r="R3310" s="8" t="str">
        <f t="shared" si="412"/>
        <v>plays</v>
      </c>
      <c r="S3310" s="12">
        <f t="shared" si="413"/>
        <v>42452.876909722225</v>
      </c>
      <c r="T3310" s="12">
        <f t="shared" si="414"/>
        <v>42473.876909722225</v>
      </c>
      <c r="U3310" s="13">
        <f t="shared" si="415"/>
        <v>42452.876909722225</v>
      </c>
      <c r="V3310" t="str">
        <f t="shared" si="416"/>
        <v>Mar</v>
      </c>
    </row>
    <row r="3311" spans="1:22"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409"/>
        <v>1.5942857142857143</v>
      </c>
      <c r="P3311" s="7">
        <f t="shared" si="410"/>
        <v>18</v>
      </c>
      <c r="Q3311" t="str">
        <f t="shared" si="411"/>
        <v>theater</v>
      </c>
      <c r="R3311" s="8" t="str">
        <f t="shared" si="412"/>
        <v>plays</v>
      </c>
      <c r="S3311" s="12">
        <f t="shared" si="413"/>
        <v>42628.650208333333</v>
      </c>
      <c r="T3311" s="12">
        <f t="shared" si="414"/>
        <v>42659.650208333333</v>
      </c>
      <c r="U3311" s="13">
        <f t="shared" si="415"/>
        <v>42628.650208333333</v>
      </c>
      <c r="V3311" t="str">
        <f t="shared" si="416"/>
        <v>Sep</v>
      </c>
    </row>
    <row r="3312" spans="1:22"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409"/>
        <v>1.0007692307692309</v>
      </c>
      <c r="P3312" s="7">
        <f t="shared" si="410"/>
        <v>209.83870967741936</v>
      </c>
      <c r="Q3312" t="str">
        <f t="shared" si="411"/>
        <v>theater</v>
      </c>
      <c r="R3312" s="8" t="str">
        <f t="shared" si="412"/>
        <v>plays</v>
      </c>
      <c r="S3312" s="12">
        <f t="shared" si="413"/>
        <v>42253.928530092591</v>
      </c>
      <c r="T3312" s="12">
        <f t="shared" si="414"/>
        <v>42283.928530092591</v>
      </c>
      <c r="U3312" s="13">
        <f t="shared" si="415"/>
        <v>42253.928530092591</v>
      </c>
      <c r="V3312" t="str">
        <f t="shared" si="416"/>
        <v>Sep</v>
      </c>
    </row>
    <row r="3313" spans="1:22"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409"/>
        <v>1.0984</v>
      </c>
      <c r="P3313" s="7">
        <f t="shared" si="410"/>
        <v>61.022222222222226</v>
      </c>
      <c r="Q3313" t="str">
        <f t="shared" si="411"/>
        <v>theater</v>
      </c>
      <c r="R3313" s="8" t="str">
        <f t="shared" si="412"/>
        <v>plays</v>
      </c>
      <c r="S3313" s="12">
        <f t="shared" si="413"/>
        <v>42264.29178240741</v>
      </c>
      <c r="T3313" s="12">
        <f t="shared" si="414"/>
        <v>42294.29178240741</v>
      </c>
      <c r="U3313" s="13">
        <f t="shared" si="415"/>
        <v>42264.29178240741</v>
      </c>
      <c r="V3313" t="str">
        <f t="shared" si="416"/>
        <v>Sep</v>
      </c>
    </row>
    <row r="3314" spans="1:22"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409"/>
        <v>1.0004</v>
      </c>
      <c r="P3314" s="7">
        <f t="shared" si="410"/>
        <v>61</v>
      </c>
      <c r="Q3314" t="str">
        <f t="shared" si="411"/>
        <v>theater</v>
      </c>
      <c r="R3314" s="8" t="str">
        <f t="shared" si="412"/>
        <v>plays</v>
      </c>
      <c r="S3314" s="12">
        <f t="shared" si="413"/>
        <v>42664.809560185182</v>
      </c>
      <c r="T3314" s="12">
        <f t="shared" si="414"/>
        <v>42685.916666666672</v>
      </c>
      <c r="U3314" s="13">
        <f t="shared" si="415"/>
        <v>42664.809560185182</v>
      </c>
      <c r="V3314" t="str">
        <f t="shared" si="416"/>
        <v>Oct</v>
      </c>
    </row>
    <row r="3315" spans="1:22"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409"/>
        <v>1.1605000000000001</v>
      </c>
      <c r="P3315" s="7">
        <f t="shared" si="410"/>
        <v>80.034482758620683</v>
      </c>
      <c r="Q3315" t="str">
        <f t="shared" si="411"/>
        <v>theater</v>
      </c>
      <c r="R3315" s="8" t="str">
        <f t="shared" si="412"/>
        <v>plays</v>
      </c>
      <c r="S3315" s="12">
        <f t="shared" si="413"/>
        <v>42382.244409722218</v>
      </c>
      <c r="T3315" s="12">
        <f t="shared" si="414"/>
        <v>42396.041666666672</v>
      </c>
      <c r="U3315" s="13">
        <f t="shared" si="415"/>
        <v>42382.244409722218</v>
      </c>
      <c r="V3315" t="str">
        <f t="shared" si="416"/>
        <v>Jan</v>
      </c>
    </row>
    <row r="3316" spans="1:22"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409"/>
        <v>2.1074999999999999</v>
      </c>
      <c r="P3316" s="7">
        <f t="shared" si="410"/>
        <v>29.068965517241381</v>
      </c>
      <c r="Q3316" t="str">
        <f t="shared" si="411"/>
        <v>theater</v>
      </c>
      <c r="R3316" s="8" t="str">
        <f t="shared" si="412"/>
        <v>plays</v>
      </c>
      <c r="S3316" s="12">
        <f t="shared" si="413"/>
        <v>42105.267488425925</v>
      </c>
      <c r="T3316" s="12">
        <f t="shared" si="414"/>
        <v>42132.836805555555</v>
      </c>
      <c r="U3316" s="13">
        <f t="shared" si="415"/>
        <v>42105.267488425925</v>
      </c>
      <c r="V3316" t="str">
        <f t="shared" si="416"/>
        <v>Apr</v>
      </c>
    </row>
    <row r="3317" spans="1:22"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409"/>
        <v>1.1000000000000001</v>
      </c>
      <c r="P3317" s="7">
        <f t="shared" si="410"/>
        <v>49.438202247191015</v>
      </c>
      <c r="Q3317" t="str">
        <f t="shared" si="411"/>
        <v>theater</v>
      </c>
      <c r="R3317" s="8" t="str">
        <f t="shared" si="412"/>
        <v>plays</v>
      </c>
      <c r="S3317" s="12">
        <f t="shared" si="413"/>
        <v>42466.303715277776</v>
      </c>
      <c r="T3317" s="12">
        <f t="shared" si="414"/>
        <v>42496.303715277776</v>
      </c>
      <c r="U3317" s="13">
        <f t="shared" si="415"/>
        <v>42466.303715277776</v>
      </c>
      <c r="V3317" t="str">
        <f t="shared" si="416"/>
        <v>Apr</v>
      </c>
    </row>
    <row r="3318" spans="1:22"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409"/>
        <v>1.0008673425918038</v>
      </c>
      <c r="P3318" s="7">
        <f t="shared" si="410"/>
        <v>93.977440000000001</v>
      </c>
      <c r="Q3318" t="str">
        <f t="shared" si="411"/>
        <v>theater</v>
      </c>
      <c r="R3318" s="8" t="str">
        <f t="shared" si="412"/>
        <v>plays</v>
      </c>
      <c r="S3318" s="12">
        <f t="shared" si="413"/>
        <v>41826.871238425927</v>
      </c>
      <c r="T3318" s="12">
        <f t="shared" si="414"/>
        <v>41859.579166666663</v>
      </c>
      <c r="U3318" s="13">
        <f t="shared" si="415"/>
        <v>41826.871238425927</v>
      </c>
      <c r="V3318" t="str">
        <f t="shared" si="416"/>
        <v>Jul</v>
      </c>
    </row>
    <row r="3319" spans="1:22"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409"/>
        <v>1.0619047619047619</v>
      </c>
      <c r="P3319" s="7">
        <f t="shared" si="410"/>
        <v>61.944444444444443</v>
      </c>
      <c r="Q3319" t="str">
        <f t="shared" si="411"/>
        <v>theater</v>
      </c>
      <c r="R3319" s="8" t="str">
        <f t="shared" si="412"/>
        <v>plays</v>
      </c>
      <c r="S3319" s="12">
        <f t="shared" si="413"/>
        <v>42499.039629629631</v>
      </c>
      <c r="T3319" s="12">
        <f t="shared" si="414"/>
        <v>42529.039629629631</v>
      </c>
      <c r="U3319" s="13">
        <f t="shared" si="415"/>
        <v>42499.039629629631</v>
      </c>
      <c r="V3319" t="str">
        <f t="shared" si="416"/>
        <v>May</v>
      </c>
    </row>
    <row r="3320" spans="1:22"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409"/>
        <v>1.256</v>
      </c>
      <c r="P3320" s="7">
        <f t="shared" si="410"/>
        <v>78.5</v>
      </c>
      <c r="Q3320" t="str">
        <f t="shared" si="411"/>
        <v>theater</v>
      </c>
      <c r="R3320" s="8" t="str">
        <f t="shared" si="412"/>
        <v>plays</v>
      </c>
      <c r="S3320" s="12">
        <f t="shared" si="413"/>
        <v>42431.302002314813</v>
      </c>
      <c r="T3320" s="12">
        <f t="shared" si="414"/>
        <v>42471.104166666672</v>
      </c>
      <c r="U3320" s="13">
        <f t="shared" si="415"/>
        <v>42431.302002314813</v>
      </c>
      <c r="V3320" t="str">
        <f t="shared" si="416"/>
        <v>Mar</v>
      </c>
    </row>
    <row r="3321" spans="1:22"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409"/>
        <v>1.08</v>
      </c>
      <c r="P3321" s="7">
        <f t="shared" si="410"/>
        <v>33.75</v>
      </c>
      <c r="Q3321" t="str">
        <f t="shared" si="411"/>
        <v>theater</v>
      </c>
      <c r="R3321" s="8" t="str">
        <f t="shared" si="412"/>
        <v>plays</v>
      </c>
      <c r="S3321" s="12">
        <f t="shared" si="413"/>
        <v>41990.585486111115</v>
      </c>
      <c r="T3321" s="12">
        <f t="shared" si="414"/>
        <v>42035.585486111115</v>
      </c>
      <c r="U3321" s="13">
        <f t="shared" si="415"/>
        <v>41990.585486111115</v>
      </c>
      <c r="V3321" t="str">
        <f t="shared" si="416"/>
        <v>Dec</v>
      </c>
    </row>
    <row r="3322" spans="1:22"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ref="O3322:O3385" si="417">E3322/D3322</f>
        <v>1.01</v>
      </c>
      <c r="P3322" s="7">
        <f t="shared" si="410"/>
        <v>66.44736842105263</v>
      </c>
      <c r="Q3322" t="str">
        <f t="shared" si="411"/>
        <v>theater</v>
      </c>
      <c r="R3322" s="8" t="str">
        <f t="shared" si="412"/>
        <v>plays</v>
      </c>
      <c r="S3322" s="12">
        <f t="shared" si="413"/>
        <v>42513.045798611114</v>
      </c>
      <c r="T3322" s="12">
        <f t="shared" si="414"/>
        <v>42543.045798611114</v>
      </c>
      <c r="U3322" s="13">
        <f t="shared" si="415"/>
        <v>42513.045798611114</v>
      </c>
      <c r="V3322" t="str">
        <f t="shared" si="416"/>
        <v>May</v>
      </c>
    </row>
    <row r="3323" spans="1:22"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417"/>
        <v>1.0740000000000001</v>
      </c>
      <c r="P3323" s="7">
        <f t="shared" si="410"/>
        <v>35.799999999999997</v>
      </c>
      <c r="Q3323" t="str">
        <f t="shared" si="411"/>
        <v>theater</v>
      </c>
      <c r="R3323" s="8" t="str">
        <f t="shared" si="412"/>
        <v>plays</v>
      </c>
      <c r="S3323" s="12">
        <f t="shared" si="413"/>
        <v>41914.100289351853</v>
      </c>
      <c r="T3323" s="12">
        <f t="shared" si="414"/>
        <v>41928.165972222225</v>
      </c>
      <c r="U3323" s="13">
        <f t="shared" si="415"/>
        <v>41914.100289351853</v>
      </c>
      <c r="V3323" t="str">
        <f t="shared" si="416"/>
        <v>Oct</v>
      </c>
    </row>
    <row r="3324" spans="1:22"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417"/>
        <v>1.0151515151515151</v>
      </c>
      <c r="P3324" s="7">
        <f t="shared" si="410"/>
        <v>145.65217391304347</v>
      </c>
      <c r="Q3324" t="str">
        <f t="shared" si="411"/>
        <v>theater</v>
      </c>
      <c r="R3324" s="8" t="str">
        <f t="shared" si="412"/>
        <v>plays</v>
      </c>
      <c r="S3324" s="12">
        <f t="shared" si="413"/>
        <v>42521.010370370372</v>
      </c>
      <c r="T3324" s="12">
        <f t="shared" si="414"/>
        <v>42543.163194444445</v>
      </c>
      <c r="U3324" s="13">
        <f t="shared" si="415"/>
        <v>42521.010370370372</v>
      </c>
      <c r="V3324" t="str">
        <f t="shared" si="416"/>
        <v>May</v>
      </c>
    </row>
    <row r="3325" spans="1:22"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417"/>
        <v>1.2589999999999999</v>
      </c>
      <c r="P3325" s="7">
        <f t="shared" si="410"/>
        <v>25.693877551020407</v>
      </c>
      <c r="Q3325" t="str">
        <f t="shared" si="411"/>
        <v>theater</v>
      </c>
      <c r="R3325" s="8" t="str">
        <f t="shared" si="412"/>
        <v>plays</v>
      </c>
      <c r="S3325" s="12">
        <f t="shared" si="413"/>
        <v>42608.36583333333</v>
      </c>
      <c r="T3325" s="12">
        <f t="shared" si="414"/>
        <v>42638.36583333333</v>
      </c>
      <c r="U3325" s="13">
        <f t="shared" si="415"/>
        <v>42608.36583333333</v>
      </c>
      <c r="V3325" t="str">
        <f t="shared" si="416"/>
        <v>Aug</v>
      </c>
    </row>
    <row r="3326" spans="1:22"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417"/>
        <v>1.0166666666666666</v>
      </c>
      <c r="P3326" s="7">
        <f t="shared" si="410"/>
        <v>152.5</v>
      </c>
      <c r="Q3326" t="str">
        <f t="shared" si="411"/>
        <v>theater</v>
      </c>
      <c r="R3326" s="8" t="str">
        <f t="shared" si="412"/>
        <v>plays</v>
      </c>
      <c r="S3326" s="12">
        <f t="shared" si="413"/>
        <v>42512.58321759259</v>
      </c>
      <c r="T3326" s="12">
        <f t="shared" si="414"/>
        <v>42526.58321759259</v>
      </c>
      <c r="U3326" s="13">
        <f t="shared" si="415"/>
        <v>42512.58321759259</v>
      </c>
      <c r="V3326" t="str">
        <f t="shared" si="416"/>
        <v>May</v>
      </c>
    </row>
    <row r="3327" spans="1:22"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417"/>
        <v>1.125</v>
      </c>
      <c r="P3327" s="7">
        <f t="shared" si="410"/>
        <v>30</v>
      </c>
      <c r="Q3327" t="str">
        <f t="shared" si="411"/>
        <v>theater</v>
      </c>
      <c r="R3327" s="8" t="str">
        <f t="shared" si="412"/>
        <v>plays</v>
      </c>
      <c r="S3327" s="12">
        <f t="shared" si="413"/>
        <v>42064.785613425927</v>
      </c>
      <c r="T3327" s="12">
        <f t="shared" si="414"/>
        <v>42099.743946759263</v>
      </c>
      <c r="U3327" s="13">
        <f t="shared" si="415"/>
        <v>42064.785613425927</v>
      </c>
      <c r="V3327" t="str">
        <f t="shared" si="416"/>
        <v>Mar</v>
      </c>
    </row>
    <row r="3328" spans="1:22"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417"/>
        <v>1.0137499999999999</v>
      </c>
      <c r="P3328" s="7">
        <f t="shared" si="410"/>
        <v>142.28070175438597</v>
      </c>
      <c r="Q3328" t="str">
        <f t="shared" si="411"/>
        <v>theater</v>
      </c>
      <c r="R3328" s="8" t="str">
        <f t="shared" si="412"/>
        <v>plays</v>
      </c>
      <c r="S3328" s="12">
        <f t="shared" si="413"/>
        <v>42041.714178240742</v>
      </c>
      <c r="T3328" s="12">
        <f t="shared" si="414"/>
        <v>42071.67251157407</v>
      </c>
      <c r="U3328" s="13">
        <f t="shared" si="415"/>
        <v>42041.714178240742</v>
      </c>
      <c r="V3328" t="str">
        <f t="shared" si="416"/>
        <v>Feb</v>
      </c>
    </row>
    <row r="3329" spans="1:22"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417"/>
        <v>1.0125</v>
      </c>
      <c r="P3329" s="7">
        <f t="shared" si="410"/>
        <v>24.545454545454547</v>
      </c>
      <c r="Q3329" t="str">
        <f t="shared" si="411"/>
        <v>theater</v>
      </c>
      <c r="R3329" s="8" t="str">
        <f t="shared" si="412"/>
        <v>plays</v>
      </c>
      <c r="S3329" s="12">
        <f t="shared" si="413"/>
        <v>42468.374606481477</v>
      </c>
      <c r="T3329" s="12">
        <f t="shared" si="414"/>
        <v>42498.374606481477</v>
      </c>
      <c r="U3329" s="13">
        <f t="shared" si="415"/>
        <v>42468.374606481477</v>
      </c>
      <c r="V3329" t="str">
        <f t="shared" si="416"/>
        <v>Apr</v>
      </c>
    </row>
    <row r="3330" spans="1:22"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417"/>
        <v>1.4638888888888888</v>
      </c>
      <c r="P3330" s="7">
        <f t="shared" si="410"/>
        <v>292.77777777777777</v>
      </c>
      <c r="Q3330" t="str">
        <f t="shared" si="411"/>
        <v>theater</v>
      </c>
      <c r="R3330" s="8" t="str">
        <f t="shared" si="412"/>
        <v>plays</v>
      </c>
      <c r="S3330" s="12">
        <f t="shared" si="413"/>
        <v>41822.57503472222</v>
      </c>
      <c r="T3330" s="12">
        <f t="shared" si="414"/>
        <v>41825.041666666664</v>
      </c>
      <c r="U3330" s="13">
        <f t="shared" si="415"/>
        <v>41822.57503472222</v>
      </c>
      <c r="V3330" t="str">
        <f t="shared" si="416"/>
        <v>Jul</v>
      </c>
    </row>
    <row r="3331" spans="1:22"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417"/>
        <v>1.1679999999999999</v>
      </c>
      <c r="P3331" s="7">
        <f t="shared" ref="P3331:P3394" si="418">E3331/L3331</f>
        <v>44.92307692307692</v>
      </c>
      <c r="Q3331" t="str">
        <f t="shared" ref="Q3331:Q3394" si="419">LEFT(N3331, SEARCH("/",N3331,1)-1)</f>
        <v>theater</v>
      </c>
      <c r="R3331" s="8" t="str">
        <f t="shared" ref="R3331:R3394" si="420">RIGHT(N3331,LEN(N3331)-SEARCH("/",N3331))</f>
        <v>plays</v>
      </c>
      <c r="S3331" s="12">
        <f t="shared" ref="S3331:S3394" si="421">(J3331/86400)+DATE(1970,1,1)</f>
        <v>41837.323009259257</v>
      </c>
      <c r="T3331" s="12">
        <f t="shared" ref="T3331:T3394" si="422">(I3331/86400)+DATE(1970,1,1)</f>
        <v>41847.958333333336</v>
      </c>
      <c r="U3331" s="13">
        <f t="shared" ref="U3331:U3394" si="423">S3331</f>
        <v>41837.323009259257</v>
      </c>
      <c r="V3331" t="str">
        <f t="shared" si="416"/>
        <v>Jul</v>
      </c>
    </row>
    <row r="3332" spans="1:22"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417"/>
        <v>1.0626666666666666</v>
      </c>
      <c r="P3332" s="7">
        <f t="shared" si="418"/>
        <v>23.10144927536232</v>
      </c>
      <c r="Q3332" t="str">
        <f t="shared" si="419"/>
        <v>theater</v>
      </c>
      <c r="R3332" s="8" t="str">
        <f t="shared" si="420"/>
        <v>plays</v>
      </c>
      <c r="S3332" s="12">
        <f t="shared" si="421"/>
        <v>42065.887361111112</v>
      </c>
      <c r="T3332" s="12">
        <f t="shared" si="422"/>
        <v>42095.845694444448</v>
      </c>
      <c r="U3332" s="13">
        <f t="shared" si="423"/>
        <v>42065.887361111112</v>
      </c>
      <c r="V3332" t="str">
        <f t="shared" ref="V3332:V3395" si="424">TEXT(S3332,"mmm")</f>
        <v>Mar</v>
      </c>
    </row>
    <row r="3333" spans="1:22"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417"/>
        <v>1.0451999999999999</v>
      </c>
      <c r="P3333" s="7">
        <f t="shared" si="418"/>
        <v>80.400000000000006</v>
      </c>
      <c r="Q3333" t="str">
        <f t="shared" si="419"/>
        <v>theater</v>
      </c>
      <c r="R3333" s="8" t="str">
        <f t="shared" si="420"/>
        <v>plays</v>
      </c>
      <c r="S3333" s="12">
        <f t="shared" si="421"/>
        <v>42248.697754629626</v>
      </c>
      <c r="T3333" s="12">
        <f t="shared" si="422"/>
        <v>42283.697754629626</v>
      </c>
      <c r="U3333" s="13">
        <f t="shared" si="423"/>
        <v>42248.697754629626</v>
      </c>
      <c r="V3333" t="str">
        <f t="shared" si="424"/>
        <v>Sep</v>
      </c>
    </row>
    <row r="3334" spans="1:22"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417"/>
        <v>1</v>
      </c>
      <c r="P3334" s="7">
        <f t="shared" si="418"/>
        <v>72.289156626506028</v>
      </c>
      <c r="Q3334" t="str">
        <f t="shared" si="419"/>
        <v>theater</v>
      </c>
      <c r="R3334" s="8" t="str">
        <f t="shared" si="420"/>
        <v>plays</v>
      </c>
      <c r="S3334" s="12">
        <f t="shared" si="421"/>
        <v>41809.860300925924</v>
      </c>
      <c r="T3334" s="12">
        <f t="shared" si="422"/>
        <v>41839.860300925924</v>
      </c>
      <c r="U3334" s="13">
        <f t="shared" si="423"/>
        <v>41809.860300925924</v>
      </c>
      <c r="V3334" t="str">
        <f t="shared" si="424"/>
        <v>Jun</v>
      </c>
    </row>
    <row r="3335" spans="1:22"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417"/>
        <v>1.0457142857142858</v>
      </c>
      <c r="P3335" s="7">
        <f t="shared" si="418"/>
        <v>32.972972972972975</v>
      </c>
      <c r="Q3335" t="str">
        <f t="shared" si="419"/>
        <v>theater</v>
      </c>
      <c r="R3335" s="8" t="str">
        <f t="shared" si="420"/>
        <v>plays</v>
      </c>
      <c r="S3335" s="12">
        <f t="shared" si="421"/>
        <v>42148.676851851851</v>
      </c>
      <c r="T3335" s="12">
        <f t="shared" si="422"/>
        <v>42170.676851851851</v>
      </c>
      <c r="U3335" s="13">
        <f t="shared" si="423"/>
        <v>42148.676851851851</v>
      </c>
      <c r="V3335" t="str">
        <f t="shared" si="424"/>
        <v>May</v>
      </c>
    </row>
    <row r="3336" spans="1:22"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417"/>
        <v>1.3862051149573753</v>
      </c>
      <c r="P3336" s="7">
        <f t="shared" si="418"/>
        <v>116.65217391304348</v>
      </c>
      <c r="Q3336" t="str">
        <f t="shared" si="419"/>
        <v>theater</v>
      </c>
      <c r="R3336" s="8" t="str">
        <f t="shared" si="420"/>
        <v>plays</v>
      </c>
      <c r="S3336" s="12">
        <f t="shared" si="421"/>
        <v>42185.521087962959</v>
      </c>
      <c r="T3336" s="12">
        <f t="shared" si="422"/>
        <v>42215.521087962959</v>
      </c>
      <c r="U3336" s="13">
        <f t="shared" si="423"/>
        <v>42185.521087962959</v>
      </c>
      <c r="V3336" t="str">
        <f t="shared" si="424"/>
        <v>Jun</v>
      </c>
    </row>
    <row r="3337" spans="1:22"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417"/>
        <v>1.0032000000000001</v>
      </c>
      <c r="P3337" s="7">
        <f t="shared" si="418"/>
        <v>79.61904761904762</v>
      </c>
      <c r="Q3337" t="str">
        <f t="shared" si="419"/>
        <v>theater</v>
      </c>
      <c r="R3337" s="8" t="str">
        <f t="shared" si="420"/>
        <v>plays</v>
      </c>
      <c r="S3337" s="12">
        <f t="shared" si="421"/>
        <v>41827.674143518518</v>
      </c>
      <c r="T3337" s="12">
        <f t="shared" si="422"/>
        <v>41854.958333333336</v>
      </c>
      <c r="U3337" s="13">
        <f t="shared" si="423"/>
        <v>41827.674143518518</v>
      </c>
      <c r="V3337" t="str">
        <f t="shared" si="424"/>
        <v>Jul</v>
      </c>
    </row>
    <row r="3338" spans="1:22"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417"/>
        <v>1</v>
      </c>
      <c r="P3338" s="7">
        <f t="shared" si="418"/>
        <v>27.777777777777779</v>
      </c>
      <c r="Q3338" t="str">
        <f t="shared" si="419"/>
        <v>theater</v>
      </c>
      <c r="R3338" s="8" t="str">
        <f t="shared" si="420"/>
        <v>plays</v>
      </c>
      <c r="S3338" s="12">
        <f t="shared" si="421"/>
        <v>42437.398680555554</v>
      </c>
      <c r="T3338" s="12">
        <f t="shared" si="422"/>
        <v>42465.35701388889</v>
      </c>
      <c r="U3338" s="13">
        <f t="shared" si="423"/>
        <v>42437.398680555554</v>
      </c>
      <c r="V3338" t="str">
        <f t="shared" si="424"/>
        <v>Mar</v>
      </c>
    </row>
    <row r="3339" spans="1:22"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417"/>
        <v>1.1020000000000001</v>
      </c>
      <c r="P3339" s="7">
        <f t="shared" si="418"/>
        <v>81.029411764705884</v>
      </c>
      <c r="Q3339" t="str">
        <f t="shared" si="419"/>
        <v>theater</v>
      </c>
      <c r="R3339" s="8" t="str">
        <f t="shared" si="420"/>
        <v>plays</v>
      </c>
      <c r="S3339" s="12">
        <f t="shared" si="421"/>
        <v>41901.282025462962</v>
      </c>
      <c r="T3339" s="12">
        <f t="shared" si="422"/>
        <v>41922.875</v>
      </c>
      <c r="U3339" s="13">
        <f t="shared" si="423"/>
        <v>41901.282025462962</v>
      </c>
      <c r="V3339" t="str">
        <f t="shared" si="424"/>
        <v>Sep</v>
      </c>
    </row>
    <row r="3340" spans="1:22"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417"/>
        <v>1.0218</v>
      </c>
      <c r="P3340" s="7">
        <f t="shared" si="418"/>
        <v>136.84821428571428</v>
      </c>
      <c r="Q3340" t="str">
        <f t="shared" si="419"/>
        <v>theater</v>
      </c>
      <c r="R3340" s="8" t="str">
        <f t="shared" si="420"/>
        <v>plays</v>
      </c>
      <c r="S3340" s="12">
        <f t="shared" si="421"/>
        <v>42769.574999999997</v>
      </c>
      <c r="T3340" s="12">
        <f t="shared" si="422"/>
        <v>42790.574999999997</v>
      </c>
      <c r="U3340" s="13">
        <f t="shared" si="423"/>
        <v>42769.574999999997</v>
      </c>
      <c r="V3340" t="str">
        <f t="shared" si="424"/>
        <v>Feb</v>
      </c>
    </row>
    <row r="3341" spans="1:22"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417"/>
        <v>1.0435000000000001</v>
      </c>
      <c r="P3341" s="7">
        <f t="shared" si="418"/>
        <v>177.61702127659575</v>
      </c>
      <c r="Q3341" t="str">
        <f t="shared" si="419"/>
        <v>theater</v>
      </c>
      <c r="R3341" s="8" t="str">
        <f t="shared" si="420"/>
        <v>plays</v>
      </c>
      <c r="S3341" s="12">
        <f t="shared" si="421"/>
        <v>42549.665717592594</v>
      </c>
      <c r="T3341" s="12">
        <f t="shared" si="422"/>
        <v>42579.665717592594</v>
      </c>
      <c r="U3341" s="13">
        <f t="shared" si="423"/>
        <v>42549.665717592594</v>
      </c>
      <c r="V3341" t="str">
        <f t="shared" si="424"/>
        <v>Jun</v>
      </c>
    </row>
    <row r="3342" spans="1:22"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417"/>
        <v>1.3816666666666666</v>
      </c>
      <c r="P3342" s="7">
        <f t="shared" si="418"/>
        <v>109.07894736842105</v>
      </c>
      <c r="Q3342" t="str">
        <f t="shared" si="419"/>
        <v>theater</v>
      </c>
      <c r="R3342" s="8" t="str">
        <f t="shared" si="420"/>
        <v>plays</v>
      </c>
      <c r="S3342" s="12">
        <f t="shared" si="421"/>
        <v>42685.974004629628</v>
      </c>
      <c r="T3342" s="12">
        <f t="shared" si="422"/>
        <v>42710.974004629628</v>
      </c>
      <c r="U3342" s="13">
        <f t="shared" si="423"/>
        <v>42685.974004629628</v>
      </c>
      <c r="V3342" t="str">
        <f t="shared" si="424"/>
        <v>Nov</v>
      </c>
    </row>
    <row r="3343" spans="1:22"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417"/>
        <v>1</v>
      </c>
      <c r="P3343" s="7">
        <f t="shared" si="418"/>
        <v>119.64285714285714</v>
      </c>
      <c r="Q3343" t="str">
        <f t="shared" si="419"/>
        <v>theater</v>
      </c>
      <c r="R3343" s="8" t="str">
        <f t="shared" si="420"/>
        <v>plays</v>
      </c>
      <c r="S3343" s="12">
        <f t="shared" si="421"/>
        <v>42510.798854166671</v>
      </c>
      <c r="T3343" s="12">
        <f t="shared" si="422"/>
        <v>42533.708333333328</v>
      </c>
      <c r="U3343" s="13">
        <f t="shared" si="423"/>
        <v>42510.798854166671</v>
      </c>
      <c r="V3343" t="str">
        <f t="shared" si="424"/>
        <v>May</v>
      </c>
    </row>
    <row r="3344" spans="1:22"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417"/>
        <v>1.0166666666666666</v>
      </c>
      <c r="P3344" s="7">
        <f t="shared" si="418"/>
        <v>78.205128205128204</v>
      </c>
      <c r="Q3344" t="str">
        <f t="shared" si="419"/>
        <v>theater</v>
      </c>
      <c r="R3344" s="8" t="str">
        <f t="shared" si="420"/>
        <v>plays</v>
      </c>
      <c r="S3344" s="12">
        <f t="shared" si="421"/>
        <v>42062.296412037038</v>
      </c>
      <c r="T3344" s="12">
        <f t="shared" si="422"/>
        <v>42095.207638888889</v>
      </c>
      <c r="U3344" s="13">
        <f t="shared" si="423"/>
        <v>42062.296412037038</v>
      </c>
      <c r="V3344" t="str">
        <f t="shared" si="424"/>
        <v>Feb</v>
      </c>
    </row>
    <row r="3345" spans="1:22"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417"/>
        <v>1.7142857142857142</v>
      </c>
      <c r="P3345" s="7">
        <f t="shared" si="418"/>
        <v>52.173913043478258</v>
      </c>
      <c r="Q3345" t="str">
        <f t="shared" si="419"/>
        <v>theater</v>
      </c>
      <c r="R3345" s="8" t="str">
        <f t="shared" si="420"/>
        <v>plays</v>
      </c>
      <c r="S3345" s="12">
        <f t="shared" si="421"/>
        <v>42452.916481481487</v>
      </c>
      <c r="T3345" s="12">
        <f t="shared" si="422"/>
        <v>42473.554166666669</v>
      </c>
      <c r="U3345" s="13">
        <f t="shared" si="423"/>
        <v>42452.916481481487</v>
      </c>
      <c r="V3345" t="str">
        <f t="shared" si="424"/>
        <v>Mar</v>
      </c>
    </row>
    <row r="3346" spans="1:22"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417"/>
        <v>1.0144444444444445</v>
      </c>
      <c r="P3346" s="7">
        <f t="shared" si="418"/>
        <v>114.125</v>
      </c>
      <c r="Q3346" t="str">
        <f t="shared" si="419"/>
        <v>theater</v>
      </c>
      <c r="R3346" s="8" t="str">
        <f t="shared" si="420"/>
        <v>plays</v>
      </c>
      <c r="S3346" s="12">
        <f t="shared" si="421"/>
        <v>41851.200150462959</v>
      </c>
      <c r="T3346" s="12">
        <f t="shared" si="422"/>
        <v>41881.200150462959</v>
      </c>
      <c r="U3346" s="13">
        <f t="shared" si="423"/>
        <v>41851.200150462959</v>
      </c>
      <c r="V3346" t="str">
        <f t="shared" si="424"/>
        <v>Jul</v>
      </c>
    </row>
    <row r="3347" spans="1:22"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417"/>
        <v>1.3</v>
      </c>
      <c r="P3347" s="7">
        <f t="shared" si="418"/>
        <v>50</v>
      </c>
      <c r="Q3347" t="str">
        <f t="shared" si="419"/>
        <v>theater</v>
      </c>
      <c r="R3347" s="8" t="str">
        <f t="shared" si="420"/>
        <v>plays</v>
      </c>
      <c r="S3347" s="12">
        <f t="shared" si="421"/>
        <v>42053.106111111112</v>
      </c>
      <c r="T3347" s="12">
        <f t="shared" si="422"/>
        <v>42112.025694444441</v>
      </c>
      <c r="U3347" s="13">
        <f t="shared" si="423"/>
        <v>42053.106111111112</v>
      </c>
      <c r="V3347" t="str">
        <f t="shared" si="424"/>
        <v>Feb</v>
      </c>
    </row>
    <row r="3348" spans="1:22"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417"/>
        <v>1.1000000000000001</v>
      </c>
      <c r="P3348" s="7">
        <f t="shared" si="418"/>
        <v>91.666666666666671</v>
      </c>
      <c r="Q3348" t="str">
        <f t="shared" si="419"/>
        <v>theater</v>
      </c>
      <c r="R3348" s="8" t="str">
        <f t="shared" si="420"/>
        <v>plays</v>
      </c>
      <c r="S3348" s="12">
        <f t="shared" si="421"/>
        <v>42054.024421296301</v>
      </c>
      <c r="T3348" s="12">
        <f t="shared" si="422"/>
        <v>42061.024421296301</v>
      </c>
      <c r="U3348" s="13">
        <f t="shared" si="423"/>
        <v>42054.024421296301</v>
      </c>
      <c r="V3348" t="str">
        <f t="shared" si="424"/>
        <v>Feb</v>
      </c>
    </row>
    <row r="3349" spans="1:22"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417"/>
        <v>1.1944999999999999</v>
      </c>
      <c r="P3349" s="7">
        <f t="shared" si="418"/>
        <v>108.59090909090909</v>
      </c>
      <c r="Q3349" t="str">
        <f t="shared" si="419"/>
        <v>theater</v>
      </c>
      <c r="R3349" s="8" t="str">
        <f t="shared" si="420"/>
        <v>plays</v>
      </c>
      <c r="S3349" s="12">
        <f t="shared" si="421"/>
        <v>42484.551550925928</v>
      </c>
      <c r="T3349" s="12">
        <f t="shared" si="422"/>
        <v>42498.875</v>
      </c>
      <c r="U3349" s="13">
        <f t="shared" si="423"/>
        <v>42484.551550925928</v>
      </c>
      <c r="V3349" t="str">
        <f t="shared" si="424"/>
        <v>Apr</v>
      </c>
    </row>
    <row r="3350" spans="1:22"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417"/>
        <v>1.002909090909091</v>
      </c>
      <c r="P3350" s="7">
        <f t="shared" si="418"/>
        <v>69.822784810126578</v>
      </c>
      <c r="Q3350" t="str">
        <f t="shared" si="419"/>
        <v>theater</v>
      </c>
      <c r="R3350" s="8" t="str">
        <f t="shared" si="420"/>
        <v>plays</v>
      </c>
      <c r="S3350" s="12">
        <f t="shared" si="421"/>
        <v>42466.558796296296</v>
      </c>
      <c r="T3350" s="12">
        <f t="shared" si="422"/>
        <v>42490.165972222225</v>
      </c>
      <c r="U3350" s="13">
        <f t="shared" si="423"/>
        <v>42466.558796296296</v>
      </c>
      <c r="V3350" t="str">
        <f t="shared" si="424"/>
        <v>Apr</v>
      </c>
    </row>
    <row r="3351" spans="1:22"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417"/>
        <v>1.534</v>
      </c>
      <c r="P3351" s="7">
        <f t="shared" si="418"/>
        <v>109.57142857142857</v>
      </c>
      <c r="Q3351" t="str">
        <f t="shared" si="419"/>
        <v>theater</v>
      </c>
      <c r="R3351" s="8" t="str">
        <f t="shared" si="420"/>
        <v>plays</v>
      </c>
      <c r="S3351" s="12">
        <f t="shared" si="421"/>
        <v>42513.110787037032</v>
      </c>
      <c r="T3351" s="12">
        <f t="shared" si="422"/>
        <v>42534.708333333328</v>
      </c>
      <c r="U3351" s="13">
        <f t="shared" si="423"/>
        <v>42513.110787037032</v>
      </c>
      <c r="V3351" t="str">
        <f t="shared" si="424"/>
        <v>May</v>
      </c>
    </row>
    <row r="3352" spans="1:22"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417"/>
        <v>1.0442857142857143</v>
      </c>
      <c r="P3352" s="7">
        <f t="shared" si="418"/>
        <v>71.666666666666671</v>
      </c>
      <c r="Q3352" t="str">
        <f t="shared" si="419"/>
        <v>theater</v>
      </c>
      <c r="R3352" s="8" t="str">
        <f t="shared" si="420"/>
        <v>plays</v>
      </c>
      <c r="S3352" s="12">
        <f t="shared" si="421"/>
        <v>42302.701516203699</v>
      </c>
      <c r="T3352" s="12">
        <f t="shared" si="422"/>
        <v>42337.958333333328</v>
      </c>
      <c r="U3352" s="13">
        <f t="shared" si="423"/>
        <v>42302.701516203699</v>
      </c>
      <c r="V3352" t="str">
        <f t="shared" si="424"/>
        <v>Oct</v>
      </c>
    </row>
    <row r="3353" spans="1:22"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417"/>
        <v>1.0109999999999999</v>
      </c>
      <c r="P3353" s="7">
        <f t="shared" si="418"/>
        <v>93.611111111111114</v>
      </c>
      <c r="Q3353" t="str">
        <f t="shared" si="419"/>
        <v>theater</v>
      </c>
      <c r="R3353" s="8" t="str">
        <f t="shared" si="420"/>
        <v>plays</v>
      </c>
      <c r="S3353" s="12">
        <f t="shared" si="421"/>
        <v>41806.395428240743</v>
      </c>
      <c r="T3353" s="12">
        <f t="shared" si="422"/>
        <v>41843.458333333336</v>
      </c>
      <c r="U3353" s="13">
        <f t="shared" si="423"/>
        <v>41806.395428240743</v>
      </c>
      <c r="V3353" t="str">
        <f t="shared" si="424"/>
        <v>Jun</v>
      </c>
    </row>
    <row r="3354" spans="1:22"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417"/>
        <v>1.0751999999999999</v>
      </c>
      <c r="P3354" s="7">
        <f t="shared" si="418"/>
        <v>76.8</v>
      </c>
      <c r="Q3354" t="str">
        <f t="shared" si="419"/>
        <v>theater</v>
      </c>
      <c r="R3354" s="8" t="str">
        <f t="shared" si="420"/>
        <v>plays</v>
      </c>
      <c r="S3354" s="12">
        <f t="shared" si="421"/>
        <v>42495.992800925931</v>
      </c>
      <c r="T3354" s="12">
        <f t="shared" si="422"/>
        <v>42552.958333333328</v>
      </c>
      <c r="U3354" s="13">
        <f t="shared" si="423"/>
        <v>42495.992800925931</v>
      </c>
      <c r="V3354" t="str">
        <f t="shared" si="424"/>
        <v>May</v>
      </c>
    </row>
    <row r="3355" spans="1:22"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417"/>
        <v>3.15</v>
      </c>
      <c r="P3355" s="7">
        <f t="shared" si="418"/>
        <v>35.795454545454547</v>
      </c>
      <c r="Q3355" t="str">
        <f t="shared" si="419"/>
        <v>theater</v>
      </c>
      <c r="R3355" s="8" t="str">
        <f t="shared" si="420"/>
        <v>plays</v>
      </c>
      <c r="S3355" s="12">
        <f t="shared" si="421"/>
        <v>42479.432291666672</v>
      </c>
      <c r="T3355" s="12">
        <f t="shared" si="422"/>
        <v>42492.958333333328</v>
      </c>
      <c r="U3355" s="13">
        <f t="shared" si="423"/>
        <v>42479.432291666672</v>
      </c>
      <c r="V3355" t="str">
        <f t="shared" si="424"/>
        <v>Apr</v>
      </c>
    </row>
    <row r="3356" spans="1:22"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417"/>
        <v>1.0193333333333334</v>
      </c>
      <c r="P3356" s="7">
        <f t="shared" si="418"/>
        <v>55.6</v>
      </c>
      <c r="Q3356" t="str">
        <f t="shared" si="419"/>
        <v>theater</v>
      </c>
      <c r="R3356" s="8" t="str">
        <f t="shared" si="420"/>
        <v>plays</v>
      </c>
      <c r="S3356" s="12">
        <f t="shared" si="421"/>
        <v>42270.7269212963</v>
      </c>
      <c r="T3356" s="12">
        <f t="shared" si="422"/>
        <v>42306.167361111111</v>
      </c>
      <c r="U3356" s="13">
        <f t="shared" si="423"/>
        <v>42270.7269212963</v>
      </c>
      <c r="V3356" t="str">
        <f t="shared" si="424"/>
        <v>Sep</v>
      </c>
    </row>
    <row r="3357" spans="1:22"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417"/>
        <v>1.2628571428571429</v>
      </c>
      <c r="P3357" s="7">
        <f t="shared" si="418"/>
        <v>147.33333333333334</v>
      </c>
      <c r="Q3357" t="str">
        <f t="shared" si="419"/>
        <v>theater</v>
      </c>
      <c r="R3357" s="8" t="str">
        <f t="shared" si="420"/>
        <v>plays</v>
      </c>
      <c r="S3357" s="12">
        <f t="shared" si="421"/>
        <v>42489.619525462964</v>
      </c>
      <c r="T3357" s="12">
        <f t="shared" si="422"/>
        <v>42500.470138888893</v>
      </c>
      <c r="U3357" s="13">
        <f t="shared" si="423"/>
        <v>42489.619525462964</v>
      </c>
      <c r="V3357" t="str">
        <f t="shared" si="424"/>
        <v>Apr</v>
      </c>
    </row>
    <row r="3358" spans="1:22"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417"/>
        <v>1.014</v>
      </c>
      <c r="P3358" s="7">
        <f t="shared" si="418"/>
        <v>56.333333333333336</v>
      </c>
      <c r="Q3358" t="str">
        <f t="shared" si="419"/>
        <v>theater</v>
      </c>
      <c r="R3358" s="8" t="str">
        <f t="shared" si="420"/>
        <v>plays</v>
      </c>
      <c r="S3358" s="12">
        <f t="shared" si="421"/>
        <v>42536.815648148149</v>
      </c>
      <c r="T3358" s="12">
        <f t="shared" si="422"/>
        <v>42566.815648148149</v>
      </c>
      <c r="U3358" s="13">
        <f t="shared" si="423"/>
        <v>42536.815648148149</v>
      </c>
      <c r="V3358" t="str">
        <f t="shared" si="424"/>
        <v>Jun</v>
      </c>
    </row>
    <row r="3359" spans="1:22"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417"/>
        <v>1.01</v>
      </c>
      <c r="P3359" s="7">
        <f t="shared" si="418"/>
        <v>96.19047619047619</v>
      </c>
      <c r="Q3359" t="str">
        <f t="shared" si="419"/>
        <v>theater</v>
      </c>
      <c r="R3359" s="8" t="str">
        <f t="shared" si="420"/>
        <v>plays</v>
      </c>
      <c r="S3359" s="12">
        <f t="shared" si="421"/>
        <v>41822.417939814812</v>
      </c>
      <c r="T3359" s="12">
        <f t="shared" si="422"/>
        <v>41852.417939814812</v>
      </c>
      <c r="U3359" s="13">
        <f t="shared" si="423"/>
        <v>41822.417939814812</v>
      </c>
      <c r="V3359" t="str">
        <f t="shared" si="424"/>
        <v>Jul</v>
      </c>
    </row>
    <row r="3360" spans="1:22"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417"/>
        <v>1.0299</v>
      </c>
      <c r="P3360" s="7">
        <f t="shared" si="418"/>
        <v>63.574074074074076</v>
      </c>
      <c r="Q3360" t="str">
        <f t="shared" si="419"/>
        <v>theater</v>
      </c>
      <c r="R3360" s="8" t="str">
        <f t="shared" si="420"/>
        <v>plays</v>
      </c>
      <c r="S3360" s="12">
        <f t="shared" si="421"/>
        <v>41932.311099537037</v>
      </c>
      <c r="T3360" s="12">
        <f t="shared" si="422"/>
        <v>41962.352766203709</v>
      </c>
      <c r="U3360" s="13">
        <f t="shared" si="423"/>
        <v>41932.311099537037</v>
      </c>
      <c r="V3360" t="str">
        <f t="shared" si="424"/>
        <v>Oct</v>
      </c>
    </row>
    <row r="3361" spans="1:22"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417"/>
        <v>1.0625</v>
      </c>
      <c r="P3361" s="7">
        <f t="shared" si="418"/>
        <v>184.78260869565219</v>
      </c>
      <c r="Q3361" t="str">
        <f t="shared" si="419"/>
        <v>theater</v>
      </c>
      <c r="R3361" s="8" t="str">
        <f t="shared" si="420"/>
        <v>plays</v>
      </c>
      <c r="S3361" s="12">
        <f t="shared" si="421"/>
        <v>42746.057106481487</v>
      </c>
      <c r="T3361" s="12">
        <f t="shared" si="422"/>
        <v>42791.057106481487</v>
      </c>
      <c r="U3361" s="13">
        <f t="shared" si="423"/>
        <v>42746.057106481487</v>
      </c>
      <c r="V3361" t="str">
        <f t="shared" si="424"/>
        <v>Jan</v>
      </c>
    </row>
    <row r="3362" spans="1:22"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417"/>
        <v>1.0137777777777779</v>
      </c>
      <c r="P3362" s="7">
        <f t="shared" si="418"/>
        <v>126.72222222222223</v>
      </c>
      <c r="Q3362" t="str">
        <f t="shared" si="419"/>
        <v>theater</v>
      </c>
      <c r="R3362" s="8" t="str">
        <f t="shared" si="420"/>
        <v>plays</v>
      </c>
      <c r="S3362" s="12">
        <f t="shared" si="421"/>
        <v>42697.082673611112</v>
      </c>
      <c r="T3362" s="12">
        <f t="shared" si="422"/>
        <v>42718.665972222225</v>
      </c>
      <c r="U3362" s="13">
        <f t="shared" si="423"/>
        <v>42697.082673611112</v>
      </c>
      <c r="V3362" t="str">
        <f t="shared" si="424"/>
        <v>Nov</v>
      </c>
    </row>
    <row r="3363" spans="1:22"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417"/>
        <v>1.1346000000000001</v>
      </c>
      <c r="P3363" s="7">
        <f t="shared" si="418"/>
        <v>83.42647058823529</v>
      </c>
      <c r="Q3363" t="str">
        <f t="shared" si="419"/>
        <v>theater</v>
      </c>
      <c r="R3363" s="8" t="str">
        <f t="shared" si="420"/>
        <v>plays</v>
      </c>
      <c r="S3363" s="12">
        <f t="shared" si="421"/>
        <v>41866.025347222225</v>
      </c>
      <c r="T3363" s="12">
        <f t="shared" si="422"/>
        <v>41883.665972222225</v>
      </c>
      <c r="U3363" s="13">
        <f t="shared" si="423"/>
        <v>41866.025347222225</v>
      </c>
      <c r="V3363" t="str">
        <f t="shared" si="424"/>
        <v>Aug</v>
      </c>
    </row>
    <row r="3364" spans="1:22"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417"/>
        <v>2.1800000000000002</v>
      </c>
      <c r="P3364" s="7">
        <f t="shared" si="418"/>
        <v>54.5</v>
      </c>
      <c r="Q3364" t="str">
        <f t="shared" si="419"/>
        <v>theater</v>
      </c>
      <c r="R3364" s="8" t="str">
        <f t="shared" si="420"/>
        <v>plays</v>
      </c>
      <c r="S3364" s="12">
        <f t="shared" si="421"/>
        <v>42056.091631944444</v>
      </c>
      <c r="T3364" s="12">
        <f t="shared" si="422"/>
        <v>42070.204861111109</v>
      </c>
      <c r="U3364" s="13">
        <f t="shared" si="423"/>
        <v>42056.091631944444</v>
      </c>
      <c r="V3364" t="str">
        <f t="shared" si="424"/>
        <v>Feb</v>
      </c>
    </row>
    <row r="3365" spans="1:22"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417"/>
        <v>1.0141935483870967</v>
      </c>
      <c r="P3365" s="7">
        <f t="shared" si="418"/>
        <v>302.30769230769232</v>
      </c>
      <c r="Q3365" t="str">
        <f t="shared" si="419"/>
        <v>theater</v>
      </c>
      <c r="R3365" s="8" t="str">
        <f t="shared" si="420"/>
        <v>plays</v>
      </c>
      <c r="S3365" s="12">
        <f t="shared" si="421"/>
        <v>41851.771354166667</v>
      </c>
      <c r="T3365" s="12">
        <f t="shared" si="422"/>
        <v>41870.666666666664</v>
      </c>
      <c r="U3365" s="13">
        <f t="shared" si="423"/>
        <v>41851.771354166667</v>
      </c>
      <c r="V3365" t="str">
        <f t="shared" si="424"/>
        <v>Jul</v>
      </c>
    </row>
    <row r="3366" spans="1:22"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417"/>
        <v>1.0593333333333332</v>
      </c>
      <c r="P3366" s="7">
        <f t="shared" si="418"/>
        <v>44.138888888888886</v>
      </c>
      <c r="Q3366" t="str">
        <f t="shared" si="419"/>
        <v>theater</v>
      </c>
      <c r="R3366" s="8" t="str">
        <f t="shared" si="420"/>
        <v>plays</v>
      </c>
      <c r="S3366" s="12">
        <f t="shared" si="421"/>
        <v>42422.977418981478</v>
      </c>
      <c r="T3366" s="12">
        <f t="shared" si="422"/>
        <v>42444.875</v>
      </c>
      <c r="U3366" s="13">
        <f t="shared" si="423"/>
        <v>42422.977418981478</v>
      </c>
      <c r="V3366" t="str">
        <f t="shared" si="424"/>
        <v>Feb</v>
      </c>
    </row>
    <row r="3367" spans="1:22"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417"/>
        <v>1.04</v>
      </c>
      <c r="P3367" s="7">
        <f t="shared" si="418"/>
        <v>866.66666666666663</v>
      </c>
      <c r="Q3367" t="str">
        <f t="shared" si="419"/>
        <v>theater</v>
      </c>
      <c r="R3367" s="8" t="str">
        <f t="shared" si="420"/>
        <v>plays</v>
      </c>
      <c r="S3367" s="12">
        <f t="shared" si="421"/>
        <v>42321.101759259254</v>
      </c>
      <c r="T3367" s="12">
        <f t="shared" si="422"/>
        <v>42351.101759259254</v>
      </c>
      <c r="U3367" s="13">
        <f t="shared" si="423"/>
        <v>42321.101759259254</v>
      </c>
      <c r="V3367" t="str">
        <f t="shared" si="424"/>
        <v>Nov</v>
      </c>
    </row>
    <row r="3368" spans="1:22"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417"/>
        <v>2.21</v>
      </c>
      <c r="P3368" s="7">
        <f t="shared" si="418"/>
        <v>61.388888888888886</v>
      </c>
      <c r="Q3368" t="str">
        <f t="shared" si="419"/>
        <v>theater</v>
      </c>
      <c r="R3368" s="8" t="str">
        <f t="shared" si="420"/>
        <v>plays</v>
      </c>
      <c r="S3368" s="12">
        <f t="shared" si="421"/>
        <v>42107.067557870367</v>
      </c>
      <c r="T3368" s="12">
        <f t="shared" si="422"/>
        <v>42137.067557870367</v>
      </c>
      <c r="U3368" s="13">
        <f t="shared" si="423"/>
        <v>42107.067557870367</v>
      </c>
      <c r="V3368" t="str">
        <f t="shared" si="424"/>
        <v>Apr</v>
      </c>
    </row>
    <row r="3369" spans="1:22"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417"/>
        <v>1.1866666666666668</v>
      </c>
      <c r="P3369" s="7">
        <f t="shared" si="418"/>
        <v>29.666666666666668</v>
      </c>
      <c r="Q3369" t="str">
        <f t="shared" si="419"/>
        <v>theater</v>
      </c>
      <c r="R3369" s="8" t="str">
        <f t="shared" si="420"/>
        <v>plays</v>
      </c>
      <c r="S3369" s="12">
        <f t="shared" si="421"/>
        <v>42192.933958333335</v>
      </c>
      <c r="T3369" s="12">
        <f t="shared" si="422"/>
        <v>42217.933958333335</v>
      </c>
      <c r="U3369" s="13">
        <f t="shared" si="423"/>
        <v>42192.933958333335</v>
      </c>
      <c r="V3369" t="str">
        <f t="shared" si="424"/>
        <v>Jul</v>
      </c>
    </row>
    <row r="3370" spans="1:22"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417"/>
        <v>1.046</v>
      </c>
      <c r="P3370" s="7">
        <f t="shared" si="418"/>
        <v>45.478260869565219</v>
      </c>
      <c r="Q3370" t="str">
        <f t="shared" si="419"/>
        <v>theater</v>
      </c>
      <c r="R3370" s="8" t="str">
        <f t="shared" si="420"/>
        <v>plays</v>
      </c>
      <c r="S3370" s="12">
        <f t="shared" si="421"/>
        <v>41969.199756944443</v>
      </c>
      <c r="T3370" s="12">
        <f t="shared" si="422"/>
        <v>42005.208333333328</v>
      </c>
      <c r="U3370" s="13">
        <f t="shared" si="423"/>
        <v>41969.199756944443</v>
      </c>
      <c r="V3370" t="str">
        <f t="shared" si="424"/>
        <v>Nov</v>
      </c>
    </row>
    <row r="3371" spans="1:22"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417"/>
        <v>1.0389999999999999</v>
      </c>
      <c r="P3371" s="7">
        <f t="shared" si="418"/>
        <v>96.203703703703709</v>
      </c>
      <c r="Q3371" t="str">
        <f t="shared" si="419"/>
        <v>theater</v>
      </c>
      <c r="R3371" s="8" t="str">
        <f t="shared" si="420"/>
        <v>plays</v>
      </c>
      <c r="S3371" s="12">
        <f t="shared" si="421"/>
        <v>42690.041435185187</v>
      </c>
      <c r="T3371" s="12">
        <f t="shared" si="422"/>
        <v>42750.041435185187</v>
      </c>
      <c r="U3371" s="13">
        <f t="shared" si="423"/>
        <v>42690.041435185187</v>
      </c>
      <c r="V3371" t="str">
        <f t="shared" si="424"/>
        <v>Nov</v>
      </c>
    </row>
    <row r="3372" spans="1:22"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417"/>
        <v>1.1773333333333333</v>
      </c>
      <c r="P3372" s="7">
        <f t="shared" si="418"/>
        <v>67.92307692307692</v>
      </c>
      <c r="Q3372" t="str">
        <f t="shared" si="419"/>
        <v>theater</v>
      </c>
      <c r="R3372" s="8" t="str">
        <f t="shared" si="420"/>
        <v>plays</v>
      </c>
      <c r="S3372" s="12">
        <f t="shared" si="421"/>
        <v>42690.334317129629</v>
      </c>
      <c r="T3372" s="12">
        <f t="shared" si="422"/>
        <v>42721.333333333328</v>
      </c>
      <c r="U3372" s="13">
        <f t="shared" si="423"/>
        <v>42690.334317129629</v>
      </c>
      <c r="V3372" t="str">
        <f t="shared" si="424"/>
        <v>Nov</v>
      </c>
    </row>
    <row r="3373" spans="1:22"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417"/>
        <v>1.385</v>
      </c>
      <c r="P3373" s="7">
        <f t="shared" si="418"/>
        <v>30.777777777777779</v>
      </c>
      <c r="Q3373" t="str">
        <f t="shared" si="419"/>
        <v>theater</v>
      </c>
      <c r="R3373" s="8" t="str">
        <f t="shared" si="420"/>
        <v>plays</v>
      </c>
      <c r="S3373" s="12">
        <f t="shared" si="421"/>
        <v>42312.874594907407</v>
      </c>
      <c r="T3373" s="12">
        <f t="shared" si="422"/>
        <v>42340.874594907407</v>
      </c>
      <c r="U3373" s="13">
        <f t="shared" si="423"/>
        <v>42312.874594907407</v>
      </c>
      <c r="V3373" t="str">
        <f t="shared" si="424"/>
        <v>Nov</v>
      </c>
    </row>
    <row r="3374" spans="1:22"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417"/>
        <v>1.0349999999999999</v>
      </c>
      <c r="P3374" s="7">
        <f t="shared" si="418"/>
        <v>38.333333333333336</v>
      </c>
      <c r="Q3374" t="str">
        <f t="shared" si="419"/>
        <v>theater</v>
      </c>
      <c r="R3374" s="8" t="str">
        <f t="shared" si="420"/>
        <v>plays</v>
      </c>
      <c r="S3374" s="12">
        <f t="shared" si="421"/>
        <v>41855.548101851848</v>
      </c>
      <c r="T3374" s="12">
        <f t="shared" si="422"/>
        <v>41876.207638888889</v>
      </c>
      <c r="U3374" s="13">
        <f t="shared" si="423"/>
        <v>41855.548101851848</v>
      </c>
      <c r="V3374" t="str">
        <f t="shared" si="424"/>
        <v>Aug</v>
      </c>
    </row>
    <row r="3375" spans="1:22"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417"/>
        <v>1.0024999999999999</v>
      </c>
      <c r="P3375" s="7">
        <f t="shared" si="418"/>
        <v>66.833333333333329</v>
      </c>
      <c r="Q3375" t="str">
        <f t="shared" si="419"/>
        <v>theater</v>
      </c>
      <c r="R3375" s="8" t="str">
        <f t="shared" si="420"/>
        <v>plays</v>
      </c>
      <c r="S3375" s="12">
        <f t="shared" si="421"/>
        <v>42179.854629629626</v>
      </c>
      <c r="T3375" s="12">
        <f t="shared" si="422"/>
        <v>42203.666666666672</v>
      </c>
      <c r="U3375" s="13">
        <f t="shared" si="423"/>
        <v>42179.854629629626</v>
      </c>
      <c r="V3375" t="str">
        <f t="shared" si="424"/>
        <v>Jun</v>
      </c>
    </row>
    <row r="3376" spans="1:22"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417"/>
        <v>1.0657142857142856</v>
      </c>
      <c r="P3376" s="7">
        <f t="shared" si="418"/>
        <v>71.730769230769226</v>
      </c>
      <c r="Q3376" t="str">
        <f t="shared" si="419"/>
        <v>theater</v>
      </c>
      <c r="R3376" s="8" t="str">
        <f t="shared" si="420"/>
        <v>plays</v>
      </c>
      <c r="S3376" s="12">
        <f t="shared" si="421"/>
        <v>42275.731666666667</v>
      </c>
      <c r="T3376" s="12">
        <f t="shared" si="422"/>
        <v>42305.731666666667</v>
      </c>
      <c r="U3376" s="13">
        <f t="shared" si="423"/>
        <v>42275.731666666667</v>
      </c>
      <c r="V3376" t="str">
        <f t="shared" si="424"/>
        <v>Sep</v>
      </c>
    </row>
    <row r="3377" spans="1:22"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417"/>
        <v>1</v>
      </c>
      <c r="P3377" s="7">
        <f t="shared" si="418"/>
        <v>176.47058823529412</v>
      </c>
      <c r="Q3377" t="str">
        <f t="shared" si="419"/>
        <v>theater</v>
      </c>
      <c r="R3377" s="8" t="str">
        <f t="shared" si="420"/>
        <v>plays</v>
      </c>
      <c r="S3377" s="12">
        <f t="shared" si="421"/>
        <v>41765.610798611109</v>
      </c>
      <c r="T3377" s="12">
        <f t="shared" si="422"/>
        <v>41777.610798611109</v>
      </c>
      <c r="U3377" s="13">
        <f t="shared" si="423"/>
        <v>41765.610798611109</v>
      </c>
      <c r="V3377" t="str">
        <f t="shared" si="424"/>
        <v>May</v>
      </c>
    </row>
    <row r="3378" spans="1:22"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417"/>
        <v>1.0001249999999999</v>
      </c>
      <c r="P3378" s="7">
        <f t="shared" si="418"/>
        <v>421.10526315789474</v>
      </c>
      <c r="Q3378" t="str">
        <f t="shared" si="419"/>
        <v>theater</v>
      </c>
      <c r="R3378" s="8" t="str">
        <f t="shared" si="420"/>
        <v>plays</v>
      </c>
      <c r="S3378" s="12">
        <f t="shared" si="421"/>
        <v>42059.701319444444</v>
      </c>
      <c r="T3378" s="12">
        <f t="shared" si="422"/>
        <v>42119.659652777773</v>
      </c>
      <c r="U3378" s="13">
        <f t="shared" si="423"/>
        <v>42059.701319444444</v>
      </c>
      <c r="V3378" t="str">
        <f t="shared" si="424"/>
        <v>Feb</v>
      </c>
    </row>
    <row r="3379" spans="1:22"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417"/>
        <v>1.0105</v>
      </c>
      <c r="P3379" s="7">
        <f t="shared" si="418"/>
        <v>104.98701298701299</v>
      </c>
      <c r="Q3379" t="str">
        <f t="shared" si="419"/>
        <v>theater</v>
      </c>
      <c r="R3379" s="8" t="str">
        <f t="shared" si="420"/>
        <v>plays</v>
      </c>
      <c r="S3379" s="12">
        <f t="shared" si="421"/>
        <v>42053.732627314814</v>
      </c>
      <c r="T3379" s="12">
        <f t="shared" si="422"/>
        <v>42083.705555555556</v>
      </c>
      <c r="U3379" s="13">
        <f t="shared" si="423"/>
        <v>42053.732627314814</v>
      </c>
      <c r="V3379" t="str">
        <f t="shared" si="424"/>
        <v>Feb</v>
      </c>
    </row>
    <row r="3380" spans="1:22"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417"/>
        <v>1.0763636363636364</v>
      </c>
      <c r="P3380" s="7">
        <f t="shared" si="418"/>
        <v>28.19047619047619</v>
      </c>
      <c r="Q3380" t="str">
        <f t="shared" si="419"/>
        <v>theater</v>
      </c>
      <c r="R3380" s="8" t="str">
        <f t="shared" si="420"/>
        <v>plays</v>
      </c>
      <c r="S3380" s="12">
        <f t="shared" si="421"/>
        <v>41858.355393518519</v>
      </c>
      <c r="T3380" s="12">
        <f t="shared" si="422"/>
        <v>41882.547222222223</v>
      </c>
      <c r="U3380" s="13">
        <f t="shared" si="423"/>
        <v>41858.355393518519</v>
      </c>
      <c r="V3380" t="str">
        <f t="shared" si="424"/>
        <v>Aug</v>
      </c>
    </row>
    <row r="3381" spans="1:22"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417"/>
        <v>1.0365</v>
      </c>
      <c r="P3381" s="7">
        <f t="shared" si="418"/>
        <v>54.55263157894737</v>
      </c>
      <c r="Q3381" t="str">
        <f t="shared" si="419"/>
        <v>theater</v>
      </c>
      <c r="R3381" s="8" t="str">
        <f t="shared" si="420"/>
        <v>plays</v>
      </c>
      <c r="S3381" s="12">
        <f t="shared" si="421"/>
        <v>42225.513888888891</v>
      </c>
      <c r="T3381" s="12">
        <f t="shared" si="422"/>
        <v>42242.958333333328</v>
      </c>
      <c r="U3381" s="13">
        <f t="shared" si="423"/>
        <v>42225.513888888891</v>
      </c>
      <c r="V3381" t="str">
        <f t="shared" si="424"/>
        <v>Aug</v>
      </c>
    </row>
    <row r="3382" spans="1:22"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417"/>
        <v>1.0443333333333333</v>
      </c>
      <c r="P3382" s="7">
        <f t="shared" si="418"/>
        <v>111.89285714285714</v>
      </c>
      <c r="Q3382" t="str">
        <f t="shared" si="419"/>
        <v>theater</v>
      </c>
      <c r="R3382" s="8" t="str">
        <f t="shared" si="420"/>
        <v>plays</v>
      </c>
      <c r="S3382" s="12">
        <f t="shared" si="421"/>
        <v>41937.953449074077</v>
      </c>
      <c r="T3382" s="12">
        <f t="shared" si="422"/>
        <v>41972.995115740741</v>
      </c>
      <c r="U3382" s="13">
        <f t="shared" si="423"/>
        <v>41937.953449074077</v>
      </c>
      <c r="V3382" t="str">
        <f t="shared" si="424"/>
        <v>Oct</v>
      </c>
    </row>
    <row r="3383" spans="1:22"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417"/>
        <v>1.0225</v>
      </c>
      <c r="P3383" s="7">
        <f t="shared" si="418"/>
        <v>85.208333333333329</v>
      </c>
      <c r="Q3383" t="str">
        <f t="shared" si="419"/>
        <v>theater</v>
      </c>
      <c r="R3383" s="8" t="str">
        <f t="shared" si="420"/>
        <v>plays</v>
      </c>
      <c r="S3383" s="12">
        <f t="shared" si="421"/>
        <v>42044.184988425928</v>
      </c>
      <c r="T3383" s="12">
        <f t="shared" si="422"/>
        <v>42074.143321759257</v>
      </c>
      <c r="U3383" s="13">
        <f t="shared" si="423"/>
        <v>42044.184988425928</v>
      </c>
      <c r="V3383" t="str">
        <f t="shared" si="424"/>
        <v>Feb</v>
      </c>
    </row>
    <row r="3384" spans="1:22"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417"/>
        <v>1.0074285714285713</v>
      </c>
      <c r="P3384" s="7">
        <f t="shared" si="418"/>
        <v>76.652173913043484</v>
      </c>
      <c r="Q3384" t="str">
        <f t="shared" si="419"/>
        <v>theater</v>
      </c>
      <c r="R3384" s="8" t="str">
        <f t="shared" si="420"/>
        <v>plays</v>
      </c>
      <c r="S3384" s="12">
        <f t="shared" si="421"/>
        <v>42559.431203703702</v>
      </c>
      <c r="T3384" s="12">
        <f t="shared" si="422"/>
        <v>42583.957638888889</v>
      </c>
      <c r="U3384" s="13">
        <f t="shared" si="423"/>
        <v>42559.431203703702</v>
      </c>
      <c r="V3384" t="str">
        <f t="shared" si="424"/>
        <v>Jul</v>
      </c>
    </row>
    <row r="3385" spans="1:22"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417"/>
        <v>1.1171428571428572</v>
      </c>
      <c r="P3385" s="7">
        <f t="shared" si="418"/>
        <v>65.166666666666671</v>
      </c>
      <c r="Q3385" t="str">
        <f t="shared" si="419"/>
        <v>theater</v>
      </c>
      <c r="R3385" s="8" t="str">
        <f t="shared" si="420"/>
        <v>plays</v>
      </c>
      <c r="S3385" s="12">
        <f t="shared" si="421"/>
        <v>42524.782638888893</v>
      </c>
      <c r="T3385" s="12">
        <f t="shared" si="422"/>
        <v>42544.782638888893</v>
      </c>
      <c r="U3385" s="13">
        <f t="shared" si="423"/>
        <v>42524.782638888893</v>
      </c>
      <c r="V3385" t="str">
        <f t="shared" si="424"/>
        <v>Jun</v>
      </c>
    </row>
    <row r="3386" spans="1:22"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ref="O3386:O3449" si="425">E3386/D3386</f>
        <v>1.0001100000000001</v>
      </c>
      <c r="P3386" s="7">
        <f t="shared" si="418"/>
        <v>93.760312499999998</v>
      </c>
      <c r="Q3386" t="str">
        <f t="shared" si="419"/>
        <v>theater</v>
      </c>
      <c r="R3386" s="8" t="str">
        <f t="shared" si="420"/>
        <v>plays</v>
      </c>
      <c r="S3386" s="12">
        <f t="shared" si="421"/>
        <v>42292.087592592594</v>
      </c>
      <c r="T3386" s="12">
        <f t="shared" si="422"/>
        <v>42329.125</v>
      </c>
      <c r="U3386" s="13">
        <f t="shared" si="423"/>
        <v>42292.087592592594</v>
      </c>
      <c r="V3386" t="str">
        <f t="shared" si="424"/>
        <v>Oct</v>
      </c>
    </row>
    <row r="3387" spans="1:22"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425"/>
        <v>1</v>
      </c>
      <c r="P3387" s="7">
        <f t="shared" si="418"/>
        <v>133.33333333333334</v>
      </c>
      <c r="Q3387" t="str">
        <f t="shared" si="419"/>
        <v>theater</v>
      </c>
      <c r="R3387" s="8" t="str">
        <f t="shared" si="420"/>
        <v>plays</v>
      </c>
      <c r="S3387" s="12">
        <f t="shared" si="421"/>
        <v>41953.8675</v>
      </c>
      <c r="T3387" s="12">
        <f t="shared" si="422"/>
        <v>41983.8675</v>
      </c>
      <c r="U3387" s="13">
        <f t="shared" si="423"/>
        <v>41953.8675</v>
      </c>
      <c r="V3387" t="str">
        <f t="shared" si="424"/>
        <v>Nov</v>
      </c>
    </row>
    <row r="3388" spans="1:22"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425"/>
        <v>1.05</v>
      </c>
      <c r="P3388" s="7">
        <f t="shared" si="418"/>
        <v>51.219512195121951</v>
      </c>
      <c r="Q3388" t="str">
        <f t="shared" si="419"/>
        <v>theater</v>
      </c>
      <c r="R3388" s="8" t="str">
        <f t="shared" si="420"/>
        <v>plays</v>
      </c>
      <c r="S3388" s="12">
        <f t="shared" si="421"/>
        <v>41946.644745370373</v>
      </c>
      <c r="T3388" s="12">
        <f t="shared" si="422"/>
        <v>41976.644745370373</v>
      </c>
      <c r="U3388" s="13">
        <f t="shared" si="423"/>
        <v>41946.644745370373</v>
      </c>
      <c r="V3388" t="str">
        <f t="shared" si="424"/>
        <v>Nov</v>
      </c>
    </row>
    <row r="3389" spans="1:22"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425"/>
        <v>1.1686666666666667</v>
      </c>
      <c r="P3389" s="7">
        <f t="shared" si="418"/>
        <v>100.17142857142858</v>
      </c>
      <c r="Q3389" t="str">
        <f t="shared" si="419"/>
        <v>theater</v>
      </c>
      <c r="R3389" s="8" t="str">
        <f t="shared" si="420"/>
        <v>plays</v>
      </c>
      <c r="S3389" s="12">
        <f t="shared" si="421"/>
        <v>41947.762592592597</v>
      </c>
      <c r="T3389" s="12">
        <f t="shared" si="422"/>
        <v>41987.762592592597</v>
      </c>
      <c r="U3389" s="13">
        <f t="shared" si="423"/>
        <v>41947.762592592597</v>
      </c>
      <c r="V3389" t="str">
        <f t="shared" si="424"/>
        <v>Nov</v>
      </c>
    </row>
    <row r="3390" spans="1:22"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425"/>
        <v>1.038</v>
      </c>
      <c r="P3390" s="7">
        <f t="shared" si="418"/>
        <v>34.6</v>
      </c>
      <c r="Q3390" t="str">
        <f t="shared" si="419"/>
        <v>theater</v>
      </c>
      <c r="R3390" s="8" t="str">
        <f t="shared" si="420"/>
        <v>plays</v>
      </c>
      <c r="S3390" s="12">
        <f t="shared" si="421"/>
        <v>42143.461122685185</v>
      </c>
      <c r="T3390" s="12">
        <f t="shared" si="422"/>
        <v>42173.461122685185</v>
      </c>
      <c r="U3390" s="13">
        <f t="shared" si="423"/>
        <v>42143.461122685185</v>
      </c>
      <c r="V3390" t="str">
        <f t="shared" si="424"/>
        <v>May</v>
      </c>
    </row>
    <row r="3391" spans="1:22"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425"/>
        <v>1.145</v>
      </c>
      <c r="P3391" s="7">
        <f t="shared" si="418"/>
        <v>184.67741935483872</v>
      </c>
      <c r="Q3391" t="str">
        <f t="shared" si="419"/>
        <v>theater</v>
      </c>
      <c r="R3391" s="8" t="str">
        <f t="shared" si="420"/>
        <v>plays</v>
      </c>
      <c r="S3391" s="12">
        <f t="shared" si="421"/>
        <v>42494.563449074078</v>
      </c>
      <c r="T3391" s="12">
        <f t="shared" si="422"/>
        <v>42524.563449074078</v>
      </c>
      <c r="U3391" s="13">
        <f t="shared" si="423"/>
        <v>42494.563449074078</v>
      </c>
      <c r="V3391" t="str">
        <f t="shared" si="424"/>
        <v>May</v>
      </c>
    </row>
    <row r="3392" spans="1:22"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425"/>
        <v>1.024</v>
      </c>
      <c r="P3392" s="7">
        <f t="shared" si="418"/>
        <v>69.818181818181813</v>
      </c>
      <c r="Q3392" t="str">
        <f t="shared" si="419"/>
        <v>theater</v>
      </c>
      <c r="R3392" s="8" t="str">
        <f t="shared" si="420"/>
        <v>plays</v>
      </c>
      <c r="S3392" s="12">
        <f t="shared" si="421"/>
        <v>41815.774826388893</v>
      </c>
      <c r="T3392" s="12">
        <f t="shared" si="422"/>
        <v>41830.774826388893</v>
      </c>
      <c r="U3392" s="13">
        <f t="shared" si="423"/>
        <v>41815.774826388893</v>
      </c>
      <c r="V3392" t="str">
        <f t="shared" si="424"/>
        <v>Jun</v>
      </c>
    </row>
    <row r="3393" spans="1:22"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425"/>
        <v>2.23</v>
      </c>
      <c r="P3393" s="7">
        <f t="shared" si="418"/>
        <v>61.944444444444443</v>
      </c>
      <c r="Q3393" t="str">
        <f t="shared" si="419"/>
        <v>theater</v>
      </c>
      <c r="R3393" s="8" t="str">
        <f t="shared" si="420"/>
        <v>plays</v>
      </c>
      <c r="S3393" s="12">
        <f t="shared" si="421"/>
        <v>41830.545694444445</v>
      </c>
      <c r="T3393" s="12">
        <f t="shared" si="422"/>
        <v>41859.936111111107</v>
      </c>
      <c r="U3393" s="13">
        <f t="shared" si="423"/>
        <v>41830.545694444445</v>
      </c>
      <c r="V3393" t="str">
        <f t="shared" si="424"/>
        <v>Jul</v>
      </c>
    </row>
    <row r="3394" spans="1:22"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425"/>
        <v>1</v>
      </c>
      <c r="P3394" s="7">
        <f t="shared" si="418"/>
        <v>41.666666666666664</v>
      </c>
      <c r="Q3394" t="str">
        <f t="shared" si="419"/>
        <v>theater</v>
      </c>
      <c r="R3394" s="8" t="str">
        <f t="shared" si="420"/>
        <v>plays</v>
      </c>
      <c r="S3394" s="12">
        <f t="shared" si="421"/>
        <v>42446.845543981486</v>
      </c>
      <c r="T3394" s="12">
        <f t="shared" si="422"/>
        <v>42496.845543981486</v>
      </c>
      <c r="U3394" s="13">
        <f t="shared" si="423"/>
        <v>42446.845543981486</v>
      </c>
      <c r="V3394" t="str">
        <f t="shared" si="424"/>
        <v>Mar</v>
      </c>
    </row>
    <row r="3395" spans="1:22"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425"/>
        <v>1.0580000000000001</v>
      </c>
      <c r="P3395" s="7">
        <f t="shared" ref="P3395:P3458" si="426">E3395/L3395</f>
        <v>36.06818181818182</v>
      </c>
      <c r="Q3395" t="str">
        <f t="shared" ref="Q3395:Q3458" si="427">LEFT(N3395, SEARCH("/",N3395,1)-1)</f>
        <v>theater</v>
      </c>
      <c r="R3395" s="8" t="str">
        <f t="shared" ref="R3395:R3458" si="428">RIGHT(N3395,LEN(N3395)-SEARCH("/",N3395))</f>
        <v>plays</v>
      </c>
      <c r="S3395" s="12">
        <f t="shared" ref="S3395:S3458" si="429">(J3395/86400)+DATE(1970,1,1)</f>
        <v>41923.921643518523</v>
      </c>
      <c r="T3395" s="12">
        <f t="shared" ref="T3395:T3458" si="430">(I3395/86400)+DATE(1970,1,1)</f>
        <v>41949.031944444447</v>
      </c>
      <c r="U3395" s="13">
        <f t="shared" ref="U3395:U3458" si="431">S3395</f>
        <v>41923.921643518523</v>
      </c>
      <c r="V3395" t="str">
        <f t="shared" si="424"/>
        <v>Oct</v>
      </c>
    </row>
    <row r="3396" spans="1:22"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425"/>
        <v>1.4236363636363636</v>
      </c>
      <c r="P3396" s="7">
        <f t="shared" si="426"/>
        <v>29</v>
      </c>
      <c r="Q3396" t="str">
        <f t="shared" si="427"/>
        <v>theater</v>
      </c>
      <c r="R3396" s="8" t="str">
        <f t="shared" si="428"/>
        <v>plays</v>
      </c>
      <c r="S3396" s="12">
        <f t="shared" si="429"/>
        <v>41817.59542824074</v>
      </c>
      <c r="T3396" s="12">
        <f t="shared" si="430"/>
        <v>41847.59542824074</v>
      </c>
      <c r="U3396" s="13">
        <f t="shared" si="431"/>
        <v>41817.59542824074</v>
      </c>
      <c r="V3396" t="str">
        <f t="shared" ref="V3396:V3459" si="432">TEXT(S3396,"mmm")</f>
        <v>Jun</v>
      </c>
    </row>
    <row r="3397" spans="1:22"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425"/>
        <v>1.84</v>
      </c>
      <c r="P3397" s="7">
        <f t="shared" si="426"/>
        <v>24.210526315789473</v>
      </c>
      <c r="Q3397" t="str">
        <f t="shared" si="427"/>
        <v>theater</v>
      </c>
      <c r="R3397" s="8" t="str">
        <f t="shared" si="428"/>
        <v>plays</v>
      </c>
      <c r="S3397" s="12">
        <f t="shared" si="429"/>
        <v>42140.712314814809</v>
      </c>
      <c r="T3397" s="12">
        <f t="shared" si="430"/>
        <v>42154.756944444445</v>
      </c>
      <c r="U3397" s="13">
        <f t="shared" si="431"/>
        <v>42140.712314814809</v>
      </c>
      <c r="V3397" t="str">
        <f t="shared" si="432"/>
        <v>May</v>
      </c>
    </row>
    <row r="3398" spans="1:22"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425"/>
        <v>1.0433333333333332</v>
      </c>
      <c r="P3398" s="7">
        <f t="shared" si="426"/>
        <v>55.892857142857146</v>
      </c>
      <c r="Q3398" t="str">
        <f t="shared" si="427"/>
        <v>theater</v>
      </c>
      <c r="R3398" s="8" t="str">
        <f t="shared" si="428"/>
        <v>plays</v>
      </c>
      <c r="S3398" s="12">
        <f t="shared" si="429"/>
        <v>41764.446631944447</v>
      </c>
      <c r="T3398" s="12">
        <f t="shared" si="430"/>
        <v>41791.165972222225</v>
      </c>
      <c r="U3398" s="13">
        <f t="shared" si="431"/>
        <v>41764.446631944447</v>
      </c>
      <c r="V3398" t="str">
        <f t="shared" si="432"/>
        <v>May</v>
      </c>
    </row>
    <row r="3399" spans="1:22"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425"/>
        <v>1.1200000000000001</v>
      </c>
      <c r="P3399" s="7">
        <f t="shared" si="426"/>
        <v>11.666666666666666</v>
      </c>
      <c r="Q3399" t="str">
        <f t="shared" si="427"/>
        <v>theater</v>
      </c>
      <c r="R3399" s="8" t="str">
        <f t="shared" si="428"/>
        <v>plays</v>
      </c>
      <c r="S3399" s="12">
        <f t="shared" si="429"/>
        <v>42378.478344907402</v>
      </c>
      <c r="T3399" s="12">
        <f t="shared" si="430"/>
        <v>42418.916666666672</v>
      </c>
      <c r="U3399" s="13">
        <f t="shared" si="431"/>
        <v>42378.478344907402</v>
      </c>
      <c r="V3399" t="str">
        <f t="shared" si="432"/>
        <v>Jan</v>
      </c>
    </row>
    <row r="3400" spans="1:22"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425"/>
        <v>1.1107499999999999</v>
      </c>
      <c r="P3400" s="7">
        <f t="shared" si="426"/>
        <v>68.353846153846149</v>
      </c>
      <c r="Q3400" t="str">
        <f t="shared" si="427"/>
        <v>theater</v>
      </c>
      <c r="R3400" s="8" t="str">
        <f t="shared" si="428"/>
        <v>plays</v>
      </c>
      <c r="S3400" s="12">
        <f t="shared" si="429"/>
        <v>41941.752037037033</v>
      </c>
      <c r="T3400" s="12">
        <f t="shared" si="430"/>
        <v>41964.708333333328</v>
      </c>
      <c r="U3400" s="13">
        <f t="shared" si="431"/>
        <v>41941.752037037033</v>
      </c>
      <c r="V3400" t="str">
        <f t="shared" si="432"/>
        <v>Oct</v>
      </c>
    </row>
    <row r="3401" spans="1:22"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425"/>
        <v>1.0375000000000001</v>
      </c>
      <c r="P3401" s="7">
        <f t="shared" si="426"/>
        <v>27.065217391304348</v>
      </c>
      <c r="Q3401" t="str">
        <f t="shared" si="427"/>
        <v>theater</v>
      </c>
      <c r="R3401" s="8" t="str">
        <f t="shared" si="428"/>
        <v>plays</v>
      </c>
      <c r="S3401" s="12">
        <f t="shared" si="429"/>
        <v>42026.920428240745</v>
      </c>
      <c r="T3401" s="12">
        <f t="shared" si="430"/>
        <v>42056.920428240745</v>
      </c>
      <c r="U3401" s="13">
        <f t="shared" si="431"/>
        <v>42026.920428240745</v>
      </c>
      <c r="V3401" t="str">
        <f t="shared" si="432"/>
        <v>Jan</v>
      </c>
    </row>
    <row r="3402" spans="1:22"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425"/>
        <v>1.0041</v>
      </c>
      <c r="P3402" s="7">
        <f t="shared" si="426"/>
        <v>118.12941176470588</v>
      </c>
      <c r="Q3402" t="str">
        <f t="shared" si="427"/>
        <v>theater</v>
      </c>
      <c r="R3402" s="8" t="str">
        <f t="shared" si="428"/>
        <v>plays</v>
      </c>
      <c r="S3402" s="12">
        <f t="shared" si="429"/>
        <v>41834.953865740739</v>
      </c>
      <c r="T3402" s="12">
        <f t="shared" si="430"/>
        <v>41879.953865740739</v>
      </c>
      <c r="U3402" s="13">
        <f t="shared" si="431"/>
        <v>41834.953865740739</v>
      </c>
      <c r="V3402" t="str">
        <f t="shared" si="432"/>
        <v>Jul</v>
      </c>
    </row>
    <row r="3403" spans="1:22"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425"/>
        <v>1.0186206896551724</v>
      </c>
      <c r="P3403" s="7">
        <f t="shared" si="426"/>
        <v>44.757575757575758</v>
      </c>
      <c r="Q3403" t="str">
        <f t="shared" si="427"/>
        <v>theater</v>
      </c>
      <c r="R3403" s="8" t="str">
        <f t="shared" si="428"/>
        <v>plays</v>
      </c>
      <c r="S3403" s="12">
        <f t="shared" si="429"/>
        <v>42193.723912037036</v>
      </c>
      <c r="T3403" s="12">
        <f t="shared" si="430"/>
        <v>42223.723912037036</v>
      </c>
      <c r="U3403" s="13">
        <f t="shared" si="431"/>
        <v>42193.723912037036</v>
      </c>
      <c r="V3403" t="str">
        <f t="shared" si="432"/>
        <v>Jul</v>
      </c>
    </row>
    <row r="3404" spans="1:22"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425"/>
        <v>1.0976666666666666</v>
      </c>
      <c r="P3404" s="7">
        <f t="shared" si="426"/>
        <v>99.787878787878782</v>
      </c>
      <c r="Q3404" t="str">
        <f t="shared" si="427"/>
        <v>theater</v>
      </c>
      <c r="R3404" s="8" t="str">
        <f t="shared" si="428"/>
        <v>plays</v>
      </c>
      <c r="S3404" s="12">
        <f t="shared" si="429"/>
        <v>42290.61855324074</v>
      </c>
      <c r="T3404" s="12">
        <f t="shared" si="430"/>
        <v>42320.104861111111</v>
      </c>
      <c r="U3404" s="13">
        <f t="shared" si="431"/>
        <v>42290.61855324074</v>
      </c>
      <c r="V3404" t="str">
        <f t="shared" si="432"/>
        <v>Oct</v>
      </c>
    </row>
    <row r="3405" spans="1:22"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425"/>
        <v>1</v>
      </c>
      <c r="P3405" s="7">
        <f t="shared" si="426"/>
        <v>117.64705882352941</v>
      </c>
      <c r="Q3405" t="str">
        <f t="shared" si="427"/>
        <v>theater</v>
      </c>
      <c r="R3405" s="8" t="str">
        <f t="shared" si="428"/>
        <v>plays</v>
      </c>
      <c r="S3405" s="12">
        <f t="shared" si="429"/>
        <v>42150.462083333332</v>
      </c>
      <c r="T3405" s="12">
        <f t="shared" si="430"/>
        <v>42180.462083333332</v>
      </c>
      <c r="U3405" s="13">
        <f t="shared" si="431"/>
        <v>42150.462083333332</v>
      </c>
      <c r="V3405" t="str">
        <f t="shared" si="432"/>
        <v>May</v>
      </c>
    </row>
    <row r="3406" spans="1:22"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425"/>
        <v>1.22</v>
      </c>
      <c r="P3406" s="7">
        <f t="shared" si="426"/>
        <v>203.33333333333334</v>
      </c>
      <c r="Q3406" t="str">
        <f t="shared" si="427"/>
        <v>theater</v>
      </c>
      <c r="R3406" s="8" t="str">
        <f t="shared" si="428"/>
        <v>plays</v>
      </c>
      <c r="S3406" s="12">
        <f t="shared" si="429"/>
        <v>42152.503495370373</v>
      </c>
      <c r="T3406" s="12">
        <f t="shared" si="430"/>
        <v>42172.503495370373</v>
      </c>
      <c r="U3406" s="13">
        <f t="shared" si="431"/>
        <v>42152.503495370373</v>
      </c>
      <c r="V3406" t="str">
        <f t="shared" si="432"/>
        <v>May</v>
      </c>
    </row>
    <row r="3407" spans="1:22"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425"/>
        <v>1.3757142857142857</v>
      </c>
      <c r="P3407" s="7">
        <f t="shared" si="426"/>
        <v>28.323529411764707</v>
      </c>
      <c r="Q3407" t="str">
        <f t="shared" si="427"/>
        <v>theater</v>
      </c>
      <c r="R3407" s="8" t="str">
        <f t="shared" si="428"/>
        <v>plays</v>
      </c>
      <c r="S3407" s="12">
        <f t="shared" si="429"/>
        <v>42410.017199074078</v>
      </c>
      <c r="T3407" s="12">
        <f t="shared" si="430"/>
        <v>42430.999305555553</v>
      </c>
      <c r="U3407" s="13">
        <f t="shared" si="431"/>
        <v>42410.017199074078</v>
      </c>
      <c r="V3407" t="str">
        <f t="shared" si="432"/>
        <v>Feb</v>
      </c>
    </row>
    <row r="3408" spans="1:22"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425"/>
        <v>1.0031000000000001</v>
      </c>
      <c r="P3408" s="7">
        <f t="shared" si="426"/>
        <v>110.23076923076923</v>
      </c>
      <c r="Q3408" t="str">
        <f t="shared" si="427"/>
        <v>theater</v>
      </c>
      <c r="R3408" s="8" t="str">
        <f t="shared" si="428"/>
        <v>plays</v>
      </c>
      <c r="S3408" s="12">
        <f t="shared" si="429"/>
        <v>41791.492777777778</v>
      </c>
      <c r="T3408" s="12">
        <f t="shared" si="430"/>
        <v>41836.492777777778</v>
      </c>
      <c r="U3408" s="13">
        <f t="shared" si="431"/>
        <v>41791.492777777778</v>
      </c>
      <c r="V3408" t="str">
        <f t="shared" si="432"/>
        <v>Jun</v>
      </c>
    </row>
    <row r="3409" spans="1:22"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425"/>
        <v>1.071</v>
      </c>
      <c r="P3409" s="7">
        <f t="shared" si="426"/>
        <v>31.970149253731343</v>
      </c>
      <c r="Q3409" t="str">
        <f t="shared" si="427"/>
        <v>theater</v>
      </c>
      <c r="R3409" s="8" t="str">
        <f t="shared" si="428"/>
        <v>plays</v>
      </c>
      <c r="S3409" s="12">
        <f t="shared" si="429"/>
        <v>41796.422326388885</v>
      </c>
      <c r="T3409" s="12">
        <f t="shared" si="430"/>
        <v>41826.422326388885</v>
      </c>
      <c r="U3409" s="13">
        <f t="shared" si="431"/>
        <v>41796.422326388885</v>
      </c>
      <c r="V3409" t="str">
        <f t="shared" si="432"/>
        <v>Jun</v>
      </c>
    </row>
    <row r="3410" spans="1:22"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425"/>
        <v>2.11</v>
      </c>
      <c r="P3410" s="7">
        <f t="shared" si="426"/>
        <v>58.611111111111114</v>
      </c>
      <c r="Q3410" t="str">
        <f t="shared" si="427"/>
        <v>theater</v>
      </c>
      <c r="R3410" s="8" t="str">
        <f t="shared" si="428"/>
        <v>plays</v>
      </c>
      <c r="S3410" s="12">
        <f t="shared" si="429"/>
        <v>41808.991944444446</v>
      </c>
      <c r="T3410" s="12">
        <f t="shared" si="430"/>
        <v>41838.991944444446</v>
      </c>
      <c r="U3410" s="13">
        <f t="shared" si="431"/>
        <v>41808.991944444446</v>
      </c>
      <c r="V3410" t="str">
        <f t="shared" si="432"/>
        <v>Jun</v>
      </c>
    </row>
    <row r="3411" spans="1:22"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425"/>
        <v>1.236</v>
      </c>
      <c r="P3411" s="7">
        <f t="shared" si="426"/>
        <v>29.428571428571427</v>
      </c>
      <c r="Q3411" t="str">
        <f t="shared" si="427"/>
        <v>theater</v>
      </c>
      <c r="R3411" s="8" t="str">
        <f t="shared" si="428"/>
        <v>plays</v>
      </c>
      <c r="S3411" s="12">
        <f t="shared" si="429"/>
        <v>42544.814328703702</v>
      </c>
      <c r="T3411" s="12">
        <f t="shared" si="430"/>
        <v>42582.873611111107</v>
      </c>
      <c r="U3411" s="13">
        <f t="shared" si="431"/>
        <v>42544.814328703702</v>
      </c>
      <c r="V3411" t="str">
        <f t="shared" si="432"/>
        <v>Jun</v>
      </c>
    </row>
    <row r="3412" spans="1:22"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425"/>
        <v>1.085</v>
      </c>
      <c r="P3412" s="7">
        <f t="shared" si="426"/>
        <v>81.375</v>
      </c>
      <c r="Q3412" t="str">
        <f t="shared" si="427"/>
        <v>theater</v>
      </c>
      <c r="R3412" s="8" t="str">
        <f t="shared" si="428"/>
        <v>plays</v>
      </c>
      <c r="S3412" s="12">
        <f t="shared" si="429"/>
        <v>42500.041550925926</v>
      </c>
      <c r="T3412" s="12">
        <f t="shared" si="430"/>
        <v>42527.291666666672</v>
      </c>
      <c r="U3412" s="13">
        <f t="shared" si="431"/>
        <v>42500.041550925926</v>
      </c>
      <c r="V3412" t="str">
        <f t="shared" si="432"/>
        <v>May</v>
      </c>
    </row>
    <row r="3413" spans="1:22"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425"/>
        <v>1.0356666666666667</v>
      </c>
      <c r="P3413" s="7">
        <f t="shared" si="426"/>
        <v>199.16666666666666</v>
      </c>
      <c r="Q3413" t="str">
        <f t="shared" si="427"/>
        <v>theater</v>
      </c>
      <c r="R3413" s="8" t="str">
        <f t="shared" si="428"/>
        <v>plays</v>
      </c>
      <c r="S3413" s="12">
        <f t="shared" si="429"/>
        <v>42265.022824074069</v>
      </c>
      <c r="T3413" s="12">
        <f t="shared" si="430"/>
        <v>42285.022824074069</v>
      </c>
      <c r="U3413" s="13">
        <f t="shared" si="431"/>
        <v>42265.022824074069</v>
      </c>
      <c r="V3413" t="str">
        <f t="shared" si="432"/>
        <v>Sep</v>
      </c>
    </row>
    <row r="3414" spans="1:22"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425"/>
        <v>1</v>
      </c>
      <c r="P3414" s="7">
        <f t="shared" si="426"/>
        <v>115.38461538461539</v>
      </c>
      <c r="Q3414" t="str">
        <f t="shared" si="427"/>
        <v>theater</v>
      </c>
      <c r="R3414" s="8" t="str">
        <f t="shared" si="428"/>
        <v>plays</v>
      </c>
      <c r="S3414" s="12">
        <f t="shared" si="429"/>
        <v>41879.959050925929</v>
      </c>
      <c r="T3414" s="12">
        <f t="shared" si="430"/>
        <v>41909.959050925929</v>
      </c>
      <c r="U3414" s="13">
        <f t="shared" si="431"/>
        <v>41879.959050925929</v>
      </c>
      <c r="V3414" t="str">
        <f t="shared" si="432"/>
        <v>Aug</v>
      </c>
    </row>
    <row r="3415" spans="1:22"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425"/>
        <v>1.3</v>
      </c>
      <c r="P3415" s="7">
        <f t="shared" si="426"/>
        <v>46.428571428571431</v>
      </c>
      <c r="Q3415" t="str">
        <f t="shared" si="427"/>
        <v>theater</v>
      </c>
      <c r="R3415" s="8" t="str">
        <f t="shared" si="428"/>
        <v>plays</v>
      </c>
      <c r="S3415" s="12">
        <f t="shared" si="429"/>
        <v>42053.733078703706</v>
      </c>
      <c r="T3415" s="12">
        <f t="shared" si="430"/>
        <v>42063.207638888889</v>
      </c>
      <c r="U3415" s="13">
        <f t="shared" si="431"/>
        <v>42053.733078703706</v>
      </c>
      <c r="V3415" t="str">
        <f t="shared" si="432"/>
        <v>Feb</v>
      </c>
    </row>
    <row r="3416" spans="1:22"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425"/>
        <v>1.0349999999999999</v>
      </c>
      <c r="P3416" s="7">
        <f t="shared" si="426"/>
        <v>70.568181818181813</v>
      </c>
      <c r="Q3416" t="str">
        <f t="shared" si="427"/>
        <v>theater</v>
      </c>
      <c r="R3416" s="8" t="str">
        <f t="shared" si="428"/>
        <v>plays</v>
      </c>
      <c r="S3416" s="12">
        <f t="shared" si="429"/>
        <v>42675.832465277781</v>
      </c>
      <c r="T3416" s="12">
        <f t="shared" si="430"/>
        <v>42705.332638888889</v>
      </c>
      <c r="U3416" s="13">
        <f t="shared" si="431"/>
        <v>42675.832465277781</v>
      </c>
      <c r="V3416" t="str">
        <f t="shared" si="432"/>
        <v>Nov</v>
      </c>
    </row>
    <row r="3417" spans="1:22"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425"/>
        <v>1</v>
      </c>
      <c r="P3417" s="7">
        <f t="shared" si="426"/>
        <v>22.222222222222221</v>
      </c>
      <c r="Q3417" t="str">
        <f t="shared" si="427"/>
        <v>theater</v>
      </c>
      <c r="R3417" s="8" t="str">
        <f t="shared" si="428"/>
        <v>plays</v>
      </c>
      <c r="S3417" s="12">
        <f t="shared" si="429"/>
        <v>42467.144166666665</v>
      </c>
      <c r="T3417" s="12">
        <f t="shared" si="430"/>
        <v>42477.979166666672</v>
      </c>
      <c r="U3417" s="13">
        <f t="shared" si="431"/>
        <v>42467.144166666665</v>
      </c>
      <c r="V3417" t="str">
        <f t="shared" si="432"/>
        <v>Apr</v>
      </c>
    </row>
    <row r="3418" spans="1:22"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425"/>
        <v>1.196</v>
      </c>
      <c r="P3418" s="7">
        <f t="shared" si="426"/>
        <v>159.46666666666667</v>
      </c>
      <c r="Q3418" t="str">
        <f t="shared" si="427"/>
        <v>theater</v>
      </c>
      <c r="R3418" s="8" t="str">
        <f t="shared" si="428"/>
        <v>plays</v>
      </c>
      <c r="S3418" s="12">
        <f t="shared" si="429"/>
        <v>42089.412557870368</v>
      </c>
      <c r="T3418" s="12">
        <f t="shared" si="430"/>
        <v>42117.770833333328</v>
      </c>
      <c r="U3418" s="13">
        <f t="shared" si="431"/>
        <v>42089.412557870368</v>
      </c>
      <c r="V3418" t="str">
        <f t="shared" si="432"/>
        <v>Mar</v>
      </c>
    </row>
    <row r="3419" spans="1:22"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425"/>
        <v>1.0000058823529412</v>
      </c>
      <c r="P3419" s="7">
        <f t="shared" si="426"/>
        <v>37.777999999999999</v>
      </c>
      <c r="Q3419" t="str">
        <f t="shared" si="427"/>
        <v>theater</v>
      </c>
      <c r="R3419" s="8" t="str">
        <f t="shared" si="428"/>
        <v>plays</v>
      </c>
      <c r="S3419" s="12">
        <f t="shared" si="429"/>
        <v>41894.91375</v>
      </c>
      <c r="T3419" s="12">
        <f t="shared" si="430"/>
        <v>41938.029861111107</v>
      </c>
      <c r="U3419" s="13">
        <f t="shared" si="431"/>
        <v>41894.91375</v>
      </c>
      <c r="V3419" t="str">
        <f t="shared" si="432"/>
        <v>Sep</v>
      </c>
    </row>
    <row r="3420" spans="1:22"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425"/>
        <v>1.00875</v>
      </c>
      <c r="P3420" s="7">
        <f t="shared" si="426"/>
        <v>72.053571428571431</v>
      </c>
      <c r="Q3420" t="str">
        <f t="shared" si="427"/>
        <v>theater</v>
      </c>
      <c r="R3420" s="8" t="str">
        <f t="shared" si="428"/>
        <v>plays</v>
      </c>
      <c r="S3420" s="12">
        <f t="shared" si="429"/>
        <v>41752.83457175926</v>
      </c>
      <c r="T3420" s="12">
        <f t="shared" si="430"/>
        <v>41782.83457175926</v>
      </c>
      <c r="U3420" s="13">
        <f t="shared" si="431"/>
        <v>41752.83457175926</v>
      </c>
      <c r="V3420" t="str">
        <f t="shared" si="432"/>
        <v>Apr</v>
      </c>
    </row>
    <row r="3421" spans="1:22"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425"/>
        <v>1.0654545454545454</v>
      </c>
      <c r="P3421" s="7">
        <f t="shared" si="426"/>
        <v>63.695652173913047</v>
      </c>
      <c r="Q3421" t="str">
        <f t="shared" si="427"/>
        <v>theater</v>
      </c>
      <c r="R3421" s="8" t="str">
        <f t="shared" si="428"/>
        <v>plays</v>
      </c>
      <c r="S3421" s="12">
        <f t="shared" si="429"/>
        <v>42448.821585648147</v>
      </c>
      <c r="T3421" s="12">
        <f t="shared" si="430"/>
        <v>42466.895833333328</v>
      </c>
      <c r="U3421" s="13">
        <f t="shared" si="431"/>
        <v>42448.821585648147</v>
      </c>
      <c r="V3421" t="str">
        <f t="shared" si="432"/>
        <v>Mar</v>
      </c>
    </row>
    <row r="3422" spans="1:22"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425"/>
        <v>1.38</v>
      </c>
      <c r="P3422" s="7">
        <f t="shared" si="426"/>
        <v>28.411764705882351</v>
      </c>
      <c r="Q3422" t="str">
        <f t="shared" si="427"/>
        <v>theater</v>
      </c>
      <c r="R3422" s="8" t="str">
        <f t="shared" si="428"/>
        <v>plays</v>
      </c>
      <c r="S3422" s="12">
        <f t="shared" si="429"/>
        <v>42405.090300925927</v>
      </c>
      <c r="T3422" s="12">
        <f t="shared" si="430"/>
        <v>42414</v>
      </c>
      <c r="U3422" s="13">
        <f t="shared" si="431"/>
        <v>42405.090300925927</v>
      </c>
      <c r="V3422" t="str">
        <f t="shared" si="432"/>
        <v>Feb</v>
      </c>
    </row>
    <row r="3423" spans="1:22"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425"/>
        <v>1.0115000000000001</v>
      </c>
      <c r="P3423" s="7">
        <f t="shared" si="426"/>
        <v>103.21428571428571</v>
      </c>
      <c r="Q3423" t="str">
        <f t="shared" si="427"/>
        <v>theater</v>
      </c>
      <c r="R3423" s="8" t="str">
        <f t="shared" si="428"/>
        <v>plays</v>
      </c>
      <c r="S3423" s="12">
        <f t="shared" si="429"/>
        <v>42037.791238425925</v>
      </c>
      <c r="T3423" s="12">
        <f t="shared" si="430"/>
        <v>42067.791238425925</v>
      </c>
      <c r="U3423" s="13">
        <f t="shared" si="431"/>
        <v>42037.791238425925</v>
      </c>
      <c r="V3423" t="str">
        <f t="shared" si="432"/>
        <v>Feb</v>
      </c>
    </row>
    <row r="3424" spans="1:22"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425"/>
        <v>1.091</v>
      </c>
      <c r="P3424" s="7">
        <f t="shared" si="426"/>
        <v>71.152173913043484</v>
      </c>
      <c r="Q3424" t="str">
        <f t="shared" si="427"/>
        <v>theater</v>
      </c>
      <c r="R3424" s="8" t="str">
        <f t="shared" si="428"/>
        <v>plays</v>
      </c>
      <c r="S3424" s="12">
        <f t="shared" si="429"/>
        <v>42323.562222222223</v>
      </c>
      <c r="T3424" s="12">
        <f t="shared" si="430"/>
        <v>42352</v>
      </c>
      <c r="U3424" s="13">
        <f t="shared" si="431"/>
        <v>42323.562222222223</v>
      </c>
      <c r="V3424" t="str">
        <f t="shared" si="432"/>
        <v>Nov</v>
      </c>
    </row>
    <row r="3425" spans="1:22"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425"/>
        <v>1.4</v>
      </c>
      <c r="P3425" s="7">
        <f t="shared" si="426"/>
        <v>35</v>
      </c>
      <c r="Q3425" t="str">
        <f t="shared" si="427"/>
        <v>theater</v>
      </c>
      <c r="R3425" s="8" t="str">
        <f t="shared" si="428"/>
        <v>plays</v>
      </c>
      <c r="S3425" s="12">
        <f t="shared" si="429"/>
        <v>42088.911354166667</v>
      </c>
      <c r="T3425" s="12">
        <f t="shared" si="430"/>
        <v>42118.911354166667</v>
      </c>
      <c r="U3425" s="13">
        <f t="shared" si="431"/>
        <v>42088.911354166667</v>
      </c>
      <c r="V3425" t="str">
        <f t="shared" si="432"/>
        <v>Mar</v>
      </c>
    </row>
    <row r="3426" spans="1:22"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425"/>
        <v>1.0358333333333334</v>
      </c>
      <c r="P3426" s="7">
        <f t="shared" si="426"/>
        <v>81.776315789473685</v>
      </c>
      <c r="Q3426" t="str">
        <f t="shared" si="427"/>
        <v>theater</v>
      </c>
      <c r="R3426" s="8" t="str">
        <f t="shared" si="428"/>
        <v>plays</v>
      </c>
      <c r="S3426" s="12">
        <f t="shared" si="429"/>
        <v>42018.676898148144</v>
      </c>
      <c r="T3426" s="12">
        <f t="shared" si="430"/>
        <v>42040.290972222225</v>
      </c>
      <c r="U3426" s="13">
        <f t="shared" si="431"/>
        <v>42018.676898148144</v>
      </c>
      <c r="V3426" t="str">
        <f t="shared" si="432"/>
        <v>Jan</v>
      </c>
    </row>
    <row r="3427" spans="1:22"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425"/>
        <v>1.0297033333333332</v>
      </c>
      <c r="P3427" s="7">
        <f t="shared" si="426"/>
        <v>297.02980769230766</v>
      </c>
      <c r="Q3427" t="str">
        <f t="shared" si="427"/>
        <v>theater</v>
      </c>
      <c r="R3427" s="8" t="str">
        <f t="shared" si="428"/>
        <v>plays</v>
      </c>
      <c r="S3427" s="12">
        <f t="shared" si="429"/>
        <v>41884.617314814815</v>
      </c>
      <c r="T3427" s="12">
        <f t="shared" si="430"/>
        <v>41916.617314814815</v>
      </c>
      <c r="U3427" s="13">
        <f t="shared" si="431"/>
        <v>41884.617314814815</v>
      </c>
      <c r="V3427" t="str">
        <f t="shared" si="432"/>
        <v>Sep</v>
      </c>
    </row>
    <row r="3428" spans="1:22"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425"/>
        <v>1.0813333333333333</v>
      </c>
      <c r="P3428" s="7">
        <f t="shared" si="426"/>
        <v>46.609195402298852</v>
      </c>
      <c r="Q3428" t="str">
        <f t="shared" si="427"/>
        <v>theater</v>
      </c>
      <c r="R3428" s="8" t="str">
        <f t="shared" si="428"/>
        <v>plays</v>
      </c>
      <c r="S3428" s="12">
        <f t="shared" si="429"/>
        <v>41884.056747685187</v>
      </c>
      <c r="T3428" s="12">
        <f t="shared" si="430"/>
        <v>41903.083333333336</v>
      </c>
      <c r="U3428" s="13">
        <f t="shared" si="431"/>
        <v>41884.056747685187</v>
      </c>
      <c r="V3428" t="str">
        <f t="shared" si="432"/>
        <v>Sep</v>
      </c>
    </row>
    <row r="3429" spans="1:22"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425"/>
        <v>1</v>
      </c>
      <c r="P3429" s="7">
        <f t="shared" si="426"/>
        <v>51.724137931034484</v>
      </c>
      <c r="Q3429" t="str">
        <f t="shared" si="427"/>
        <v>theater</v>
      </c>
      <c r="R3429" s="8" t="str">
        <f t="shared" si="428"/>
        <v>plays</v>
      </c>
      <c r="S3429" s="12">
        <f t="shared" si="429"/>
        <v>41792.645277777774</v>
      </c>
      <c r="T3429" s="12">
        <f t="shared" si="430"/>
        <v>41822.645277777774</v>
      </c>
      <c r="U3429" s="13">
        <f t="shared" si="431"/>
        <v>41792.645277777774</v>
      </c>
      <c r="V3429" t="str">
        <f t="shared" si="432"/>
        <v>Jun</v>
      </c>
    </row>
    <row r="3430" spans="1:22"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425"/>
        <v>1.0275000000000001</v>
      </c>
      <c r="P3430" s="7">
        <f t="shared" si="426"/>
        <v>40.294117647058826</v>
      </c>
      <c r="Q3430" t="str">
        <f t="shared" si="427"/>
        <v>theater</v>
      </c>
      <c r="R3430" s="8" t="str">
        <f t="shared" si="428"/>
        <v>plays</v>
      </c>
      <c r="S3430" s="12">
        <f t="shared" si="429"/>
        <v>42038.720451388886</v>
      </c>
      <c r="T3430" s="12">
        <f t="shared" si="430"/>
        <v>42063.708333333328</v>
      </c>
      <c r="U3430" s="13">
        <f t="shared" si="431"/>
        <v>42038.720451388886</v>
      </c>
      <c r="V3430" t="str">
        <f t="shared" si="432"/>
        <v>Feb</v>
      </c>
    </row>
    <row r="3431" spans="1:22"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425"/>
        <v>1.3</v>
      </c>
      <c r="P3431" s="7">
        <f t="shared" si="426"/>
        <v>16.25</v>
      </c>
      <c r="Q3431" t="str">
        <f t="shared" si="427"/>
        <v>theater</v>
      </c>
      <c r="R3431" s="8" t="str">
        <f t="shared" si="428"/>
        <v>plays</v>
      </c>
      <c r="S3431" s="12">
        <f t="shared" si="429"/>
        <v>42662.021539351852</v>
      </c>
      <c r="T3431" s="12">
        <f t="shared" si="430"/>
        <v>42676.021539351852</v>
      </c>
      <c r="U3431" s="13">
        <f t="shared" si="431"/>
        <v>42662.021539351852</v>
      </c>
      <c r="V3431" t="str">
        <f t="shared" si="432"/>
        <v>Oct</v>
      </c>
    </row>
    <row r="3432" spans="1:22"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425"/>
        <v>1.0854949999999999</v>
      </c>
      <c r="P3432" s="7">
        <f t="shared" si="426"/>
        <v>30.152638888888887</v>
      </c>
      <c r="Q3432" t="str">
        <f t="shared" si="427"/>
        <v>theater</v>
      </c>
      <c r="R3432" s="8" t="str">
        <f t="shared" si="428"/>
        <v>plays</v>
      </c>
      <c r="S3432" s="12">
        <f t="shared" si="429"/>
        <v>41820.945613425924</v>
      </c>
      <c r="T3432" s="12">
        <f t="shared" si="430"/>
        <v>41850.945613425924</v>
      </c>
      <c r="U3432" s="13">
        <f t="shared" si="431"/>
        <v>41820.945613425924</v>
      </c>
      <c r="V3432" t="str">
        <f t="shared" si="432"/>
        <v>Jun</v>
      </c>
    </row>
    <row r="3433" spans="1:22"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425"/>
        <v>1</v>
      </c>
      <c r="P3433" s="7">
        <f t="shared" si="426"/>
        <v>95.238095238095241</v>
      </c>
      <c r="Q3433" t="str">
        <f t="shared" si="427"/>
        <v>theater</v>
      </c>
      <c r="R3433" s="8" t="str">
        <f t="shared" si="428"/>
        <v>plays</v>
      </c>
      <c r="S3433" s="12">
        <f t="shared" si="429"/>
        <v>41839.730937500004</v>
      </c>
      <c r="T3433" s="12">
        <f t="shared" si="430"/>
        <v>41869.730937500004</v>
      </c>
      <c r="U3433" s="13">
        <f t="shared" si="431"/>
        <v>41839.730937500004</v>
      </c>
      <c r="V3433" t="str">
        <f t="shared" si="432"/>
        <v>Jul</v>
      </c>
    </row>
    <row r="3434" spans="1:22"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425"/>
        <v>1.0965</v>
      </c>
      <c r="P3434" s="7">
        <f t="shared" si="426"/>
        <v>52.214285714285715</v>
      </c>
      <c r="Q3434" t="str">
        <f t="shared" si="427"/>
        <v>theater</v>
      </c>
      <c r="R3434" s="8" t="str">
        <f t="shared" si="428"/>
        <v>plays</v>
      </c>
      <c r="S3434" s="12">
        <f t="shared" si="429"/>
        <v>42380.581180555557</v>
      </c>
      <c r="T3434" s="12">
        <f t="shared" si="430"/>
        <v>42405.916666666672</v>
      </c>
      <c r="U3434" s="13">
        <f t="shared" si="431"/>
        <v>42380.581180555557</v>
      </c>
      <c r="V3434" t="str">
        <f t="shared" si="432"/>
        <v>Jan</v>
      </c>
    </row>
    <row r="3435" spans="1:22"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425"/>
        <v>1.0026315789473683</v>
      </c>
      <c r="P3435" s="7">
        <f t="shared" si="426"/>
        <v>134.1549295774648</v>
      </c>
      <c r="Q3435" t="str">
        <f t="shared" si="427"/>
        <v>theater</v>
      </c>
      <c r="R3435" s="8" t="str">
        <f t="shared" si="428"/>
        <v>plays</v>
      </c>
      <c r="S3435" s="12">
        <f t="shared" si="429"/>
        <v>41776.06313657407</v>
      </c>
      <c r="T3435" s="12">
        <f t="shared" si="430"/>
        <v>41807.125</v>
      </c>
      <c r="U3435" s="13">
        <f t="shared" si="431"/>
        <v>41776.06313657407</v>
      </c>
      <c r="V3435" t="str">
        <f t="shared" si="432"/>
        <v>May</v>
      </c>
    </row>
    <row r="3436" spans="1:22"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425"/>
        <v>1.0555000000000001</v>
      </c>
      <c r="P3436" s="7">
        <f t="shared" si="426"/>
        <v>62.827380952380949</v>
      </c>
      <c r="Q3436" t="str">
        <f t="shared" si="427"/>
        <v>theater</v>
      </c>
      <c r="R3436" s="8" t="str">
        <f t="shared" si="428"/>
        <v>plays</v>
      </c>
      <c r="S3436" s="12">
        <f t="shared" si="429"/>
        <v>41800.380428240736</v>
      </c>
      <c r="T3436" s="12">
        <f t="shared" si="430"/>
        <v>41830.380428240736</v>
      </c>
      <c r="U3436" s="13">
        <f t="shared" si="431"/>
        <v>41800.380428240736</v>
      </c>
      <c r="V3436" t="str">
        <f t="shared" si="432"/>
        <v>Jun</v>
      </c>
    </row>
    <row r="3437" spans="1:22"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425"/>
        <v>1.1200000000000001</v>
      </c>
      <c r="P3437" s="7">
        <f t="shared" si="426"/>
        <v>58.94736842105263</v>
      </c>
      <c r="Q3437" t="str">
        <f t="shared" si="427"/>
        <v>theater</v>
      </c>
      <c r="R3437" s="8" t="str">
        <f t="shared" si="428"/>
        <v>plays</v>
      </c>
      <c r="S3437" s="12">
        <f t="shared" si="429"/>
        <v>42572.61681712963</v>
      </c>
      <c r="T3437" s="12">
        <f t="shared" si="430"/>
        <v>42589.125</v>
      </c>
      <c r="U3437" s="13">
        <f t="shared" si="431"/>
        <v>42572.61681712963</v>
      </c>
      <c r="V3437" t="str">
        <f t="shared" si="432"/>
        <v>Jul</v>
      </c>
    </row>
    <row r="3438" spans="1:22"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425"/>
        <v>1.0589999999999999</v>
      </c>
      <c r="P3438" s="7">
        <f t="shared" si="426"/>
        <v>143.1081081081081</v>
      </c>
      <c r="Q3438" t="str">
        <f t="shared" si="427"/>
        <v>theater</v>
      </c>
      <c r="R3438" s="8" t="str">
        <f t="shared" si="428"/>
        <v>plays</v>
      </c>
      <c r="S3438" s="12">
        <f t="shared" si="429"/>
        <v>41851.541585648149</v>
      </c>
      <c r="T3438" s="12">
        <f t="shared" si="430"/>
        <v>41872.686111111107</v>
      </c>
      <c r="U3438" s="13">
        <f t="shared" si="431"/>
        <v>41851.541585648149</v>
      </c>
      <c r="V3438" t="str">
        <f t="shared" si="432"/>
        <v>Jul</v>
      </c>
    </row>
    <row r="3439" spans="1:22"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425"/>
        <v>1.01</v>
      </c>
      <c r="P3439" s="7">
        <f t="shared" si="426"/>
        <v>84.166666666666671</v>
      </c>
      <c r="Q3439" t="str">
        <f t="shared" si="427"/>
        <v>theater</v>
      </c>
      <c r="R3439" s="8" t="str">
        <f t="shared" si="428"/>
        <v>plays</v>
      </c>
      <c r="S3439" s="12">
        <f t="shared" si="429"/>
        <v>42205.710879629631</v>
      </c>
      <c r="T3439" s="12">
        <f t="shared" si="430"/>
        <v>42235.710879629631</v>
      </c>
      <c r="U3439" s="13">
        <f t="shared" si="431"/>
        <v>42205.710879629631</v>
      </c>
      <c r="V3439" t="str">
        <f t="shared" si="432"/>
        <v>Jul</v>
      </c>
    </row>
    <row r="3440" spans="1:22"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425"/>
        <v>1.042</v>
      </c>
      <c r="P3440" s="7">
        <f t="shared" si="426"/>
        <v>186.07142857142858</v>
      </c>
      <c r="Q3440" t="str">
        <f t="shared" si="427"/>
        <v>theater</v>
      </c>
      <c r="R3440" s="8" t="str">
        <f t="shared" si="428"/>
        <v>plays</v>
      </c>
      <c r="S3440" s="12">
        <f t="shared" si="429"/>
        <v>42100.927858796298</v>
      </c>
      <c r="T3440" s="12">
        <f t="shared" si="430"/>
        <v>42126.875</v>
      </c>
      <c r="U3440" s="13">
        <f t="shared" si="431"/>
        <v>42100.927858796298</v>
      </c>
      <c r="V3440" t="str">
        <f t="shared" si="432"/>
        <v>Apr</v>
      </c>
    </row>
    <row r="3441" spans="1:22"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425"/>
        <v>1.3467833333333334</v>
      </c>
      <c r="P3441" s="7">
        <f t="shared" si="426"/>
        <v>89.785555555555561</v>
      </c>
      <c r="Q3441" t="str">
        <f t="shared" si="427"/>
        <v>theater</v>
      </c>
      <c r="R3441" s="8" t="str">
        <f t="shared" si="428"/>
        <v>plays</v>
      </c>
      <c r="S3441" s="12">
        <f t="shared" si="429"/>
        <v>42374.911226851851</v>
      </c>
      <c r="T3441" s="12">
        <f t="shared" si="430"/>
        <v>42388.207638888889</v>
      </c>
      <c r="U3441" s="13">
        <f t="shared" si="431"/>
        <v>42374.911226851851</v>
      </c>
      <c r="V3441" t="str">
        <f t="shared" si="432"/>
        <v>Jan</v>
      </c>
    </row>
    <row r="3442" spans="1:22"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425"/>
        <v>1.052184</v>
      </c>
      <c r="P3442" s="7">
        <f t="shared" si="426"/>
        <v>64.157560975609755</v>
      </c>
      <c r="Q3442" t="str">
        <f t="shared" si="427"/>
        <v>theater</v>
      </c>
      <c r="R3442" s="8" t="str">
        <f t="shared" si="428"/>
        <v>plays</v>
      </c>
      <c r="S3442" s="12">
        <f t="shared" si="429"/>
        <v>41809.12300925926</v>
      </c>
      <c r="T3442" s="12">
        <f t="shared" si="430"/>
        <v>41831.677083333336</v>
      </c>
      <c r="U3442" s="13">
        <f t="shared" si="431"/>
        <v>41809.12300925926</v>
      </c>
      <c r="V3442" t="str">
        <f t="shared" si="432"/>
        <v>Jun</v>
      </c>
    </row>
    <row r="3443" spans="1:22"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425"/>
        <v>1.026</v>
      </c>
      <c r="P3443" s="7">
        <f t="shared" si="426"/>
        <v>59.651162790697676</v>
      </c>
      <c r="Q3443" t="str">
        <f t="shared" si="427"/>
        <v>theater</v>
      </c>
      <c r="R3443" s="8" t="str">
        <f t="shared" si="428"/>
        <v>plays</v>
      </c>
      <c r="S3443" s="12">
        <f t="shared" si="429"/>
        <v>42294.429641203707</v>
      </c>
      <c r="T3443" s="12">
        <f t="shared" si="430"/>
        <v>42321.845138888893</v>
      </c>
      <c r="U3443" s="13">
        <f t="shared" si="431"/>
        <v>42294.429641203707</v>
      </c>
      <c r="V3443" t="str">
        <f t="shared" si="432"/>
        <v>Oct</v>
      </c>
    </row>
    <row r="3444" spans="1:22"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425"/>
        <v>1</v>
      </c>
      <c r="P3444" s="7">
        <f t="shared" si="426"/>
        <v>31.25</v>
      </c>
      <c r="Q3444" t="str">
        <f t="shared" si="427"/>
        <v>theater</v>
      </c>
      <c r="R3444" s="8" t="str">
        <f t="shared" si="428"/>
        <v>plays</v>
      </c>
      <c r="S3444" s="12">
        <f t="shared" si="429"/>
        <v>42124.841111111113</v>
      </c>
      <c r="T3444" s="12">
        <f t="shared" si="430"/>
        <v>42154.841111111113</v>
      </c>
      <c r="U3444" s="13">
        <f t="shared" si="431"/>
        <v>42124.841111111113</v>
      </c>
      <c r="V3444" t="str">
        <f t="shared" si="432"/>
        <v>Apr</v>
      </c>
    </row>
    <row r="3445" spans="1:22"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425"/>
        <v>1.855</v>
      </c>
      <c r="P3445" s="7">
        <f t="shared" si="426"/>
        <v>41.222222222222221</v>
      </c>
      <c r="Q3445" t="str">
        <f t="shared" si="427"/>
        <v>theater</v>
      </c>
      <c r="R3445" s="8" t="str">
        <f t="shared" si="428"/>
        <v>plays</v>
      </c>
      <c r="S3445" s="12">
        <f t="shared" si="429"/>
        <v>41861.524837962963</v>
      </c>
      <c r="T3445" s="12">
        <f t="shared" si="430"/>
        <v>41891.524837962963</v>
      </c>
      <c r="U3445" s="13">
        <f t="shared" si="431"/>
        <v>41861.524837962963</v>
      </c>
      <c r="V3445" t="str">
        <f t="shared" si="432"/>
        <v>Aug</v>
      </c>
    </row>
    <row r="3446" spans="1:22"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425"/>
        <v>2.89</v>
      </c>
      <c r="P3446" s="7">
        <f t="shared" si="426"/>
        <v>43.35</v>
      </c>
      <c r="Q3446" t="str">
        <f t="shared" si="427"/>
        <v>theater</v>
      </c>
      <c r="R3446" s="8" t="str">
        <f t="shared" si="428"/>
        <v>plays</v>
      </c>
      <c r="S3446" s="12">
        <f t="shared" si="429"/>
        <v>42521.291504629626</v>
      </c>
      <c r="T3446" s="12">
        <f t="shared" si="430"/>
        <v>42529.582638888889</v>
      </c>
      <c r="U3446" s="13">
        <f t="shared" si="431"/>
        <v>42521.291504629626</v>
      </c>
      <c r="V3446" t="str">
        <f t="shared" si="432"/>
        <v>May</v>
      </c>
    </row>
    <row r="3447" spans="1:22"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425"/>
        <v>1</v>
      </c>
      <c r="P3447" s="7">
        <f t="shared" si="426"/>
        <v>64.516129032258064</v>
      </c>
      <c r="Q3447" t="str">
        <f t="shared" si="427"/>
        <v>theater</v>
      </c>
      <c r="R3447" s="8" t="str">
        <f t="shared" si="428"/>
        <v>plays</v>
      </c>
      <c r="S3447" s="12">
        <f t="shared" si="429"/>
        <v>42272.530509259261</v>
      </c>
      <c r="T3447" s="12">
        <f t="shared" si="430"/>
        <v>42300.530509259261</v>
      </c>
      <c r="U3447" s="13">
        <f t="shared" si="431"/>
        <v>42272.530509259261</v>
      </c>
      <c r="V3447" t="str">
        <f t="shared" si="432"/>
        <v>Sep</v>
      </c>
    </row>
    <row r="3448" spans="1:22"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425"/>
        <v>1.0820000000000001</v>
      </c>
      <c r="P3448" s="7">
        <f t="shared" si="426"/>
        <v>43.28</v>
      </c>
      <c r="Q3448" t="str">
        <f t="shared" si="427"/>
        <v>theater</v>
      </c>
      <c r="R3448" s="8" t="str">
        <f t="shared" si="428"/>
        <v>plays</v>
      </c>
      <c r="S3448" s="12">
        <f t="shared" si="429"/>
        <v>42016.832465277781</v>
      </c>
      <c r="T3448" s="12">
        <f t="shared" si="430"/>
        <v>42040.513888888891</v>
      </c>
      <c r="U3448" s="13">
        <f t="shared" si="431"/>
        <v>42016.832465277781</v>
      </c>
      <c r="V3448" t="str">
        <f t="shared" si="432"/>
        <v>Jan</v>
      </c>
    </row>
    <row r="3449" spans="1:22"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425"/>
        <v>1.0780000000000001</v>
      </c>
      <c r="P3449" s="7">
        <f t="shared" si="426"/>
        <v>77</v>
      </c>
      <c r="Q3449" t="str">
        <f t="shared" si="427"/>
        <v>theater</v>
      </c>
      <c r="R3449" s="8" t="str">
        <f t="shared" si="428"/>
        <v>plays</v>
      </c>
      <c r="S3449" s="12">
        <f t="shared" si="429"/>
        <v>42402.889027777783</v>
      </c>
      <c r="T3449" s="12">
        <f t="shared" si="430"/>
        <v>42447.847361111111</v>
      </c>
      <c r="U3449" s="13">
        <f t="shared" si="431"/>
        <v>42402.889027777783</v>
      </c>
      <c r="V3449" t="str">
        <f t="shared" si="432"/>
        <v>Feb</v>
      </c>
    </row>
    <row r="3450" spans="1:22"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ref="O3450:O3513" si="433">E3450/D3450</f>
        <v>1.0976190476190477</v>
      </c>
      <c r="P3450" s="7">
        <f t="shared" si="426"/>
        <v>51.222222222222221</v>
      </c>
      <c r="Q3450" t="str">
        <f t="shared" si="427"/>
        <v>theater</v>
      </c>
      <c r="R3450" s="8" t="str">
        <f t="shared" si="428"/>
        <v>plays</v>
      </c>
      <c r="S3450" s="12">
        <f t="shared" si="429"/>
        <v>41960.119085648148</v>
      </c>
      <c r="T3450" s="12">
        <f t="shared" si="430"/>
        <v>41990.119085648148</v>
      </c>
      <c r="U3450" s="13">
        <f t="shared" si="431"/>
        <v>41960.119085648148</v>
      </c>
      <c r="V3450" t="str">
        <f t="shared" si="432"/>
        <v>Nov</v>
      </c>
    </row>
    <row r="3451" spans="1:22"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433"/>
        <v>1.70625</v>
      </c>
      <c r="P3451" s="7">
        <f t="shared" si="426"/>
        <v>68.25</v>
      </c>
      <c r="Q3451" t="str">
        <f t="shared" si="427"/>
        <v>theater</v>
      </c>
      <c r="R3451" s="8" t="str">
        <f t="shared" si="428"/>
        <v>plays</v>
      </c>
      <c r="S3451" s="12">
        <f t="shared" si="429"/>
        <v>42532.052523148144</v>
      </c>
      <c r="T3451" s="12">
        <f t="shared" si="430"/>
        <v>42560.166666666672</v>
      </c>
      <c r="U3451" s="13">
        <f t="shared" si="431"/>
        <v>42532.052523148144</v>
      </c>
      <c r="V3451" t="str">
        <f t="shared" si="432"/>
        <v>Jun</v>
      </c>
    </row>
    <row r="3452" spans="1:22"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433"/>
        <v>1.52</v>
      </c>
      <c r="P3452" s="7">
        <f t="shared" si="426"/>
        <v>19.487179487179485</v>
      </c>
      <c r="Q3452" t="str">
        <f t="shared" si="427"/>
        <v>theater</v>
      </c>
      <c r="R3452" s="8" t="str">
        <f t="shared" si="428"/>
        <v>plays</v>
      </c>
      <c r="S3452" s="12">
        <f t="shared" si="429"/>
        <v>42036.704525462963</v>
      </c>
      <c r="T3452" s="12">
        <f t="shared" si="430"/>
        <v>42096.662858796291</v>
      </c>
      <c r="U3452" s="13">
        <f t="shared" si="431"/>
        <v>42036.704525462963</v>
      </c>
      <c r="V3452" t="str">
        <f t="shared" si="432"/>
        <v>Feb</v>
      </c>
    </row>
    <row r="3453" spans="1:22"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433"/>
        <v>1.0123076923076924</v>
      </c>
      <c r="P3453" s="7">
        <f t="shared" si="426"/>
        <v>41.125</v>
      </c>
      <c r="Q3453" t="str">
        <f t="shared" si="427"/>
        <v>theater</v>
      </c>
      <c r="R3453" s="8" t="str">
        <f t="shared" si="428"/>
        <v>plays</v>
      </c>
      <c r="S3453" s="12">
        <f t="shared" si="429"/>
        <v>42088.723692129628</v>
      </c>
      <c r="T3453" s="12">
        <f t="shared" si="430"/>
        <v>42115.723692129628</v>
      </c>
      <c r="U3453" s="13">
        <f t="shared" si="431"/>
        <v>42088.723692129628</v>
      </c>
      <c r="V3453" t="str">
        <f t="shared" si="432"/>
        <v>Mar</v>
      </c>
    </row>
    <row r="3454" spans="1:22"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433"/>
        <v>1.532</v>
      </c>
      <c r="P3454" s="7">
        <f t="shared" si="426"/>
        <v>41.405405405405403</v>
      </c>
      <c r="Q3454" t="str">
        <f t="shared" si="427"/>
        <v>theater</v>
      </c>
      <c r="R3454" s="8" t="str">
        <f t="shared" si="428"/>
        <v>plays</v>
      </c>
      <c r="S3454" s="12">
        <f t="shared" si="429"/>
        <v>41820.639189814814</v>
      </c>
      <c r="T3454" s="12">
        <f t="shared" si="430"/>
        <v>41843.165972222225</v>
      </c>
      <c r="U3454" s="13">
        <f t="shared" si="431"/>
        <v>41820.639189814814</v>
      </c>
      <c r="V3454" t="str">
        <f t="shared" si="432"/>
        <v>Jun</v>
      </c>
    </row>
    <row r="3455" spans="1:22"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433"/>
        <v>1.2833333333333334</v>
      </c>
      <c r="P3455" s="7">
        <f t="shared" si="426"/>
        <v>27.5</v>
      </c>
      <c r="Q3455" t="str">
        <f t="shared" si="427"/>
        <v>theater</v>
      </c>
      <c r="R3455" s="8" t="str">
        <f t="shared" si="428"/>
        <v>plays</v>
      </c>
      <c r="S3455" s="12">
        <f t="shared" si="429"/>
        <v>42535.97865740741</v>
      </c>
      <c r="T3455" s="12">
        <f t="shared" si="430"/>
        <v>42595.97865740741</v>
      </c>
      <c r="U3455" s="13">
        <f t="shared" si="431"/>
        <v>42535.97865740741</v>
      </c>
      <c r="V3455" t="str">
        <f t="shared" si="432"/>
        <v>Jun</v>
      </c>
    </row>
    <row r="3456" spans="1:22"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433"/>
        <v>1.0071428571428571</v>
      </c>
      <c r="P3456" s="7">
        <f t="shared" si="426"/>
        <v>33.571428571428569</v>
      </c>
      <c r="Q3456" t="str">
        <f t="shared" si="427"/>
        <v>theater</v>
      </c>
      <c r="R3456" s="8" t="str">
        <f t="shared" si="428"/>
        <v>plays</v>
      </c>
      <c r="S3456" s="12">
        <f t="shared" si="429"/>
        <v>41821.698599537034</v>
      </c>
      <c r="T3456" s="12">
        <f t="shared" si="430"/>
        <v>41851.698599537034</v>
      </c>
      <c r="U3456" s="13">
        <f t="shared" si="431"/>
        <v>41821.698599537034</v>
      </c>
      <c r="V3456" t="str">
        <f t="shared" si="432"/>
        <v>Jul</v>
      </c>
    </row>
    <row r="3457" spans="1:22"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433"/>
        <v>1.0065</v>
      </c>
      <c r="P3457" s="7">
        <f t="shared" si="426"/>
        <v>145.86956521739131</v>
      </c>
      <c r="Q3457" t="str">
        <f t="shared" si="427"/>
        <v>theater</v>
      </c>
      <c r="R3457" s="8" t="str">
        <f t="shared" si="428"/>
        <v>plays</v>
      </c>
      <c r="S3457" s="12">
        <f t="shared" si="429"/>
        <v>42626.7503125</v>
      </c>
      <c r="T3457" s="12">
        <f t="shared" si="430"/>
        <v>42656.7503125</v>
      </c>
      <c r="U3457" s="13">
        <f t="shared" si="431"/>
        <v>42626.7503125</v>
      </c>
      <c r="V3457" t="str">
        <f t="shared" si="432"/>
        <v>Sep</v>
      </c>
    </row>
    <row r="3458" spans="1:22"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433"/>
        <v>1.913</v>
      </c>
      <c r="P3458" s="7">
        <f t="shared" si="426"/>
        <v>358.6875</v>
      </c>
      <c r="Q3458" t="str">
        <f t="shared" si="427"/>
        <v>theater</v>
      </c>
      <c r="R3458" s="8" t="str">
        <f t="shared" si="428"/>
        <v>plays</v>
      </c>
      <c r="S3458" s="12">
        <f t="shared" si="429"/>
        <v>41821.205636574072</v>
      </c>
      <c r="T3458" s="12">
        <f t="shared" si="430"/>
        <v>41852.290972222225</v>
      </c>
      <c r="U3458" s="13">
        <f t="shared" si="431"/>
        <v>41821.205636574072</v>
      </c>
      <c r="V3458" t="str">
        <f t="shared" si="432"/>
        <v>Jul</v>
      </c>
    </row>
    <row r="3459" spans="1:22"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433"/>
        <v>1.4019999999999999</v>
      </c>
      <c r="P3459" s="7">
        <f t="shared" ref="P3459:P3522" si="434">E3459/L3459</f>
        <v>50.981818181818184</v>
      </c>
      <c r="Q3459" t="str">
        <f t="shared" ref="Q3459:Q3522" si="435">LEFT(N3459, SEARCH("/",N3459,1)-1)</f>
        <v>theater</v>
      </c>
      <c r="R3459" s="8" t="str">
        <f t="shared" ref="R3459:R3522" si="436">RIGHT(N3459,LEN(N3459)-SEARCH("/",N3459))</f>
        <v>plays</v>
      </c>
      <c r="S3459" s="12">
        <f t="shared" ref="S3459:S3522" si="437">(J3459/86400)+DATE(1970,1,1)</f>
        <v>42016.706678240742</v>
      </c>
      <c r="T3459" s="12">
        <f t="shared" ref="T3459:T3522" si="438">(I3459/86400)+DATE(1970,1,1)</f>
        <v>42047.249305555553</v>
      </c>
      <c r="U3459" s="13">
        <f t="shared" ref="U3459:U3522" si="439">S3459</f>
        <v>42016.706678240742</v>
      </c>
      <c r="V3459" t="str">
        <f t="shared" si="432"/>
        <v>Jan</v>
      </c>
    </row>
    <row r="3460" spans="1:22"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433"/>
        <v>1.2433537832310839</v>
      </c>
      <c r="P3460" s="7">
        <f t="shared" si="434"/>
        <v>45.037037037037038</v>
      </c>
      <c r="Q3460" t="str">
        <f t="shared" si="435"/>
        <v>theater</v>
      </c>
      <c r="R3460" s="8" t="str">
        <f t="shared" si="436"/>
        <v>plays</v>
      </c>
      <c r="S3460" s="12">
        <f t="shared" si="437"/>
        <v>42011.202581018515</v>
      </c>
      <c r="T3460" s="12">
        <f t="shared" si="438"/>
        <v>42038.185416666667</v>
      </c>
      <c r="U3460" s="13">
        <f t="shared" si="439"/>
        <v>42011.202581018515</v>
      </c>
      <c r="V3460" t="str">
        <f t="shared" ref="V3460:V3523" si="440">TEXT(S3460,"mmm")</f>
        <v>Jan</v>
      </c>
    </row>
    <row r="3461" spans="1:22"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433"/>
        <v>1.262</v>
      </c>
      <c r="P3461" s="7">
        <f t="shared" si="434"/>
        <v>17.527777777777779</v>
      </c>
      <c r="Q3461" t="str">
        <f t="shared" si="435"/>
        <v>theater</v>
      </c>
      <c r="R3461" s="8" t="str">
        <f t="shared" si="436"/>
        <v>plays</v>
      </c>
      <c r="S3461" s="12">
        <f t="shared" si="437"/>
        <v>42480.479861111111</v>
      </c>
      <c r="T3461" s="12">
        <f t="shared" si="438"/>
        <v>42510.479861111111</v>
      </c>
      <c r="U3461" s="13">
        <f t="shared" si="439"/>
        <v>42480.479861111111</v>
      </c>
      <c r="V3461" t="str">
        <f t="shared" si="440"/>
        <v>Apr</v>
      </c>
    </row>
    <row r="3462" spans="1:22"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433"/>
        <v>1.9</v>
      </c>
      <c r="P3462" s="7">
        <f t="shared" si="434"/>
        <v>50</v>
      </c>
      <c r="Q3462" t="str">
        <f t="shared" si="435"/>
        <v>theater</v>
      </c>
      <c r="R3462" s="8" t="str">
        <f t="shared" si="436"/>
        <v>plays</v>
      </c>
      <c r="S3462" s="12">
        <f t="shared" si="437"/>
        <v>41852.527222222227</v>
      </c>
      <c r="T3462" s="12">
        <f t="shared" si="438"/>
        <v>41866.527222222227</v>
      </c>
      <c r="U3462" s="13">
        <f t="shared" si="439"/>
        <v>41852.527222222227</v>
      </c>
      <c r="V3462" t="str">
        <f t="shared" si="440"/>
        <v>Aug</v>
      </c>
    </row>
    <row r="3463" spans="1:22"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433"/>
        <v>1.39</v>
      </c>
      <c r="P3463" s="7">
        <f t="shared" si="434"/>
        <v>57.916666666666664</v>
      </c>
      <c r="Q3463" t="str">
        <f t="shared" si="435"/>
        <v>theater</v>
      </c>
      <c r="R3463" s="8" t="str">
        <f t="shared" si="436"/>
        <v>plays</v>
      </c>
      <c r="S3463" s="12">
        <f t="shared" si="437"/>
        <v>42643.632858796293</v>
      </c>
      <c r="T3463" s="12">
        <f t="shared" si="438"/>
        <v>42672.125</v>
      </c>
      <c r="U3463" s="13">
        <f t="shared" si="439"/>
        <v>42643.632858796293</v>
      </c>
      <c r="V3463" t="str">
        <f t="shared" si="440"/>
        <v>Sep</v>
      </c>
    </row>
    <row r="3464" spans="1:22"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433"/>
        <v>2.02</v>
      </c>
      <c r="P3464" s="7">
        <f t="shared" si="434"/>
        <v>29.705882352941178</v>
      </c>
      <c r="Q3464" t="str">
        <f t="shared" si="435"/>
        <v>theater</v>
      </c>
      <c r="R3464" s="8" t="str">
        <f t="shared" si="436"/>
        <v>plays</v>
      </c>
      <c r="S3464" s="12">
        <f t="shared" si="437"/>
        <v>42179.898472222223</v>
      </c>
      <c r="T3464" s="12">
        <f t="shared" si="438"/>
        <v>42195.75</v>
      </c>
      <c r="U3464" s="13">
        <f t="shared" si="439"/>
        <v>42179.898472222223</v>
      </c>
      <c r="V3464" t="str">
        <f t="shared" si="440"/>
        <v>Jun</v>
      </c>
    </row>
    <row r="3465" spans="1:22"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433"/>
        <v>1.0338000000000001</v>
      </c>
      <c r="P3465" s="7">
        <f t="shared" si="434"/>
        <v>90.684210526315795</v>
      </c>
      <c r="Q3465" t="str">
        <f t="shared" si="435"/>
        <v>theater</v>
      </c>
      <c r="R3465" s="8" t="str">
        <f t="shared" si="436"/>
        <v>plays</v>
      </c>
      <c r="S3465" s="12">
        <f t="shared" si="437"/>
        <v>42612.918807870374</v>
      </c>
      <c r="T3465" s="12">
        <f t="shared" si="438"/>
        <v>42654.165972222225</v>
      </c>
      <c r="U3465" s="13">
        <f t="shared" si="439"/>
        <v>42612.918807870374</v>
      </c>
      <c r="V3465" t="str">
        <f t="shared" si="440"/>
        <v>Aug</v>
      </c>
    </row>
    <row r="3466" spans="1:22"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433"/>
        <v>1.023236</v>
      </c>
      <c r="P3466" s="7">
        <f t="shared" si="434"/>
        <v>55.012688172043013</v>
      </c>
      <c r="Q3466" t="str">
        <f t="shared" si="435"/>
        <v>theater</v>
      </c>
      <c r="R3466" s="8" t="str">
        <f t="shared" si="436"/>
        <v>plays</v>
      </c>
      <c r="S3466" s="12">
        <f t="shared" si="437"/>
        <v>42575.130057870367</v>
      </c>
      <c r="T3466" s="12">
        <f t="shared" si="438"/>
        <v>42605.130057870367</v>
      </c>
      <c r="U3466" s="13">
        <f t="shared" si="439"/>
        <v>42575.130057870367</v>
      </c>
      <c r="V3466" t="str">
        <f t="shared" si="440"/>
        <v>Jul</v>
      </c>
    </row>
    <row r="3467" spans="1:22"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433"/>
        <v>1.03</v>
      </c>
      <c r="P3467" s="7">
        <f t="shared" si="434"/>
        <v>57.222222222222221</v>
      </c>
      <c r="Q3467" t="str">
        <f t="shared" si="435"/>
        <v>theater</v>
      </c>
      <c r="R3467" s="8" t="str">
        <f t="shared" si="436"/>
        <v>plays</v>
      </c>
      <c r="S3467" s="12">
        <f t="shared" si="437"/>
        <v>42200.625833333332</v>
      </c>
      <c r="T3467" s="12">
        <f t="shared" si="438"/>
        <v>42225.666666666672</v>
      </c>
      <c r="U3467" s="13">
        <f t="shared" si="439"/>
        <v>42200.625833333332</v>
      </c>
      <c r="V3467" t="str">
        <f t="shared" si="440"/>
        <v>Jul</v>
      </c>
    </row>
    <row r="3468" spans="1:22"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433"/>
        <v>1.2714285714285714</v>
      </c>
      <c r="P3468" s="7">
        <f t="shared" si="434"/>
        <v>72.950819672131146</v>
      </c>
      <c r="Q3468" t="str">
        <f t="shared" si="435"/>
        <v>theater</v>
      </c>
      <c r="R3468" s="8" t="str">
        <f t="shared" si="436"/>
        <v>plays</v>
      </c>
      <c r="S3468" s="12">
        <f t="shared" si="437"/>
        <v>42420.019097222219</v>
      </c>
      <c r="T3468" s="12">
        <f t="shared" si="438"/>
        <v>42479.977430555555</v>
      </c>
      <c r="U3468" s="13">
        <f t="shared" si="439"/>
        <v>42420.019097222219</v>
      </c>
      <c r="V3468" t="str">
        <f t="shared" si="440"/>
        <v>Feb</v>
      </c>
    </row>
    <row r="3469" spans="1:22"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433"/>
        <v>1.01</v>
      </c>
      <c r="P3469" s="7">
        <f t="shared" si="434"/>
        <v>64.468085106382972</v>
      </c>
      <c r="Q3469" t="str">
        <f t="shared" si="435"/>
        <v>theater</v>
      </c>
      <c r="R3469" s="8" t="str">
        <f t="shared" si="436"/>
        <v>plays</v>
      </c>
      <c r="S3469" s="12">
        <f t="shared" si="437"/>
        <v>42053.671666666662</v>
      </c>
      <c r="T3469" s="12">
        <f t="shared" si="438"/>
        <v>42083.630000000005</v>
      </c>
      <c r="U3469" s="13">
        <f t="shared" si="439"/>
        <v>42053.671666666662</v>
      </c>
      <c r="V3469" t="str">
        <f t="shared" si="440"/>
        <v>Feb</v>
      </c>
    </row>
    <row r="3470" spans="1:22"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433"/>
        <v>1.2178</v>
      </c>
      <c r="P3470" s="7">
        <f t="shared" si="434"/>
        <v>716.35294117647061</v>
      </c>
      <c r="Q3470" t="str">
        <f t="shared" si="435"/>
        <v>theater</v>
      </c>
      <c r="R3470" s="8" t="str">
        <f t="shared" si="436"/>
        <v>plays</v>
      </c>
      <c r="S3470" s="12">
        <f t="shared" si="437"/>
        <v>42605.765381944446</v>
      </c>
      <c r="T3470" s="12">
        <f t="shared" si="438"/>
        <v>42634.125</v>
      </c>
      <c r="U3470" s="13">
        <f t="shared" si="439"/>
        <v>42605.765381944446</v>
      </c>
      <c r="V3470" t="str">
        <f t="shared" si="440"/>
        <v>Aug</v>
      </c>
    </row>
    <row r="3471" spans="1:22"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433"/>
        <v>1.1339285714285714</v>
      </c>
      <c r="P3471" s="7">
        <f t="shared" si="434"/>
        <v>50.396825396825399</v>
      </c>
      <c r="Q3471" t="str">
        <f t="shared" si="435"/>
        <v>theater</v>
      </c>
      <c r="R3471" s="8" t="str">
        <f t="shared" si="436"/>
        <v>plays</v>
      </c>
      <c r="S3471" s="12">
        <f t="shared" si="437"/>
        <v>42458.641724537039</v>
      </c>
      <c r="T3471" s="12">
        <f t="shared" si="438"/>
        <v>42488.641724537039</v>
      </c>
      <c r="U3471" s="13">
        <f t="shared" si="439"/>
        <v>42458.641724537039</v>
      </c>
      <c r="V3471" t="str">
        <f t="shared" si="440"/>
        <v>Mar</v>
      </c>
    </row>
    <row r="3472" spans="1:22"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433"/>
        <v>1.5</v>
      </c>
      <c r="P3472" s="7">
        <f t="shared" si="434"/>
        <v>41.666666666666664</v>
      </c>
      <c r="Q3472" t="str">
        <f t="shared" si="435"/>
        <v>theater</v>
      </c>
      <c r="R3472" s="8" t="str">
        <f t="shared" si="436"/>
        <v>plays</v>
      </c>
      <c r="S3472" s="12">
        <f t="shared" si="437"/>
        <v>42529.022013888884</v>
      </c>
      <c r="T3472" s="12">
        <f t="shared" si="438"/>
        <v>42566.901388888888</v>
      </c>
      <c r="U3472" s="13">
        <f t="shared" si="439"/>
        <v>42529.022013888884</v>
      </c>
      <c r="V3472" t="str">
        <f t="shared" si="440"/>
        <v>Jun</v>
      </c>
    </row>
    <row r="3473" spans="1:22"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433"/>
        <v>2.1459999999999999</v>
      </c>
      <c r="P3473" s="7">
        <f t="shared" si="434"/>
        <v>35.766666666666666</v>
      </c>
      <c r="Q3473" t="str">
        <f t="shared" si="435"/>
        <v>theater</v>
      </c>
      <c r="R3473" s="8" t="str">
        <f t="shared" si="436"/>
        <v>plays</v>
      </c>
      <c r="S3473" s="12">
        <f t="shared" si="437"/>
        <v>41841.820486111115</v>
      </c>
      <c r="T3473" s="12">
        <f t="shared" si="438"/>
        <v>41882.833333333336</v>
      </c>
      <c r="U3473" s="13">
        <f t="shared" si="439"/>
        <v>41841.820486111115</v>
      </c>
      <c r="V3473" t="str">
        <f t="shared" si="440"/>
        <v>Jul</v>
      </c>
    </row>
    <row r="3474" spans="1:22"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433"/>
        <v>1.0205</v>
      </c>
      <c r="P3474" s="7">
        <f t="shared" si="434"/>
        <v>88.739130434782609</v>
      </c>
      <c r="Q3474" t="str">
        <f t="shared" si="435"/>
        <v>theater</v>
      </c>
      <c r="R3474" s="8" t="str">
        <f t="shared" si="436"/>
        <v>plays</v>
      </c>
      <c r="S3474" s="12">
        <f t="shared" si="437"/>
        <v>41928.170497685183</v>
      </c>
      <c r="T3474" s="12">
        <f t="shared" si="438"/>
        <v>41949.249305555553</v>
      </c>
      <c r="U3474" s="13">
        <f t="shared" si="439"/>
        <v>41928.170497685183</v>
      </c>
      <c r="V3474" t="str">
        <f t="shared" si="440"/>
        <v>Oct</v>
      </c>
    </row>
    <row r="3475" spans="1:22"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433"/>
        <v>1</v>
      </c>
      <c r="P3475" s="7">
        <f t="shared" si="434"/>
        <v>148.4848484848485</v>
      </c>
      <c r="Q3475" t="str">
        <f t="shared" si="435"/>
        <v>theater</v>
      </c>
      <c r="R3475" s="8" t="str">
        <f t="shared" si="436"/>
        <v>plays</v>
      </c>
      <c r="S3475" s="12">
        <f t="shared" si="437"/>
        <v>42062.834444444445</v>
      </c>
      <c r="T3475" s="12">
        <f t="shared" si="438"/>
        <v>42083.852083333331</v>
      </c>
      <c r="U3475" s="13">
        <f t="shared" si="439"/>
        <v>42062.834444444445</v>
      </c>
      <c r="V3475" t="str">
        <f t="shared" si="440"/>
        <v>Feb</v>
      </c>
    </row>
    <row r="3476" spans="1:22"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433"/>
        <v>1.01</v>
      </c>
      <c r="P3476" s="7">
        <f t="shared" si="434"/>
        <v>51.794871794871796</v>
      </c>
      <c r="Q3476" t="str">
        <f t="shared" si="435"/>
        <v>theater</v>
      </c>
      <c r="R3476" s="8" t="str">
        <f t="shared" si="436"/>
        <v>plays</v>
      </c>
      <c r="S3476" s="12">
        <f t="shared" si="437"/>
        <v>42541.501516203702</v>
      </c>
      <c r="T3476" s="12">
        <f t="shared" si="438"/>
        <v>42571.501516203702</v>
      </c>
      <c r="U3476" s="13">
        <f t="shared" si="439"/>
        <v>42541.501516203702</v>
      </c>
      <c r="V3476" t="str">
        <f t="shared" si="440"/>
        <v>Jun</v>
      </c>
    </row>
    <row r="3477" spans="1:22"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433"/>
        <v>1.1333333333333333</v>
      </c>
      <c r="P3477" s="7">
        <f t="shared" si="434"/>
        <v>20</v>
      </c>
      <c r="Q3477" t="str">
        <f t="shared" si="435"/>
        <v>theater</v>
      </c>
      <c r="R3477" s="8" t="str">
        <f t="shared" si="436"/>
        <v>plays</v>
      </c>
      <c r="S3477" s="12">
        <f t="shared" si="437"/>
        <v>41918.880833333329</v>
      </c>
      <c r="T3477" s="12">
        <f t="shared" si="438"/>
        <v>41946</v>
      </c>
      <c r="U3477" s="13">
        <f t="shared" si="439"/>
        <v>41918.880833333329</v>
      </c>
      <c r="V3477" t="str">
        <f t="shared" si="440"/>
        <v>Oct</v>
      </c>
    </row>
    <row r="3478" spans="1:22"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433"/>
        <v>1.04</v>
      </c>
      <c r="P3478" s="7">
        <f t="shared" si="434"/>
        <v>52</v>
      </c>
      <c r="Q3478" t="str">
        <f t="shared" si="435"/>
        <v>theater</v>
      </c>
      <c r="R3478" s="8" t="str">
        <f t="shared" si="436"/>
        <v>plays</v>
      </c>
      <c r="S3478" s="12">
        <f t="shared" si="437"/>
        <v>41921.279976851853</v>
      </c>
      <c r="T3478" s="12">
        <f t="shared" si="438"/>
        <v>41939.125</v>
      </c>
      <c r="U3478" s="13">
        <f t="shared" si="439"/>
        <v>41921.279976851853</v>
      </c>
      <c r="V3478" t="str">
        <f t="shared" si="440"/>
        <v>Oct</v>
      </c>
    </row>
    <row r="3479" spans="1:22"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433"/>
        <v>1.1533333333333333</v>
      </c>
      <c r="P3479" s="7">
        <f t="shared" si="434"/>
        <v>53.230769230769234</v>
      </c>
      <c r="Q3479" t="str">
        <f t="shared" si="435"/>
        <v>theater</v>
      </c>
      <c r="R3479" s="8" t="str">
        <f t="shared" si="436"/>
        <v>plays</v>
      </c>
      <c r="S3479" s="12">
        <f t="shared" si="437"/>
        <v>42128.736608796295</v>
      </c>
      <c r="T3479" s="12">
        <f t="shared" si="438"/>
        <v>42141.125</v>
      </c>
      <c r="U3479" s="13">
        <f t="shared" si="439"/>
        <v>42128.736608796295</v>
      </c>
      <c r="V3479" t="str">
        <f t="shared" si="440"/>
        <v>May</v>
      </c>
    </row>
    <row r="3480" spans="1:22"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433"/>
        <v>1.1285000000000001</v>
      </c>
      <c r="P3480" s="7">
        <f t="shared" si="434"/>
        <v>39.596491228070178</v>
      </c>
      <c r="Q3480" t="str">
        <f t="shared" si="435"/>
        <v>theater</v>
      </c>
      <c r="R3480" s="8" t="str">
        <f t="shared" si="436"/>
        <v>plays</v>
      </c>
      <c r="S3480" s="12">
        <f t="shared" si="437"/>
        <v>42053.916921296295</v>
      </c>
      <c r="T3480" s="12">
        <f t="shared" si="438"/>
        <v>42079.875</v>
      </c>
      <c r="U3480" s="13">
        <f t="shared" si="439"/>
        <v>42053.916921296295</v>
      </c>
      <c r="V3480" t="str">
        <f t="shared" si="440"/>
        <v>Feb</v>
      </c>
    </row>
    <row r="3481" spans="1:22"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433"/>
        <v>1.2786666666666666</v>
      </c>
      <c r="P3481" s="7">
        <f t="shared" si="434"/>
        <v>34.25</v>
      </c>
      <c r="Q3481" t="str">
        <f t="shared" si="435"/>
        <v>theater</v>
      </c>
      <c r="R3481" s="8" t="str">
        <f t="shared" si="436"/>
        <v>plays</v>
      </c>
      <c r="S3481" s="12">
        <f t="shared" si="437"/>
        <v>41781.855092592596</v>
      </c>
      <c r="T3481" s="12">
        <f t="shared" si="438"/>
        <v>41811.855092592596</v>
      </c>
      <c r="U3481" s="13">
        <f t="shared" si="439"/>
        <v>41781.855092592596</v>
      </c>
      <c r="V3481" t="str">
        <f t="shared" si="440"/>
        <v>May</v>
      </c>
    </row>
    <row r="3482" spans="1:22"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433"/>
        <v>1.4266666666666667</v>
      </c>
      <c r="P3482" s="7">
        <f t="shared" si="434"/>
        <v>164.61538461538461</v>
      </c>
      <c r="Q3482" t="str">
        <f t="shared" si="435"/>
        <v>theater</v>
      </c>
      <c r="R3482" s="8" t="str">
        <f t="shared" si="436"/>
        <v>plays</v>
      </c>
      <c r="S3482" s="12">
        <f t="shared" si="437"/>
        <v>42171.317442129628</v>
      </c>
      <c r="T3482" s="12">
        <f t="shared" si="438"/>
        <v>42195.875</v>
      </c>
      <c r="U3482" s="13">
        <f t="shared" si="439"/>
        <v>42171.317442129628</v>
      </c>
      <c r="V3482" t="str">
        <f t="shared" si="440"/>
        <v>Jun</v>
      </c>
    </row>
    <row r="3483" spans="1:22"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433"/>
        <v>1.1879999999999999</v>
      </c>
      <c r="P3483" s="7">
        <f t="shared" si="434"/>
        <v>125.05263157894737</v>
      </c>
      <c r="Q3483" t="str">
        <f t="shared" si="435"/>
        <v>theater</v>
      </c>
      <c r="R3483" s="8" t="str">
        <f t="shared" si="436"/>
        <v>plays</v>
      </c>
      <c r="S3483" s="12">
        <f t="shared" si="437"/>
        <v>41989.247546296298</v>
      </c>
      <c r="T3483" s="12">
        <f t="shared" si="438"/>
        <v>42006.247546296298</v>
      </c>
      <c r="U3483" s="13">
        <f t="shared" si="439"/>
        <v>41989.247546296298</v>
      </c>
      <c r="V3483" t="str">
        <f t="shared" si="440"/>
        <v>Dec</v>
      </c>
    </row>
    <row r="3484" spans="1:22"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433"/>
        <v>1.3833333333333333</v>
      </c>
      <c r="P3484" s="7">
        <f t="shared" si="434"/>
        <v>51.875</v>
      </c>
      <c r="Q3484" t="str">
        <f t="shared" si="435"/>
        <v>theater</v>
      </c>
      <c r="R3484" s="8" t="str">
        <f t="shared" si="436"/>
        <v>plays</v>
      </c>
      <c r="S3484" s="12">
        <f t="shared" si="437"/>
        <v>41796.771597222221</v>
      </c>
      <c r="T3484" s="12">
        <f t="shared" si="438"/>
        <v>41826.771597222221</v>
      </c>
      <c r="U3484" s="13">
        <f t="shared" si="439"/>
        <v>41796.771597222221</v>
      </c>
      <c r="V3484" t="str">
        <f t="shared" si="440"/>
        <v>Jun</v>
      </c>
    </row>
    <row r="3485" spans="1:22"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433"/>
        <v>1.599402985074627</v>
      </c>
      <c r="P3485" s="7">
        <f t="shared" si="434"/>
        <v>40.285714285714285</v>
      </c>
      <c r="Q3485" t="str">
        <f t="shared" si="435"/>
        <v>theater</v>
      </c>
      <c r="R3485" s="8" t="str">
        <f t="shared" si="436"/>
        <v>plays</v>
      </c>
      <c r="S3485" s="12">
        <f t="shared" si="437"/>
        <v>41793.668761574074</v>
      </c>
      <c r="T3485" s="12">
        <f t="shared" si="438"/>
        <v>41823.668761574074</v>
      </c>
      <c r="U3485" s="13">
        <f t="shared" si="439"/>
        <v>41793.668761574074</v>
      </c>
      <c r="V3485" t="str">
        <f t="shared" si="440"/>
        <v>Jun</v>
      </c>
    </row>
    <row r="3486" spans="1:22"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433"/>
        <v>1.1424000000000001</v>
      </c>
      <c r="P3486" s="7">
        <f t="shared" si="434"/>
        <v>64.909090909090907</v>
      </c>
      <c r="Q3486" t="str">
        <f t="shared" si="435"/>
        <v>theater</v>
      </c>
      <c r="R3486" s="8" t="str">
        <f t="shared" si="436"/>
        <v>plays</v>
      </c>
      <c r="S3486" s="12">
        <f t="shared" si="437"/>
        <v>42506.760405092587</v>
      </c>
      <c r="T3486" s="12">
        <f t="shared" si="438"/>
        <v>42536.760405092587</v>
      </c>
      <c r="U3486" s="13">
        <f t="shared" si="439"/>
        <v>42506.760405092587</v>
      </c>
      <c r="V3486" t="str">
        <f t="shared" si="440"/>
        <v>May</v>
      </c>
    </row>
    <row r="3487" spans="1:22"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433"/>
        <v>1.0060606060606061</v>
      </c>
      <c r="P3487" s="7">
        <f t="shared" si="434"/>
        <v>55.333333333333336</v>
      </c>
      <c r="Q3487" t="str">
        <f t="shared" si="435"/>
        <v>theater</v>
      </c>
      <c r="R3487" s="8" t="str">
        <f t="shared" si="436"/>
        <v>plays</v>
      </c>
      <c r="S3487" s="12">
        <f t="shared" si="437"/>
        <v>42372.693055555559</v>
      </c>
      <c r="T3487" s="12">
        <f t="shared" si="438"/>
        <v>42402.693055555559</v>
      </c>
      <c r="U3487" s="13">
        <f t="shared" si="439"/>
        <v>42372.693055555559</v>
      </c>
      <c r="V3487" t="str">
        <f t="shared" si="440"/>
        <v>Jan</v>
      </c>
    </row>
    <row r="3488" spans="1:22"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433"/>
        <v>1.552</v>
      </c>
      <c r="P3488" s="7">
        <f t="shared" si="434"/>
        <v>83.142857142857139</v>
      </c>
      <c r="Q3488" t="str">
        <f t="shared" si="435"/>
        <v>theater</v>
      </c>
      <c r="R3488" s="8" t="str">
        <f t="shared" si="436"/>
        <v>plays</v>
      </c>
      <c r="S3488" s="12">
        <f t="shared" si="437"/>
        <v>42126.87501157407</v>
      </c>
      <c r="T3488" s="12">
        <f t="shared" si="438"/>
        <v>42158.290972222225</v>
      </c>
      <c r="U3488" s="13">
        <f t="shared" si="439"/>
        <v>42126.87501157407</v>
      </c>
      <c r="V3488" t="str">
        <f t="shared" si="440"/>
        <v>May</v>
      </c>
    </row>
    <row r="3489" spans="1:22"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433"/>
        <v>1.2775000000000001</v>
      </c>
      <c r="P3489" s="7">
        <f t="shared" si="434"/>
        <v>38.712121212121211</v>
      </c>
      <c r="Q3489" t="str">
        <f t="shared" si="435"/>
        <v>theater</v>
      </c>
      <c r="R3489" s="8" t="str">
        <f t="shared" si="436"/>
        <v>plays</v>
      </c>
      <c r="S3489" s="12">
        <f t="shared" si="437"/>
        <v>42149.940416666665</v>
      </c>
      <c r="T3489" s="12">
        <f t="shared" si="438"/>
        <v>42179.940416666665</v>
      </c>
      <c r="U3489" s="13">
        <f t="shared" si="439"/>
        <v>42149.940416666665</v>
      </c>
      <c r="V3489" t="str">
        <f t="shared" si="440"/>
        <v>May</v>
      </c>
    </row>
    <row r="3490" spans="1:22"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433"/>
        <v>1.212</v>
      </c>
      <c r="P3490" s="7">
        <f t="shared" si="434"/>
        <v>125.37931034482759</v>
      </c>
      <c r="Q3490" t="str">
        <f t="shared" si="435"/>
        <v>theater</v>
      </c>
      <c r="R3490" s="8" t="str">
        <f t="shared" si="436"/>
        <v>plays</v>
      </c>
      <c r="S3490" s="12">
        <f t="shared" si="437"/>
        <v>42087.768055555556</v>
      </c>
      <c r="T3490" s="12">
        <f t="shared" si="438"/>
        <v>42111.666666666672</v>
      </c>
      <c r="U3490" s="13">
        <f t="shared" si="439"/>
        <v>42087.768055555556</v>
      </c>
      <c r="V3490" t="str">
        <f t="shared" si="440"/>
        <v>Mar</v>
      </c>
    </row>
    <row r="3491" spans="1:22"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433"/>
        <v>1.127</v>
      </c>
      <c r="P3491" s="7">
        <f t="shared" si="434"/>
        <v>78.263888888888886</v>
      </c>
      <c r="Q3491" t="str">
        <f t="shared" si="435"/>
        <v>theater</v>
      </c>
      <c r="R3491" s="8" t="str">
        <f t="shared" si="436"/>
        <v>plays</v>
      </c>
      <c r="S3491" s="12">
        <f t="shared" si="437"/>
        <v>41753.635775462964</v>
      </c>
      <c r="T3491" s="12">
        <f t="shared" si="438"/>
        <v>41783.875</v>
      </c>
      <c r="U3491" s="13">
        <f t="shared" si="439"/>
        <v>41753.635775462964</v>
      </c>
      <c r="V3491" t="str">
        <f t="shared" si="440"/>
        <v>Apr</v>
      </c>
    </row>
    <row r="3492" spans="1:22"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433"/>
        <v>1.2749999999999999</v>
      </c>
      <c r="P3492" s="7">
        <f t="shared" si="434"/>
        <v>47.222222222222221</v>
      </c>
      <c r="Q3492" t="str">
        <f t="shared" si="435"/>
        <v>theater</v>
      </c>
      <c r="R3492" s="8" t="str">
        <f t="shared" si="436"/>
        <v>plays</v>
      </c>
      <c r="S3492" s="12">
        <f t="shared" si="437"/>
        <v>42443.802361111113</v>
      </c>
      <c r="T3492" s="12">
        <f t="shared" si="438"/>
        <v>42473.802361111113</v>
      </c>
      <c r="U3492" s="13">
        <f t="shared" si="439"/>
        <v>42443.802361111113</v>
      </c>
      <c r="V3492" t="str">
        <f t="shared" si="440"/>
        <v>Mar</v>
      </c>
    </row>
    <row r="3493" spans="1:22"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433"/>
        <v>1.5820000000000001</v>
      </c>
      <c r="P3493" s="7">
        <f t="shared" si="434"/>
        <v>79.099999999999994</v>
      </c>
      <c r="Q3493" t="str">
        <f t="shared" si="435"/>
        <v>theater</v>
      </c>
      <c r="R3493" s="8" t="str">
        <f t="shared" si="436"/>
        <v>plays</v>
      </c>
      <c r="S3493" s="12">
        <f t="shared" si="437"/>
        <v>42121.249814814815</v>
      </c>
      <c r="T3493" s="12">
        <f t="shared" si="438"/>
        <v>42142.249814814815</v>
      </c>
      <c r="U3493" s="13">
        <f t="shared" si="439"/>
        <v>42121.249814814815</v>
      </c>
      <c r="V3493" t="str">
        <f t="shared" si="440"/>
        <v>Apr</v>
      </c>
    </row>
    <row r="3494" spans="1:22"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433"/>
        <v>1.0526894736842105</v>
      </c>
      <c r="P3494" s="7">
        <f t="shared" si="434"/>
        <v>114.29199999999999</v>
      </c>
      <c r="Q3494" t="str">
        <f t="shared" si="435"/>
        <v>theater</v>
      </c>
      <c r="R3494" s="8" t="str">
        <f t="shared" si="436"/>
        <v>plays</v>
      </c>
      <c r="S3494" s="12">
        <f t="shared" si="437"/>
        <v>42268.009224537032</v>
      </c>
      <c r="T3494" s="12">
        <f t="shared" si="438"/>
        <v>42303.009224537032</v>
      </c>
      <c r="U3494" s="13">
        <f t="shared" si="439"/>
        <v>42268.009224537032</v>
      </c>
      <c r="V3494" t="str">
        <f t="shared" si="440"/>
        <v>Sep</v>
      </c>
    </row>
    <row r="3495" spans="1:22"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433"/>
        <v>1</v>
      </c>
      <c r="P3495" s="7">
        <f t="shared" si="434"/>
        <v>51.724137931034484</v>
      </c>
      <c r="Q3495" t="str">
        <f t="shared" si="435"/>
        <v>theater</v>
      </c>
      <c r="R3495" s="8" t="str">
        <f t="shared" si="436"/>
        <v>plays</v>
      </c>
      <c r="S3495" s="12">
        <f t="shared" si="437"/>
        <v>41848.866157407407</v>
      </c>
      <c r="T3495" s="12">
        <f t="shared" si="438"/>
        <v>41868.21597222222</v>
      </c>
      <c r="U3495" s="13">
        <f t="shared" si="439"/>
        <v>41848.866157407407</v>
      </c>
      <c r="V3495" t="str">
        <f t="shared" si="440"/>
        <v>Jul</v>
      </c>
    </row>
    <row r="3496" spans="1:22"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433"/>
        <v>1</v>
      </c>
      <c r="P3496" s="7">
        <f t="shared" si="434"/>
        <v>30.76923076923077</v>
      </c>
      <c r="Q3496" t="str">
        <f t="shared" si="435"/>
        <v>theater</v>
      </c>
      <c r="R3496" s="8" t="str">
        <f t="shared" si="436"/>
        <v>plays</v>
      </c>
      <c r="S3496" s="12">
        <f t="shared" si="437"/>
        <v>42689.214988425927</v>
      </c>
      <c r="T3496" s="12">
        <f t="shared" si="438"/>
        <v>42700.25</v>
      </c>
      <c r="U3496" s="13">
        <f t="shared" si="439"/>
        <v>42689.214988425927</v>
      </c>
      <c r="V3496" t="str">
        <f t="shared" si="440"/>
        <v>Nov</v>
      </c>
    </row>
    <row r="3497" spans="1:22"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433"/>
        <v>1.0686</v>
      </c>
      <c r="P3497" s="7">
        <f t="shared" si="434"/>
        <v>74.208333333333329</v>
      </c>
      <c r="Q3497" t="str">
        <f t="shared" si="435"/>
        <v>theater</v>
      </c>
      <c r="R3497" s="8" t="str">
        <f t="shared" si="436"/>
        <v>plays</v>
      </c>
      <c r="S3497" s="12">
        <f t="shared" si="437"/>
        <v>41915.762835648144</v>
      </c>
      <c r="T3497" s="12">
        <f t="shared" si="438"/>
        <v>41944.720833333333</v>
      </c>
      <c r="U3497" s="13">
        <f t="shared" si="439"/>
        <v>41915.762835648144</v>
      </c>
      <c r="V3497" t="str">
        <f t="shared" si="440"/>
        <v>Oct</v>
      </c>
    </row>
    <row r="3498" spans="1:22"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433"/>
        <v>1.244</v>
      </c>
      <c r="P3498" s="7">
        <f t="shared" si="434"/>
        <v>47.846153846153847</v>
      </c>
      <c r="Q3498" t="str">
        <f t="shared" si="435"/>
        <v>theater</v>
      </c>
      <c r="R3498" s="8" t="str">
        <f t="shared" si="436"/>
        <v>plays</v>
      </c>
      <c r="S3498" s="12">
        <f t="shared" si="437"/>
        <v>42584.846828703703</v>
      </c>
      <c r="T3498" s="12">
        <f t="shared" si="438"/>
        <v>42624.846828703703</v>
      </c>
      <c r="U3498" s="13">
        <f t="shared" si="439"/>
        <v>42584.846828703703</v>
      </c>
      <c r="V3498" t="str">
        <f t="shared" si="440"/>
        <v>Aug</v>
      </c>
    </row>
    <row r="3499" spans="1:22"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433"/>
        <v>1.0870406189555126</v>
      </c>
      <c r="P3499" s="7">
        <f t="shared" si="434"/>
        <v>34.408163265306122</v>
      </c>
      <c r="Q3499" t="str">
        <f t="shared" si="435"/>
        <v>theater</v>
      </c>
      <c r="R3499" s="8" t="str">
        <f t="shared" si="436"/>
        <v>plays</v>
      </c>
      <c r="S3499" s="12">
        <f t="shared" si="437"/>
        <v>42511.741944444446</v>
      </c>
      <c r="T3499" s="12">
        <f t="shared" si="438"/>
        <v>42523.916666666672</v>
      </c>
      <c r="U3499" s="13">
        <f t="shared" si="439"/>
        <v>42511.741944444446</v>
      </c>
      <c r="V3499" t="str">
        <f t="shared" si="440"/>
        <v>May</v>
      </c>
    </row>
    <row r="3500" spans="1:22"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433"/>
        <v>1.0242424242424242</v>
      </c>
      <c r="P3500" s="7">
        <f t="shared" si="434"/>
        <v>40.238095238095241</v>
      </c>
      <c r="Q3500" t="str">
        <f t="shared" si="435"/>
        <v>theater</v>
      </c>
      <c r="R3500" s="8" t="str">
        <f t="shared" si="436"/>
        <v>plays</v>
      </c>
      <c r="S3500" s="12">
        <f t="shared" si="437"/>
        <v>42459.15861111111</v>
      </c>
      <c r="T3500" s="12">
        <f t="shared" si="438"/>
        <v>42518.905555555553</v>
      </c>
      <c r="U3500" s="13">
        <f t="shared" si="439"/>
        <v>42459.15861111111</v>
      </c>
      <c r="V3500" t="str">
        <f t="shared" si="440"/>
        <v>Mar</v>
      </c>
    </row>
    <row r="3501" spans="1:22"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433"/>
        <v>1.0549999999999999</v>
      </c>
      <c r="P3501" s="7">
        <f t="shared" si="434"/>
        <v>60.285714285714285</v>
      </c>
      <c r="Q3501" t="str">
        <f t="shared" si="435"/>
        <v>theater</v>
      </c>
      <c r="R3501" s="8" t="str">
        <f t="shared" si="436"/>
        <v>plays</v>
      </c>
      <c r="S3501" s="12">
        <f t="shared" si="437"/>
        <v>42132.036168981482</v>
      </c>
      <c r="T3501" s="12">
        <f t="shared" si="438"/>
        <v>42186.290972222225</v>
      </c>
      <c r="U3501" s="13">
        <f t="shared" si="439"/>
        <v>42132.036168981482</v>
      </c>
      <c r="V3501" t="str">
        <f t="shared" si="440"/>
        <v>May</v>
      </c>
    </row>
    <row r="3502" spans="1:22"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433"/>
        <v>1.0629999999999999</v>
      </c>
      <c r="P3502" s="7">
        <f t="shared" si="434"/>
        <v>25.30952380952381</v>
      </c>
      <c r="Q3502" t="str">
        <f t="shared" si="435"/>
        <v>theater</v>
      </c>
      <c r="R3502" s="8" t="str">
        <f t="shared" si="436"/>
        <v>plays</v>
      </c>
      <c r="S3502" s="12">
        <f t="shared" si="437"/>
        <v>42419.919421296298</v>
      </c>
      <c r="T3502" s="12">
        <f t="shared" si="438"/>
        <v>42436.207638888889</v>
      </c>
      <c r="U3502" s="13">
        <f t="shared" si="439"/>
        <v>42419.919421296298</v>
      </c>
      <c r="V3502" t="str">
        <f t="shared" si="440"/>
        <v>Feb</v>
      </c>
    </row>
    <row r="3503" spans="1:22"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433"/>
        <v>1.0066666666666666</v>
      </c>
      <c r="P3503" s="7">
        <f t="shared" si="434"/>
        <v>35.952380952380949</v>
      </c>
      <c r="Q3503" t="str">
        <f t="shared" si="435"/>
        <v>theater</v>
      </c>
      <c r="R3503" s="8" t="str">
        <f t="shared" si="436"/>
        <v>plays</v>
      </c>
      <c r="S3503" s="12">
        <f t="shared" si="437"/>
        <v>42233.763831018514</v>
      </c>
      <c r="T3503" s="12">
        <f t="shared" si="438"/>
        <v>42258.763831018514</v>
      </c>
      <c r="U3503" s="13">
        <f t="shared" si="439"/>
        <v>42233.763831018514</v>
      </c>
      <c r="V3503" t="str">
        <f t="shared" si="440"/>
        <v>Aug</v>
      </c>
    </row>
    <row r="3504" spans="1:22"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433"/>
        <v>1.054</v>
      </c>
      <c r="P3504" s="7">
        <f t="shared" si="434"/>
        <v>136</v>
      </c>
      <c r="Q3504" t="str">
        <f t="shared" si="435"/>
        <v>theater</v>
      </c>
      <c r="R3504" s="8" t="str">
        <f t="shared" si="436"/>
        <v>plays</v>
      </c>
      <c r="S3504" s="12">
        <f t="shared" si="437"/>
        <v>42430.839398148149</v>
      </c>
      <c r="T3504" s="12">
        <f t="shared" si="438"/>
        <v>42445.165972222225</v>
      </c>
      <c r="U3504" s="13">
        <f t="shared" si="439"/>
        <v>42430.839398148149</v>
      </c>
      <c r="V3504" t="str">
        <f t="shared" si="440"/>
        <v>Mar</v>
      </c>
    </row>
    <row r="3505" spans="1:22"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433"/>
        <v>1.0755999999999999</v>
      </c>
      <c r="P3505" s="7">
        <f t="shared" si="434"/>
        <v>70.763157894736835</v>
      </c>
      <c r="Q3505" t="str">
        <f t="shared" si="435"/>
        <v>theater</v>
      </c>
      <c r="R3505" s="8" t="str">
        <f t="shared" si="436"/>
        <v>plays</v>
      </c>
      <c r="S3505" s="12">
        <f t="shared" si="437"/>
        <v>42545.478333333333</v>
      </c>
      <c r="T3505" s="12">
        <f t="shared" si="438"/>
        <v>42575.478333333333</v>
      </c>
      <c r="U3505" s="13">
        <f t="shared" si="439"/>
        <v>42545.478333333333</v>
      </c>
      <c r="V3505" t="str">
        <f t="shared" si="440"/>
        <v>Jun</v>
      </c>
    </row>
    <row r="3506" spans="1:22"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433"/>
        <v>1</v>
      </c>
      <c r="P3506" s="7">
        <f t="shared" si="434"/>
        <v>125</v>
      </c>
      <c r="Q3506" t="str">
        <f t="shared" si="435"/>
        <v>theater</v>
      </c>
      <c r="R3506" s="8" t="str">
        <f t="shared" si="436"/>
        <v>plays</v>
      </c>
      <c r="S3506" s="12">
        <f t="shared" si="437"/>
        <v>42297.748738425929</v>
      </c>
      <c r="T3506" s="12">
        <f t="shared" si="438"/>
        <v>42327.790405092594</v>
      </c>
      <c r="U3506" s="13">
        <f t="shared" si="439"/>
        <v>42297.748738425929</v>
      </c>
      <c r="V3506" t="str">
        <f t="shared" si="440"/>
        <v>Oct</v>
      </c>
    </row>
    <row r="3507" spans="1:22"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433"/>
        <v>1.0376000000000001</v>
      </c>
      <c r="P3507" s="7">
        <f t="shared" si="434"/>
        <v>66.512820512820511</v>
      </c>
      <c r="Q3507" t="str">
        <f t="shared" si="435"/>
        <v>theater</v>
      </c>
      <c r="R3507" s="8" t="str">
        <f t="shared" si="436"/>
        <v>plays</v>
      </c>
      <c r="S3507" s="12">
        <f t="shared" si="437"/>
        <v>41760.935706018521</v>
      </c>
      <c r="T3507" s="12">
        <f t="shared" si="438"/>
        <v>41772.166666666664</v>
      </c>
      <c r="U3507" s="13">
        <f t="shared" si="439"/>
        <v>41760.935706018521</v>
      </c>
      <c r="V3507" t="str">
        <f t="shared" si="440"/>
        <v>May</v>
      </c>
    </row>
    <row r="3508" spans="1:22"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433"/>
        <v>1.0149999999999999</v>
      </c>
      <c r="P3508" s="7">
        <f t="shared" si="434"/>
        <v>105</v>
      </c>
      <c r="Q3508" t="str">
        <f t="shared" si="435"/>
        <v>theater</v>
      </c>
      <c r="R3508" s="8" t="str">
        <f t="shared" si="436"/>
        <v>plays</v>
      </c>
      <c r="S3508" s="12">
        <f t="shared" si="437"/>
        <v>41829.734259259261</v>
      </c>
      <c r="T3508" s="12">
        <f t="shared" si="438"/>
        <v>41874.734259259261</v>
      </c>
      <c r="U3508" s="13">
        <f t="shared" si="439"/>
        <v>41829.734259259261</v>
      </c>
      <c r="V3508" t="str">
        <f t="shared" si="440"/>
        <v>Jul</v>
      </c>
    </row>
    <row r="3509" spans="1:22"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433"/>
        <v>1.044</v>
      </c>
      <c r="P3509" s="7">
        <f t="shared" si="434"/>
        <v>145</v>
      </c>
      <c r="Q3509" t="str">
        <f t="shared" si="435"/>
        <v>theater</v>
      </c>
      <c r="R3509" s="8" t="str">
        <f t="shared" si="436"/>
        <v>plays</v>
      </c>
      <c r="S3509" s="12">
        <f t="shared" si="437"/>
        <v>42491.92288194444</v>
      </c>
      <c r="T3509" s="12">
        <f t="shared" si="438"/>
        <v>42521.92288194444</v>
      </c>
      <c r="U3509" s="13">
        <f t="shared" si="439"/>
        <v>42491.92288194444</v>
      </c>
      <c r="V3509" t="str">
        <f t="shared" si="440"/>
        <v>May</v>
      </c>
    </row>
    <row r="3510" spans="1:22"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433"/>
        <v>1.8</v>
      </c>
      <c r="P3510" s="7">
        <f t="shared" si="434"/>
        <v>12</v>
      </c>
      <c r="Q3510" t="str">
        <f t="shared" si="435"/>
        <v>theater</v>
      </c>
      <c r="R3510" s="8" t="str">
        <f t="shared" si="436"/>
        <v>plays</v>
      </c>
      <c r="S3510" s="12">
        <f t="shared" si="437"/>
        <v>42477.729780092588</v>
      </c>
      <c r="T3510" s="12">
        <f t="shared" si="438"/>
        <v>42500.875</v>
      </c>
      <c r="U3510" s="13">
        <f t="shared" si="439"/>
        <v>42477.729780092588</v>
      </c>
      <c r="V3510" t="str">
        <f t="shared" si="440"/>
        <v>Apr</v>
      </c>
    </row>
    <row r="3511" spans="1:22"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433"/>
        <v>1.0633333333333332</v>
      </c>
      <c r="P3511" s="7">
        <f t="shared" si="434"/>
        <v>96.666666666666671</v>
      </c>
      <c r="Q3511" t="str">
        <f t="shared" si="435"/>
        <v>theater</v>
      </c>
      <c r="R3511" s="8" t="str">
        <f t="shared" si="436"/>
        <v>plays</v>
      </c>
      <c r="S3511" s="12">
        <f t="shared" si="437"/>
        <v>41950.859560185185</v>
      </c>
      <c r="T3511" s="12">
        <f t="shared" si="438"/>
        <v>41964.204861111109</v>
      </c>
      <c r="U3511" s="13">
        <f t="shared" si="439"/>
        <v>41950.859560185185</v>
      </c>
      <c r="V3511" t="str">
        <f t="shared" si="440"/>
        <v>Nov</v>
      </c>
    </row>
    <row r="3512" spans="1:22"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433"/>
        <v>1.0055555555555555</v>
      </c>
      <c r="P3512" s="7">
        <f t="shared" si="434"/>
        <v>60.333333333333336</v>
      </c>
      <c r="Q3512" t="str">
        <f t="shared" si="435"/>
        <v>theater</v>
      </c>
      <c r="R3512" s="8" t="str">
        <f t="shared" si="436"/>
        <v>plays</v>
      </c>
      <c r="S3512" s="12">
        <f t="shared" si="437"/>
        <v>41802.62090277778</v>
      </c>
      <c r="T3512" s="12">
        <f t="shared" si="438"/>
        <v>41822.62090277778</v>
      </c>
      <c r="U3512" s="13">
        <f t="shared" si="439"/>
        <v>41802.62090277778</v>
      </c>
      <c r="V3512" t="str">
        <f t="shared" si="440"/>
        <v>Jun</v>
      </c>
    </row>
    <row r="3513" spans="1:22"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433"/>
        <v>1.012</v>
      </c>
      <c r="P3513" s="7">
        <f t="shared" si="434"/>
        <v>79.89473684210526</v>
      </c>
      <c r="Q3513" t="str">
        <f t="shared" si="435"/>
        <v>theater</v>
      </c>
      <c r="R3513" s="8" t="str">
        <f t="shared" si="436"/>
        <v>plays</v>
      </c>
      <c r="S3513" s="12">
        <f t="shared" si="437"/>
        <v>41927.873784722222</v>
      </c>
      <c r="T3513" s="12">
        <f t="shared" si="438"/>
        <v>41950.770833333336</v>
      </c>
      <c r="U3513" s="13">
        <f t="shared" si="439"/>
        <v>41927.873784722222</v>
      </c>
      <c r="V3513" t="str">
        <f t="shared" si="440"/>
        <v>Oct</v>
      </c>
    </row>
    <row r="3514" spans="1:22"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ref="O3514:O3577" si="441">E3514/D3514</f>
        <v>1</v>
      </c>
      <c r="P3514" s="7">
        <f t="shared" si="434"/>
        <v>58.823529411764703</v>
      </c>
      <c r="Q3514" t="str">
        <f t="shared" si="435"/>
        <v>theater</v>
      </c>
      <c r="R3514" s="8" t="str">
        <f t="shared" si="436"/>
        <v>plays</v>
      </c>
      <c r="S3514" s="12">
        <f t="shared" si="437"/>
        <v>42057.536944444444</v>
      </c>
      <c r="T3514" s="12">
        <f t="shared" si="438"/>
        <v>42117.49527777778</v>
      </c>
      <c r="U3514" s="13">
        <f t="shared" si="439"/>
        <v>42057.536944444444</v>
      </c>
      <c r="V3514" t="str">
        <f t="shared" si="440"/>
        <v>Feb</v>
      </c>
    </row>
    <row r="3515" spans="1:22"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441"/>
        <v>1.1839285714285714</v>
      </c>
      <c r="P3515" s="7">
        <f t="shared" si="434"/>
        <v>75.340909090909093</v>
      </c>
      <c r="Q3515" t="str">
        <f t="shared" si="435"/>
        <v>theater</v>
      </c>
      <c r="R3515" s="8" t="str">
        <f t="shared" si="436"/>
        <v>plays</v>
      </c>
      <c r="S3515" s="12">
        <f t="shared" si="437"/>
        <v>41781.096203703702</v>
      </c>
      <c r="T3515" s="12">
        <f t="shared" si="438"/>
        <v>41794.207638888889</v>
      </c>
      <c r="U3515" s="13">
        <f t="shared" si="439"/>
        <v>41781.096203703702</v>
      </c>
      <c r="V3515" t="str">
        <f t="shared" si="440"/>
        <v>May</v>
      </c>
    </row>
    <row r="3516" spans="1:22"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441"/>
        <v>1.1000000000000001</v>
      </c>
      <c r="P3516" s="7">
        <f t="shared" si="434"/>
        <v>55</v>
      </c>
      <c r="Q3516" t="str">
        <f t="shared" si="435"/>
        <v>theater</v>
      </c>
      <c r="R3516" s="8" t="str">
        <f t="shared" si="436"/>
        <v>plays</v>
      </c>
      <c r="S3516" s="12">
        <f t="shared" si="437"/>
        <v>42020.846666666665</v>
      </c>
      <c r="T3516" s="12">
        <f t="shared" si="438"/>
        <v>42037.207638888889</v>
      </c>
      <c r="U3516" s="13">
        <f t="shared" si="439"/>
        <v>42020.846666666665</v>
      </c>
      <c r="V3516" t="str">
        <f t="shared" si="440"/>
        <v>Jan</v>
      </c>
    </row>
    <row r="3517" spans="1:22"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441"/>
        <v>1.0266666666666666</v>
      </c>
      <c r="P3517" s="7">
        <f t="shared" si="434"/>
        <v>66.956521739130437</v>
      </c>
      <c r="Q3517" t="str">
        <f t="shared" si="435"/>
        <v>theater</v>
      </c>
      <c r="R3517" s="8" t="str">
        <f t="shared" si="436"/>
        <v>plays</v>
      </c>
      <c r="S3517" s="12">
        <f t="shared" si="437"/>
        <v>42125.772812499999</v>
      </c>
      <c r="T3517" s="12">
        <f t="shared" si="438"/>
        <v>42155.772812499999</v>
      </c>
      <c r="U3517" s="13">
        <f t="shared" si="439"/>
        <v>42125.772812499999</v>
      </c>
      <c r="V3517" t="str">
        <f t="shared" si="440"/>
        <v>May</v>
      </c>
    </row>
    <row r="3518" spans="1:22"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441"/>
        <v>1</v>
      </c>
      <c r="P3518" s="7">
        <f t="shared" si="434"/>
        <v>227.27272727272728</v>
      </c>
      <c r="Q3518" t="str">
        <f t="shared" si="435"/>
        <v>theater</v>
      </c>
      <c r="R3518" s="8" t="str">
        <f t="shared" si="436"/>
        <v>plays</v>
      </c>
      <c r="S3518" s="12">
        <f t="shared" si="437"/>
        <v>41856.010069444441</v>
      </c>
      <c r="T3518" s="12">
        <f t="shared" si="438"/>
        <v>41890.125</v>
      </c>
      <c r="U3518" s="13">
        <f t="shared" si="439"/>
        <v>41856.010069444441</v>
      </c>
      <c r="V3518" t="str">
        <f t="shared" si="440"/>
        <v>Aug</v>
      </c>
    </row>
    <row r="3519" spans="1:22"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441"/>
        <v>1</v>
      </c>
      <c r="P3519" s="7">
        <f t="shared" si="434"/>
        <v>307.69230769230768</v>
      </c>
      <c r="Q3519" t="str">
        <f t="shared" si="435"/>
        <v>theater</v>
      </c>
      <c r="R3519" s="8" t="str">
        <f t="shared" si="436"/>
        <v>plays</v>
      </c>
      <c r="S3519" s="12">
        <f t="shared" si="437"/>
        <v>41794.817523148144</v>
      </c>
      <c r="T3519" s="12">
        <f t="shared" si="438"/>
        <v>41824.458333333336</v>
      </c>
      <c r="U3519" s="13">
        <f t="shared" si="439"/>
        <v>41794.817523148144</v>
      </c>
      <c r="V3519" t="str">
        <f t="shared" si="440"/>
        <v>Jun</v>
      </c>
    </row>
    <row r="3520" spans="1:22"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441"/>
        <v>1.10046</v>
      </c>
      <c r="P3520" s="7">
        <f t="shared" si="434"/>
        <v>50.020909090909093</v>
      </c>
      <c r="Q3520" t="str">
        <f t="shared" si="435"/>
        <v>theater</v>
      </c>
      <c r="R3520" s="8" t="str">
        <f t="shared" si="436"/>
        <v>plays</v>
      </c>
      <c r="S3520" s="12">
        <f t="shared" si="437"/>
        <v>41893.783553240741</v>
      </c>
      <c r="T3520" s="12">
        <f t="shared" si="438"/>
        <v>41914.597916666666</v>
      </c>
      <c r="U3520" s="13">
        <f t="shared" si="439"/>
        <v>41893.783553240741</v>
      </c>
      <c r="V3520" t="str">
        <f t="shared" si="440"/>
        <v>Sep</v>
      </c>
    </row>
    <row r="3521" spans="1:22"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441"/>
        <v>1.0135000000000001</v>
      </c>
      <c r="P3521" s="7">
        <f t="shared" si="434"/>
        <v>72.392857142857139</v>
      </c>
      <c r="Q3521" t="str">
        <f t="shared" si="435"/>
        <v>theater</v>
      </c>
      <c r="R3521" s="8" t="str">
        <f t="shared" si="436"/>
        <v>plays</v>
      </c>
      <c r="S3521" s="12">
        <f t="shared" si="437"/>
        <v>42037.598958333328</v>
      </c>
      <c r="T3521" s="12">
        <f t="shared" si="438"/>
        <v>42067.598958333328</v>
      </c>
      <c r="U3521" s="13">
        <f t="shared" si="439"/>
        <v>42037.598958333328</v>
      </c>
      <c r="V3521" t="str">
        <f t="shared" si="440"/>
        <v>Feb</v>
      </c>
    </row>
    <row r="3522" spans="1:22"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441"/>
        <v>1.0075000000000001</v>
      </c>
      <c r="P3522" s="7">
        <f t="shared" si="434"/>
        <v>95.952380952380949</v>
      </c>
      <c r="Q3522" t="str">
        <f t="shared" si="435"/>
        <v>theater</v>
      </c>
      <c r="R3522" s="8" t="str">
        <f t="shared" si="436"/>
        <v>plays</v>
      </c>
      <c r="S3522" s="12">
        <f t="shared" si="437"/>
        <v>42227.824212962965</v>
      </c>
      <c r="T3522" s="12">
        <f t="shared" si="438"/>
        <v>42253.57430555555</v>
      </c>
      <c r="U3522" s="13">
        <f t="shared" si="439"/>
        <v>42227.824212962965</v>
      </c>
      <c r="V3522" t="str">
        <f t="shared" si="440"/>
        <v>Aug</v>
      </c>
    </row>
    <row r="3523" spans="1:22"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441"/>
        <v>1.6942857142857144</v>
      </c>
      <c r="P3523" s="7">
        <f t="shared" ref="P3523:P3586" si="442">E3523/L3523</f>
        <v>45.615384615384613</v>
      </c>
      <c r="Q3523" t="str">
        <f t="shared" ref="Q3523:Q3586" si="443">LEFT(N3523, SEARCH("/",N3523,1)-1)</f>
        <v>theater</v>
      </c>
      <c r="R3523" s="8" t="str">
        <f t="shared" ref="R3523:R3586" si="444">RIGHT(N3523,LEN(N3523)-SEARCH("/",N3523))</f>
        <v>plays</v>
      </c>
      <c r="S3523" s="12">
        <f t="shared" ref="S3523:S3586" si="445">(J3523/86400)+DATE(1970,1,1)</f>
        <v>41881.361342592594</v>
      </c>
      <c r="T3523" s="12">
        <f t="shared" ref="T3523:T3586" si="446">(I3523/86400)+DATE(1970,1,1)</f>
        <v>41911.361342592594</v>
      </c>
      <c r="U3523" s="13">
        <f t="shared" ref="U3523:U3586" si="447">S3523</f>
        <v>41881.361342592594</v>
      </c>
      <c r="V3523" t="str">
        <f t="shared" si="440"/>
        <v>Aug</v>
      </c>
    </row>
    <row r="3524" spans="1:22"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441"/>
        <v>1</v>
      </c>
      <c r="P3524" s="7">
        <f t="shared" si="442"/>
        <v>41.029411764705884</v>
      </c>
      <c r="Q3524" t="str">
        <f t="shared" si="443"/>
        <v>theater</v>
      </c>
      <c r="R3524" s="8" t="str">
        <f t="shared" si="444"/>
        <v>plays</v>
      </c>
      <c r="S3524" s="12">
        <f t="shared" si="445"/>
        <v>42234.789884259255</v>
      </c>
      <c r="T3524" s="12">
        <f t="shared" si="446"/>
        <v>42262.420833333337</v>
      </c>
      <c r="U3524" s="13">
        <f t="shared" si="447"/>
        <v>42234.789884259255</v>
      </c>
      <c r="V3524" t="str">
        <f t="shared" ref="V3524:V3587" si="448">TEXT(S3524,"mmm")</f>
        <v>Aug</v>
      </c>
    </row>
    <row r="3525" spans="1:22"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441"/>
        <v>1.1365000000000001</v>
      </c>
      <c r="P3525" s="7">
        <f t="shared" si="442"/>
        <v>56.825000000000003</v>
      </c>
      <c r="Q3525" t="str">
        <f t="shared" si="443"/>
        <v>theater</v>
      </c>
      <c r="R3525" s="8" t="str">
        <f t="shared" si="444"/>
        <v>plays</v>
      </c>
      <c r="S3525" s="12">
        <f t="shared" si="445"/>
        <v>42581.397546296299</v>
      </c>
      <c r="T3525" s="12">
        <f t="shared" si="446"/>
        <v>42638.958333333328</v>
      </c>
      <c r="U3525" s="13">
        <f t="shared" si="447"/>
        <v>42581.397546296299</v>
      </c>
      <c r="V3525" t="str">
        <f t="shared" si="448"/>
        <v>Jul</v>
      </c>
    </row>
    <row r="3526" spans="1:22"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441"/>
        <v>1.0156000000000001</v>
      </c>
      <c r="P3526" s="7">
        <f t="shared" si="442"/>
        <v>137.24324324324326</v>
      </c>
      <c r="Q3526" t="str">
        <f t="shared" si="443"/>
        <v>theater</v>
      </c>
      <c r="R3526" s="8" t="str">
        <f t="shared" si="444"/>
        <v>plays</v>
      </c>
      <c r="S3526" s="12">
        <f t="shared" si="445"/>
        <v>41880.76357638889</v>
      </c>
      <c r="T3526" s="12">
        <f t="shared" si="446"/>
        <v>41895.166666666664</v>
      </c>
      <c r="U3526" s="13">
        <f t="shared" si="447"/>
        <v>41880.76357638889</v>
      </c>
      <c r="V3526" t="str">
        <f t="shared" si="448"/>
        <v>Aug</v>
      </c>
    </row>
    <row r="3527" spans="1:22"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441"/>
        <v>1.06</v>
      </c>
      <c r="P3527" s="7">
        <f t="shared" si="442"/>
        <v>75.714285714285708</v>
      </c>
      <c r="Q3527" t="str">
        <f t="shared" si="443"/>
        <v>theater</v>
      </c>
      <c r="R3527" s="8" t="str">
        <f t="shared" si="444"/>
        <v>plays</v>
      </c>
      <c r="S3527" s="12">
        <f t="shared" si="445"/>
        <v>42214.6956712963</v>
      </c>
      <c r="T3527" s="12">
        <f t="shared" si="446"/>
        <v>42225.666666666672</v>
      </c>
      <c r="U3527" s="13">
        <f t="shared" si="447"/>
        <v>42214.6956712963</v>
      </c>
      <c r="V3527" t="str">
        <f t="shared" si="448"/>
        <v>Jul</v>
      </c>
    </row>
    <row r="3528" spans="1:22"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441"/>
        <v>1.02</v>
      </c>
      <c r="P3528" s="7">
        <f t="shared" si="442"/>
        <v>99</v>
      </c>
      <c r="Q3528" t="str">
        <f t="shared" si="443"/>
        <v>theater</v>
      </c>
      <c r="R3528" s="8" t="str">
        <f t="shared" si="444"/>
        <v>plays</v>
      </c>
      <c r="S3528" s="12">
        <f t="shared" si="445"/>
        <v>42460.335312499999</v>
      </c>
      <c r="T3528" s="12">
        <f t="shared" si="446"/>
        <v>42488.249305555553</v>
      </c>
      <c r="U3528" s="13">
        <f t="shared" si="447"/>
        <v>42460.335312499999</v>
      </c>
      <c r="V3528" t="str">
        <f t="shared" si="448"/>
        <v>Mar</v>
      </c>
    </row>
    <row r="3529" spans="1:22"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441"/>
        <v>1.1691666666666667</v>
      </c>
      <c r="P3529" s="7">
        <f t="shared" si="442"/>
        <v>81.569767441860463</v>
      </c>
      <c r="Q3529" t="str">
        <f t="shared" si="443"/>
        <v>theater</v>
      </c>
      <c r="R3529" s="8" t="str">
        <f t="shared" si="444"/>
        <v>plays</v>
      </c>
      <c r="S3529" s="12">
        <f t="shared" si="445"/>
        <v>42167.023206018523</v>
      </c>
      <c r="T3529" s="12">
        <f t="shared" si="446"/>
        <v>42196.165972222225</v>
      </c>
      <c r="U3529" s="13">
        <f t="shared" si="447"/>
        <v>42167.023206018523</v>
      </c>
      <c r="V3529" t="str">
        <f t="shared" si="448"/>
        <v>Jun</v>
      </c>
    </row>
    <row r="3530" spans="1:22"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441"/>
        <v>1.0115151515151515</v>
      </c>
      <c r="P3530" s="7">
        <f t="shared" si="442"/>
        <v>45.108108108108105</v>
      </c>
      <c r="Q3530" t="str">
        <f t="shared" si="443"/>
        <v>theater</v>
      </c>
      <c r="R3530" s="8" t="str">
        <f t="shared" si="444"/>
        <v>plays</v>
      </c>
      <c r="S3530" s="12">
        <f t="shared" si="445"/>
        <v>42733.50136574074</v>
      </c>
      <c r="T3530" s="12">
        <f t="shared" si="446"/>
        <v>42753.50136574074</v>
      </c>
      <c r="U3530" s="13">
        <f t="shared" si="447"/>
        <v>42733.50136574074</v>
      </c>
      <c r="V3530" t="str">
        <f t="shared" si="448"/>
        <v>Dec</v>
      </c>
    </row>
    <row r="3531" spans="1:22"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441"/>
        <v>1.32</v>
      </c>
      <c r="P3531" s="7">
        <f t="shared" si="442"/>
        <v>36.666666666666664</v>
      </c>
      <c r="Q3531" t="str">
        <f t="shared" si="443"/>
        <v>theater</v>
      </c>
      <c r="R3531" s="8" t="str">
        <f t="shared" si="444"/>
        <v>plays</v>
      </c>
      <c r="S3531" s="12">
        <f t="shared" si="445"/>
        <v>42177.761782407411</v>
      </c>
      <c r="T3531" s="12">
        <f t="shared" si="446"/>
        <v>42198.041666666672</v>
      </c>
      <c r="U3531" s="13">
        <f t="shared" si="447"/>
        <v>42177.761782407411</v>
      </c>
      <c r="V3531" t="str">
        <f t="shared" si="448"/>
        <v>Jun</v>
      </c>
    </row>
    <row r="3532" spans="1:22"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441"/>
        <v>1</v>
      </c>
      <c r="P3532" s="7">
        <f t="shared" si="442"/>
        <v>125</v>
      </c>
      <c r="Q3532" t="str">
        <f t="shared" si="443"/>
        <v>theater</v>
      </c>
      <c r="R3532" s="8" t="str">
        <f t="shared" si="444"/>
        <v>plays</v>
      </c>
      <c r="S3532" s="12">
        <f t="shared" si="445"/>
        <v>42442.623344907406</v>
      </c>
      <c r="T3532" s="12">
        <f t="shared" si="446"/>
        <v>42470.833333333328</v>
      </c>
      <c r="U3532" s="13">
        <f t="shared" si="447"/>
        <v>42442.623344907406</v>
      </c>
      <c r="V3532" t="str">
        <f t="shared" si="448"/>
        <v>Mar</v>
      </c>
    </row>
    <row r="3533" spans="1:22"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441"/>
        <v>1.28</v>
      </c>
      <c r="P3533" s="7">
        <f t="shared" si="442"/>
        <v>49.230769230769234</v>
      </c>
      <c r="Q3533" t="str">
        <f t="shared" si="443"/>
        <v>theater</v>
      </c>
      <c r="R3533" s="8" t="str">
        <f t="shared" si="444"/>
        <v>plays</v>
      </c>
      <c r="S3533" s="12">
        <f t="shared" si="445"/>
        <v>42521.654328703706</v>
      </c>
      <c r="T3533" s="12">
        <f t="shared" si="446"/>
        <v>42551.654328703706</v>
      </c>
      <c r="U3533" s="13">
        <f t="shared" si="447"/>
        <v>42521.654328703706</v>
      </c>
      <c r="V3533" t="str">
        <f t="shared" si="448"/>
        <v>May</v>
      </c>
    </row>
    <row r="3534" spans="1:22"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441"/>
        <v>1.1895833333333334</v>
      </c>
      <c r="P3534" s="7">
        <f t="shared" si="442"/>
        <v>42.296296296296298</v>
      </c>
      <c r="Q3534" t="str">
        <f t="shared" si="443"/>
        <v>theater</v>
      </c>
      <c r="R3534" s="8" t="str">
        <f t="shared" si="444"/>
        <v>plays</v>
      </c>
      <c r="S3534" s="12">
        <f t="shared" si="445"/>
        <v>41884.599849537037</v>
      </c>
      <c r="T3534" s="12">
        <f t="shared" si="446"/>
        <v>41900.165972222225</v>
      </c>
      <c r="U3534" s="13">
        <f t="shared" si="447"/>
        <v>41884.599849537037</v>
      </c>
      <c r="V3534" t="str">
        <f t="shared" si="448"/>
        <v>Sep</v>
      </c>
    </row>
    <row r="3535" spans="1:22"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441"/>
        <v>1.262</v>
      </c>
      <c r="P3535" s="7">
        <f t="shared" si="442"/>
        <v>78.875</v>
      </c>
      <c r="Q3535" t="str">
        <f t="shared" si="443"/>
        <v>theater</v>
      </c>
      <c r="R3535" s="8" t="str">
        <f t="shared" si="444"/>
        <v>plays</v>
      </c>
      <c r="S3535" s="12">
        <f t="shared" si="445"/>
        <v>42289.761192129634</v>
      </c>
      <c r="T3535" s="12">
        <f t="shared" si="446"/>
        <v>42319.802858796298</v>
      </c>
      <c r="U3535" s="13">
        <f t="shared" si="447"/>
        <v>42289.761192129634</v>
      </c>
      <c r="V3535" t="str">
        <f t="shared" si="448"/>
        <v>Oct</v>
      </c>
    </row>
    <row r="3536" spans="1:22"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441"/>
        <v>1.5620000000000001</v>
      </c>
      <c r="P3536" s="7">
        <f t="shared" si="442"/>
        <v>38.284313725490193</v>
      </c>
      <c r="Q3536" t="str">
        <f t="shared" si="443"/>
        <v>theater</v>
      </c>
      <c r="R3536" s="8" t="str">
        <f t="shared" si="444"/>
        <v>plays</v>
      </c>
      <c r="S3536" s="12">
        <f t="shared" si="445"/>
        <v>42243.6252662037</v>
      </c>
      <c r="T3536" s="12">
        <f t="shared" si="446"/>
        <v>42278.6252662037</v>
      </c>
      <c r="U3536" s="13">
        <f t="shared" si="447"/>
        <v>42243.6252662037</v>
      </c>
      <c r="V3536" t="str">
        <f t="shared" si="448"/>
        <v>Aug</v>
      </c>
    </row>
    <row r="3537" spans="1:22"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441"/>
        <v>1.0315000000000001</v>
      </c>
      <c r="P3537" s="7">
        <f t="shared" si="442"/>
        <v>44.847826086956523</v>
      </c>
      <c r="Q3537" t="str">
        <f t="shared" si="443"/>
        <v>theater</v>
      </c>
      <c r="R3537" s="8" t="str">
        <f t="shared" si="444"/>
        <v>plays</v>
      </c>
      <c r="S3537" s="12">
        <f t="shared" si="445"/>
        <v>42248.640162037038</v>
      </c>
      <c r="T3537" s="12">
        <f t="shared" si="446"/>
        <v>42279.75</v>
      </c>
      <c r="U3537" s="13">
        <f t="shared" si="447"/>
        <v>42248.640162037038</v>
      </c>
      <c r="V3537" t="str">
        <f t="shared" si="448"/>
        <v>Sep</v>
      </c>
    </row>
    <row r="3538" spans="1:22"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441"/>
        <v>1.5333333333333334</v>
      </c>
      <c r="P3538" s="7">
        <f t="shared" si="442"/>
        <v>13.529411764705882</v>
      </c>
      <c r="Q3538" t="str">
        <f t="shared" si="443"/>
        <v>theater</v>
      </c>
      <c r="R3538" s="8" t="str">
        <f t="shared" si="444"/>
        <v>plays</v>
      </c>
      <c r="S3538" s="12">
        <f t="shared" si="445"/>
        <v>42328.727141203708</v>
      </c>
      <c r="T3538" s="12">
        <f t="shared" si="446"/>
        <v>42358.499305555553</v>
      </c>
      <c r="U3538" s="13">
        <f t="shared" si="447"/>
        <v>42328.727141203708</v>
      </c>
      <c r="V3538" t="str">
        <f t="shared" si="448"/>
        <v>Nov</v>
      </c>
    </row>
    <row r="3539" spans="1:22"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441"/>
        <v>1.8044444444444445</v>
      </c>
      <c r="P3539" s="7">
        <f t="shared" si="442"/>
        <v>43.5</v>
      </c>
      <c r="Q3539" t="str">
        <f t="shared" si="443"/>
        <v>theater</v>
      </c>
      <c r="R3539" s="8" t="str">
        <f t="shared" si="444"/>
        <v>plays</v>
      </c>
      <c r="S3539" s="12">
        <f t="shared" si="445"/>
        <v>41923.354351851856</v>
      </c>
      <c r="T3539" s="12">
        <f t="shared" si="446"/>
        <v>41960.332638888889</v>
      </c>
      <c r="U3539" s="13">
        <f t="shared" si="447"/>
        <v>41923.354351851856</v>
      </c>
      <c r="V3539" t="str">
        <f t="shared" si="448"/>
        <v>Oct</v>
      </c>
    </row>
    <row r="3540" spans="1:22"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441"/>
        <v>1.2845</v>
      </c>
      <c r="P3540" s="7">
        <f t="shared" si="442"/>
        <v>30.951807228915662</v>
      </c>
      <c r="Q3540" t="str">
        <f t="shared" si="443"/>
        <v>theater</v>
      </c>
      <c r="R3540" s="8" t="str">
        <f t="shared" si="444"/>
        <v>plays</v>
      </c>
      <c r="S3540" s="12">
        <f t="shared" si="445"/>
        <v>42571.420601851853</v>
      </c>
      <c r="T3540" s="12">
        <f t="shared" si="446"/>
        <v>42599.420601851853</v>
      </c>
      <c r="U3540" s="13">
        <f t="shared" si="447"/>
        <v>42571.420601851853</v>
      </c>
      <c r="V3540" t="str">
        <f t="shared" si="448"/>
        <v>Jul</v>
      </c>
    </row>
    <row r="3541" spans="1:22"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441"/>
        <v>1.1966666666666668</v>
      </c>
      <c r="P3541" s="7">
        <f t="shared" si="442"/>
        <v>55.230769230769234</v>
      </c>
      <c r="Q3541" t="str">
        <f t="shared" si="443"/>
        <v>theater</v>
      </c>
      <c r="R3541" s="8" t="str">
        <f t="shared" si="444"/>
        <v>plays</v>
      </c>
      <c r="S3541" s="12">
        <f t="shared" si="445"/>
        <v>42600.756041666667</v>
      </c>
      <c r="T3541" s="12">
        <f t="shared" si="446"/>
        <v>42621.756041666667</v>
      </c>
      <c r="U3541" s="13">
        <f t="shared" si="447"/>
        <v>42600.756041666667</v>
      </c>
      <c r="V3541" t="str">
        <f t="shared" si="448"/>
        <v>Aug</v>
      </c>
    </row>
    <row r="3542" spans="1:22"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441"/>
        <v>1.23</v>
      </c>
      <c r="P3542" s="7">
        <f t="shared" si="442"/>
        <v>46.125</v>
      </c>
      <c r="Q3542" t="str">
        <f t="shared" si="443"/>
        <v>theater</v>
      </c>
      <c r="R3542" s="8" t="str">
        <f t="shared" si="444"/>
        <v>plays</v>
      </c>
      <c r="S3542" s="12">
        <f t="shared" si="445"/>
        <v>42517.003368055557</v>
      </c>
      <c r="T3542" s="12">
        <f t="shared" si="446"/>
        <v>42547.003368055557</v>
      </c>
      <c r="U3542" s="13">
        <f t="shared" si="447"/>
        <v>42517.003368055557</v>
      </c>
      <c r="V3542" t="str">
        <f t="shared" si="448"/>
        <v>May</v>
      </c>
    </row>
    <row r="3543" spans="1:22"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441"/>
        <v>1.05</v>
      </c>
      <c r="P3543" s="7">
        <f t="shared" si="442"/>
        <v>39.375</v>
      </c>
      <c r="Q3543" t="str">
        <f t="shared" si="443"/>
        <v>theater</v>
      </c>
      <c r="R3543" s="8" t="str">
        <f t="shared" si="444"/>
        <v>plays</v>
      </c>
      <c r="S3543" s="12">
        <f t="shared" si="445"/>
        <v>42222.730034722219</v>
      </c>
      <c r="T3543" s="12">
        <f t="shared" si="446"/>
        <v>42247.730034722219</v>
      </c>
      <c r="U3543" s="13">
        <f t="shared" si="447"/>
        <v>42222.730034722219</v>
      </c>
      <c r="V3543" t="str">
        <f t="shared" si="448"/>
        <v>Aug</v>
      </c>
    </row>
    <row r="3544" spans="1:22"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441"/>
        <v>1.0223636363636364</v>
      </c>
      <c r="P3544" s="7">
        <f t="shared" si="442"/>
        <v>66.152941176470591</v>
      </c>
      <c r="Q3544" t="str">
        <f t="shared" si="443"/>
        <v>theater</v>
      </c>
      <c r="R3544" s="8" t="str">
        <f t="shared" si="444"/>
        <v>plays</v>
      </c>
      <c r="S3544" s="12">
        <f t="shared" si="445"/>
        <v>41829.599791666667</v>
      </c>
      <c r="T3544" s="12">
        <f t="shared" si="446"/>
        <v>41889.599791666667</v>
      </c>
      <c r="U3544" s="13">
        <f t="shared" si="447"/>
        <v>41829.599791666667</v>
      </c>
      <c r="V3544" t="str">
        <f t="shared" si="448"/>
        <v>Jul</v>
      </c>
    </row>
    <row r="3545" spans="1:22"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441"/>
        <v>1.0466666666666666</v>
      </c>
      <c r="P3545" s="7">
        <f t="shared" si="442"/>
        <v>54.137931034482762</v>
      </c>
      <c r="Q3545" t="str">
        <f t="shared" si="443"/>
        <v>theater</v>
      </c>
      <c r="R3545" s="8" t="str">
        <f t="shared" si="444"/>
        <v>plays</v>
      </c>
      <c r="S3545" s="12">
        <f t="shared" si="445"/>
        <v>42150.755312499998</v>
      </c>
      <c r="T3545" s="12">
        <f t="shared" si="446"/>
        <v>42180.755312499998</v>
      </c>
      <c r="U3545" s="13">
        <f t="shared" si="447"/>
        <v>42150.755312499998</v>
      </c>
      <c r="V3545" t="str">
        <f t="shared" si="448"/>
        <v>May</v>
      </c>
    </row>
    <row r="3546" spans="1:22"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441"/>
        <v>1</v>
      </c>
      <c r="P3546" s="7">
        <f t="shared" si="442"/>
        <v>104.16666666666667</v>
      </c>
      <c r="Q3546" t="str">
        <f t="shared" si="443"/>
        <v>theater</v>
      </c>
      <c r="R3546" s="8" t="str">
        <f t="shared" si="444"/>
        <v>plays</v>
      </c>
      <c r="S3546" s="12">
        <f t="shared" si="445"/>
        <v>42040.831678240742</v>
      </c>
      <c r="T3546" s="12">
        <f t="shared" si="446"/>
        <v>42070.831678240742</v>
      </c>
      <c r="U3546" s="13">
        <f t="shared" si="447"/>
        <v>42040.831678240742</v>
      </c>
      <c r="V3546" t="str">
        <f t="shared" si="448"/>
        <v>Feb</v>
      </c>
    </row>
    <row r="3547" spans="1:22"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441"/>
        <v>1.004</v>
      </c>
      <c r="P3547" s="7">
        <f t="shared" si="442"/>
        <v>31.375</v>
      </c>
      <c r="Q3547" t="str">
        <f t="shared" si="443"/>
        <v>theater</v>
      </c>
      <c r="R3547" s="8" t="str">
        <f t="shared" si="444"/>
        <v>plays</v>
      </c>
      <c r="S3547" s="12">
        <f t="shared" si="445"/>
        <v>42075.807395833333</v>
      </c>
      <c r="T3547" s="12">
        <f t="shared" si="446"/>
        <v>42105.807395833333</v>
      </c>
      <c r="U3547" s="13">
        <f t="shared" si="447"/>
        <v>42075.807395833333</v>
      </c>
      <c r="V3547" t="str">
        <f t="shared" si="448"/>
        <v>Mar</v>
      </c>
    </row>
    <row r="3548" spans="1:22"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441"/>
        <v>1.0227272727272727</v>
      </c>
      <c r="P3548" s="7">
        <f t="shared" si="442"/>
        <v>59.210526315789473</v>
      </c>
      <c r="Q3548" t="str">
        <f t="shared" si="443"/>
        <v>theater</v>
      </c>
      <c r="R3548" s="8" t="str">
        <f t="shared" si="444"/>
        <v>plays</v>
      </c>
      <c r="S3548" s="12">
        <f t="shared" si="445"/>
        <v>42073.660694444443</v>
      </c>
      <c r="T3548" s="12">
        <f t="shared" si="446"/>
        <v>42095.165972222225</v>
      </c>
      <c r="U3548" s="13">
        <f t="shared" si="447"/>
        <v>42073.660694444443</v>
      </c>
      <c r="V3548" t="str">
        <f t="shared" si="448"/>
        <v>Mar</v>
      </c>
    </row>
    <row r="3549" spans="1:22"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441"/>
        <v>1.1440928571428572</v>
      </c>
      <c r="P3549" s="7">
        <f t="shared" si="442"/>
        <v>119.17633928571429</v>
      </c>
      <c r="Q3549" t="str">
        <f t="shared" si="443"/>
        <v>theater</v>
      </c>
      <c r="R3549" s="8" t="str">
        <f t="shared" si="444"/>
        <v>plays</v>
      </c>
      <c r="S3549" s="12">
        <f t="shared" si="445"/>
        <v>42480.078715277778</v>
      </c>
      <c r="T3549" s="12">
        <f t="shared" si="446"/>
        <v>42504.165972222225</v>
      </c>
      <c r="U3549" s="13">
        <f t="shared" si="447"/>
        <v>42480.078715277778</v>
      </c>
      <c r="V3549" t="str">
        <f t="shared" si="448"/>
        <v>Apr</v>
      </c>
    </row>
    <row r="3550" spans="1:22"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441"/>
        <v>1.019047619047619</v>
      </c>
      <c r="P3550" s="7">
        <f t="shared" si="442"/>
        <v>164.61538461538461</v>
      </c>
      <c r="Q3550" t="str">
        <f t="shared" si="443"/>
        <v>theater</v>
      </c>
      <c r="R3550" s="8" t="str">
        <f t="shared" si="444"/>
        <v>plays</v>
      </c>
      <c r="S3550" s="12">
        <f t="shared" si="445"/>
        <v>42411.942291666666</v>
      </c>
      <c r="T3550" s="12">
        <f t="shared" si="446"/>
        <v>42434.041666666672</v>
      </c>
      <c r="U3550" s="13">
        <f t="shared" si="447"/>
        <v>42411.942291666666</v>
      </c>
      <c r="V3550" t="str">
        <f t="shared" si="448"/>
        <v>Feb</v>
      </c>
    </row>
    <row r="3551" spans="1:22"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441"/>
        <v>1.02</v>
      </c>
      <c r="P3551" s="7">
        <f t="shared" si="442"/>
        <v>24.285714285714285</v>
      </c>
      <c r="Q3551" t="str">
        <f t="shared" si="443"/>
        <v>theater</v>
      </c>
      <c r="R3551" s="8" t="str">
        <f t="shared" si="444"/>
        <v>plays</v>
      </c>
      <c r="S3551" s="12">
        <f t="shared" si="445"/>
        <v>42223.394363425927</v>
      </c>
      <c r="T3551" s="12">
        <f t="shared" si="446"/>
        <v>42251.394363425927</v>
      </c>
      <c r="U3551" s="13">
        <f t="shared" si="447"/>
        <v>42223.394363425927</v>
      </c>
      <c r="V3551" t="str">
        <f t="shared" si="448"/>
        <v>Aug</v>
      </c>
    </row>
    <row r="3552" spans="1:22"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441"/>
        <v>1.048</v>
      </c>
      <c r="P3552" s="7">
        <f t="shared" si="442"/>
        <v>40.9375</v>
      </c>
      <c r="Q3552" t="str">
        <f t="shared" si="443"/>
        <v>theater</v>
      </c>
      <c r="R3552" s="8" t="str">
        <f t="shared" si="444"/>
        <v>plays</v>
      </c>
      <c r="S3552" s="12">
        <f t="shared" si="445"/>
        <v>42462.893495370372</v>
      </c>
      <c r="T3552" s="12">
        <f t="shared" si="446"/>
        <v>42492.893495370372</v>
      </c>
      <c r="U3552" s="13">
        <f t="shared" si="447"/>
        <v>42462.893495370372</v>
      </c>
      <c r="V3552" t="str">
        <f t="shared" si="448"/>
        <v>Apr</v>
      </c>
    </row>
    <row r="3553" spans="1:22"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441"/>
        <v>1.0183333333333333</v>
      </c>
      <c r="P3553" s="7">
        <f t="shared" si="442"/>
        <v>61.1</v>
      </c>
      <c r="Q3553" t="str">
        <f t="shared" si="443"/>
        <v>theater</v>
      </c>
      <c r="R3553" s="8" t="str">
        <f t="shared" si="444"/>
        <v>plays</v>
      </c>
      <c r="S3553" s="12">
        <f t="shared" si="445"/>
        <v>41753.515856481477</v>
      </c>
      <c r="T3553" s="12">
        <f t="shared" si="446"/>
        <v>41781.921527777777</v>
      </c>
      <c r="U3553" s="13">
        <f t="shared" si="447"/>
        <v>41753.515856481477</v>
      </c>
      <c r="V3553" t="str">
        <f t="shared" si="448"/>
        <v>Apr</v>
      </c>
    </row>
    <row r="3554" spans="1:22"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441"/>
        <v>1</v>
      </c>
      <c r="P3554" s="7">
        <f t="shared" si="442"/>
        <v>38.65</v>
      </c>
      <c r="Q3554" t="str">
        <f t="shared" si="443"/>
        <v>theater</v>
      </c>
      <c r="R3554" s="8" t="str">
        <f t="shared" si="444"/>
        <v>plays</v>
      </c>
      <c r="S3554" s="12">
        <f t="shared" si="445"/>
        <v>41788.587083333332</v>
      </c>
      <c r="T3554" s="12">
        <f t="shared" si="446"/>
        <v>41818.587083333332</v>
      </c>
      <c r="U3554" s="13">
        <f t="shared" si="447"/>
        <v>41788.587083333332</v>
      </c>
      <c r="V3554" t="str">
        <f t="shared" si="448"/>
        <v>May</v>
      </c>
    </row>
    <row r="3555" spans="1:22"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441"/>
        <v>1.0627272727272727</v>
      </c>
      <c r="P3555" s="7">
        <f t="shared" si="442"/>
        <v>56.20192307692308</v>
      </c>
      <c r="Q3555" t="str">
        <f t="shared" si="443"/>
        <v>theater</v>
      </c>
      <c r="R3555" s="8" t="str">
        <f t="shared" si="444"/>
        <v>plays</v>
      </c>
      <c r="S3555" s="12">
        <f t="shared" si="445"/>
        <v>42196.028703703705</v>
      </c>
      <c r="T3555" s="12">
        <f t="shared" si="446"/>
        <v>42228</v>
      </c>
      <c r="U3555" s="13">
        <f t="shared" si="447"/>
        <v>42196.028703703705</v>
      </c>
      <c r="V3555" t="str">
        <f t="shared" si="448"/>
        <v>Jul</v>
      </c>
    </row>
    <row r="3556" spans="1:22"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441"/>
        <v>1.1342219999999998</v>
      </c>
      <c r="P3556" s="7">
        <f t="shared" si="442"/>
        <v>107.00207547169811</v>
      </c>
      <c r="Q3556" t="str">
        <f t="shared" si="443"/>
        <v>theater</v>
      </c>
      <c r="R3556" s="8" t="str">
        <f t="shared" si="444"/>
        <v>plays</v>
      </c>
      <c r="S3556" s="12">
        <f t="shared" si="445"/>
        <v>42016.050451388888</v>
      </c>
      <c r="T3556" s="12">
        <f t="shared" si="446"/>
        <v>42046.708333333328</v>
      </c>
      <c r="U3556" s="13">
        <f t="shared" si="447"/>
        <v>42016.050451388888</v>
      </c>
      <c r="V3556" t="str">
        <f t="shared" si="448"/>
        <v>Jan</v>
      </c>
    </row>
    <row r="3557" spans="1:22"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441"/>
        <v>1</v>
      </c>
      <c r="P3557" s="7">
        <f t="shared" si="442"/>
        <v>171.42857142857142</v>
      </c>
      <c r="Q3557" t="str">
        <f t="shared" si="443"/>
        <v>theater</v>
      </c>
      <c r="R3557" s="8" t="str">
        <f t="shared" si="444"/>
        <v>plays</v>
      </c>
      <c r="S3557" s="12">
        <f t="shared" si="445"/>
        <v>42661.442060185189</v>
      </c>
      <c r="T3557" s="12">
        <f t="shared" si="446"/>
        <v>42691.483726851853</v>
      </c>
      <c r="U3557" s="13">
        <f t="shared" si="447"/>
        <v>42661.442060185189</v>
      </c>
      <c r="V3557" t="str">
        <f t="shared" si="448"/>
        <v>Oct</v>
      </c>
    </row>
    <row r="3558" spans="1:22"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441"/>
        <v>1.0045454545454546</v>
      </c>
      <c r="P3558" s="7">
        <f t="shared" si="442"/>
        <v>110.5</v>
      </c>
      <c r="Q3558" t="str">
        <f t="shared" si="443"/>
        <v>theater</v>
      </c>
      <c r="R3558" s="8" t="str">
        <f t="shared" si="444"/>
        <v>plays</v>
      </c>
      <c r="S3558" s="12">
        <f t="shared" si="445"/>
        <v>41808.649583333332</v>
      </c>
      <c r="T3558" s="12">
        <f t="shared" si="446"/>
        <v>41868.649583333332</v>
      </c>
      <c r="U3558" s="13">
        <f t="shared" si="447"/>
        <v>41808.649583333332</v>
      </c>
      <c r="V3558" t="str">
        <f t="shared" si="448"/>
        <v>Jun</v>
      </c>
    </row>
    <row r="3559" spans="1:22"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441"/>
        <v>1.0003599999999999</v>
      </c>
      <c r="P3559" s="7">
        <f t="shared" si="442"/>
        <v>179.27598566308242</v>
      </c>
      <c r="Q3559" t="str">
        <f t="shared" si="443"/>
        <v>theater</v>
      </c>
      <c r="R3559" s="8" t="str">
        <f t="shared" si="444"/>
        <v>plays</v>
      </c>
      <c r="S3559" s="12">
        <f t="shared" si="445"/>
        <v>41730.276747685188</v>
      </c>
      <c r="T3559" s="12">
        <f t="shared" si="446"/>
        <v>41764.276747685188</v>
      </c>
      <c r="U3559" s="13">
        <f t="shared" si="447"/>
        <v>41730.276747685188</v>
      </c>
      <c r="V3559" t="str">
        <f t="shared" si="448"/>
        <v>Apr</v>
      </c>
    </row>
    <row r="3560" spans="1:22"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441"/>
        <v>1.44</v>
      </c>
      <c r="P3560" s="7">
        <f t="shared" si="442"/>
        <v>22.90909090909091</v>
      </c>
      <c r="Q3560" t="str">
        <f t="shared" si="443"/>
        <v>theater</v>
      </c>
      <c r="R3560" s="8" t="str">
        <f t="shared" si="444"/>
        <v>plays</v>
      </c>
      <c r="S3560" s="12">
        <f t="shared" si="445"/>
        <v>42139.816840277781</v>
      </c>
      <c r="T3560" s="12">
        <f t="shared" si="446"/>
        <v>42181.875</v>
      </c>
      <c r="U3560" s="13">
        <f t="shared" si="447"/>
        <v>42139.816840277781</v>
      </c>
      <c r="V3560" t="str">
        <f t="shared" si="448"/>
        <v>May</v>
      </c>
    </row>
    <row r="3561" spans="1:22"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441"/>
        <v>1.0349999999999999</v>
      </c>
      <c r="P3561" s="7">
        <f t="shared" si="442"/>
        <v>43.125</v>
      </c>
      <c r="Q3561" t="str">
        <f t="shared" si="443"/>
        <v>theater</v>
      </c>
      <c r="R3561" s="8" t="str">
        <f t="shared" si="444"/>
        <v>plays</v>
      </c>
      <c r="S3561" s="12">
        <f t="shared" si="445"/>
        <v>42194.096157407403</v>
      </c>
      <c r="T3561" s="12">
        <f t="shared" si="446"/>
        <v>42216.373611111107</v>
      </c>
      <c r="U3561" s="13">
        <f t="shared" si="447"/>
        <v>42194.096157407403</v>
      </c>
      <c r="V3561" t="str">
        <f t="shared" si="448"/>
        <v>Jul</v>
      </c>
    </row>
    <row r="3562" spans="1:22"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441"/>
        <v>1.0843750000000001</v>
      </c>
      <c r="P3562" s="7">
        <f t="shared" si="442"/>
        <v>46.891891891891895</v>
      </c>
      <c r="Q3562" t="str">
        <f t="shared" si="443"/>
        <v>theater</v>
      </c>
      <c r="R3562" s="8" t="str">
        <f t="shared" si="444"/>
        <v>plays</v>
      </c>
      <c r="S3562" s="12">
        <f t="shared" si="445"/>
        <v>42115.889652777776</v>
      </c>
      <c r="T3562" s="12">
        <f t="shared" si="446"/>
        <v>42151.114583333328</v>
      </c>
      <c r="U3562" s="13">
        <f t="shared" si="447"/>
        <v>42115.889652777776</v>
      </c>
      <c r="V3562" t="str">
        <f t="shared" si="448"/>
        <v>Apr</v>
      </c>
    </row>
    <row r="3563" spans="1:22"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441"/>
        <v>1.024</v>
      </c>
      <c r="P3563" s="7">
        <f t="shared" si="442"/>
        <v>47.407407407407405</v>
      </c>
      <c r="Q3563" t="str">
        <f t="shared" si="443"/>
        <v>theater</v>
      </c>
      <c r="R3563" s="8" t="str">
        <f t="shared" si="444"/>
        <v>plays</v>
      </c>
      <c r="S3563" s="12">
        <f t="shared" si="445"/>
        <v>42203.680300925931</v>
      </c>
      <c r="T3563" s="12">
        <f t="shared" si="446"/>
        <v>42221.775000000001</v>
      </c>
      <c r="U3563" s="13">
        <f t="shared" si="447"/>
        <v>42203.680300925931</v>
      </c>
      <c r="V3563" t="str">
        <f t="shared" si="448"/>
        <v>Jul</v>
      </c>
    </row>
    <row r="3564" spans="1:22"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441"/>
        <v>1.4888888888888889</v>
      </c>
      <c r="P3564" s="7">
        <f t="shared" si="442"/>
        <v>15.129032258064516</v>
      </c>
      <c r="Q3564" t="str">
        <f t="shared" si="443"/>
        <v>theater</v>
      </c>
      <c r="R3564" s="8" t="str">
        <f t="shared" si="444"/>
        <v>plays</v>
      </c>
      <c r="S3564" s="12">
        <f t="shared" si="445"/>
        <v>42433.761886574073</v>
      </c>
      <c r="T3564" s="12">
        <f t="shared" si="446"/>
        <v>42442.916666666672</v>
      </c>
      <c r="U3564" s="13">
        <f t="shared" si="447"/>
        <v>42433.761886574073</v>
      </c>
      <c r="V3564" t="str">
        <f t="shared" si="448"/>
        <v>Mar</v>
      </c>
    </row>
    <row r="3565" spans="1:22"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441"/>
        <v>1.0549000000000002</v>
      </c>
      <c r="P3565" s="7">
        <f t="shared" si="442"/>
        <v>21.098000000000003</v>
      </c>
      <c r="Q3565" t="str">
        <f t="shared" si="443"/>
        <v>theater</v>
      </c>
      <c r="R3565" s="8" t="str">
        <f t="shared" si="444"/>
        <v>plays</v>
      </c>
      <c r="S3565" s="12">
        <f t="shared" si="445"/>
        <v>42555.671944444446</v>
      </c>
      <c r="T3565" s="12">
        <f t="shared" si="446"/>
        <v>42583.791666666672</v>
      </c>
      <c r="U3565" s="13">
        <f t="shared" si="447"/>
        <v>42555.671944444446</v>
      </c>
      <c r="V3565" t="str">
        <f t="shared" si="448"/>
        <v>Jul</v>
      </c>
    </row>
    <row r="3566" spans="1:22"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441"/>
        <v>1.0049999999999999</v>
      </c>
      <c r="P3566" s="7">
        <f t="shared" si="442"/>
        <v>59.117647058823529</v>
      </c>
      <c r="Q3566" t="str">
        <f t="shared" si="443"/>
        <v>theater</v>
      </c>
      <c r="R3566" s="8" t="str">
        <f t="shared" si="444"/>
        <v>plays</v>
      </c>
      <c r="S3566" s="12">
        <f t="shared" si="445"/>
        <v>42236.623252314814</v>
      </c>
      <c r="T3566" s="12">
        <f t="shared" si="446"/>
        <v>42282.666666666672</v>
      </c>
      <c r="U3566" s="13">
        <f t="shared" si="447"/>
        <v>42236.623252314814</v>
      </c>
      <c r="V3566" t="str">
        <f t="shared" si="448"/>
        <v>Aug</v>
      </c>
    </row>
    <row r="3567" spans="1:22"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441"/>
        <v>1.3055555555555556</v>
      </c>
      <c r="P3567" s="7">
        <f t="shared" si="442"/>
        <v>97.916666666666671</v>
      </c>
      <c r="Q3567" t="str">
        <f t="shared" si="443"/>
        <v>theater</v>
      </c>
      <c r="R3567" s="8" t="str">
        <f t="shared" si="444"/>
        <v>plays</v>
      </c>
      <c r="S3567" s="12">
        <f t="shared" si="445"/>
        <v>41974.743148148147</v>
      </c>
      <c r="T3567" s="12">
        <f t="shared" si="446"/>
        <v>42004.743148148147</v>
      </c>
      <c r="U3567" s="13">
        <f t="shared" si="447"/>
        <v>41974.743148148147</v>
      </c>
      <c r="V3567" t="str">
        <f t="shared" si="448"/>
        <v>Dec</v>
      </c>
    </row>
    <row r="3568" spans="1:22"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441"/>
        <v>1.0475000000000001</v>
      </c>
      <c r="P3568" s="7">
        <f t="shared" si="442"/>
        <v>55.131578947368418</v>
      </c>
      <c r="Q3568" t="str">
        <f t="shared" si="443"/>
        <v>theater</v>
      </c>
      <c r="R3568" s="8" t="str">
        <f t="shared" si="444"/>
        <v>plays</v>
      </c>
      <c r="S3568" s="12">
        <f t="shared" si="445"/>
        <v>41997.507905092592</v>
      </c>
      <c r="T3568" s="12">
        <f t="shared" si="446"/>
        <v>42027.507905092592</v>
      </c>
      <c r="U3568" s="13">
        <f t="shared" si="447"/>
        <v>41997.507905092592</v>
      </c>
      <c r="V3568" t="str">
        <f t="shared" si="448"/>
        <v>Dec</v>
      </c>
    </row>
    <row r="3569" spans="1:22"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441"/>
        <v>1.0880000000000001</v>
      </c>
      <c r="P3569" s="7">
        <f t="shared" si="442"/>
        <v>26.536585365853657</v>
      </c>
      <c r="Q3569" t="str">
        <f t="shared" si="443"/>
        <v>theater</v>
      </c>
      <c r="R3569" s="8" t="str">
        <f t="shared" si="444"/>
        <v>plays</v>
      </c>
      <c r="S3569" s="12">
        <f t="shared" si="445"/>
        <v>42135.810694444444</v>
      </c>
      <c r="T3569" s="12">
        <f t="shared" si="446"/>
        <v>42165.810694444444</v>
      </c>
      <c r="U3569" s="13">
        <f t="shared" si="447"/>
        <v>42135.810694444444</v>
      </c>
      <c r="V3569" t="str">
        <f t="shared" si="448"/>
        <v>May</v>
      </c>
    </row>
    <row r="3570" spans="1:22"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441"/>
        <v>1.1100000000000001</v>
      </c>
      <c r="P3570" s="7">
        <f t="shared" si="442"/>
        <v>58.421052631578945</v>
      </c>
      <c r="Q3570" t="str">
        <f t="shared" si="443"/>
        <v>theater</v>
      </c>
      <c r="R3570" s="8" t="str">
        <f t="shared" si="444"/>
        <v>plays</v>
      </c>
      <c r="S3570" s="12">
        <f t="shared" si="445"/>
        <v>41869.740671296298</v>
      </c>
      <c r="T3570" s="12">
        <f t="shared" si="446"/>
        <v>41899.740671296298</v>
      </c>
      <c r="U3570" s="13">
        <f t="shared" si="447"/>
        <v>41869.740671296298</v>
      </c>
      <c r="V3570" t="str">
        <f t="shared" si="448"/>
        <v>Aug</v>
      </c>
    </row>
    <row r="3571" spans="1:22"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441"/>
        <v>1.0047999999999999</v>
      </c>
      <c r="P3571" s="7">
        <f t="shared" si="442"/>
        <v>122.53658536585365</v>
      </c>
      <c r="Q3571" t="str">
        <f t="shared" si="443"/>
        <v>theater</v>
      </c>
      <c r="R3571" s="8" t="str">
        <f t="shared" si="444"/>
        <v>plays</v>
      </c>
      <c r="S3571" s="12">
        <f t="shared" si="445"/>
        <v>41982.688611111109</v>
      </c>
      <c r="T3571" s="12">
        <f t="shared" si="446"/>
        <v>42012.688611111109</v>
      </c>
      <c r="U3571" s="13">
        <f t="shared" si="447"/>
        <v>41982.688611111109</v>
      </c>
      <c r="V3571" t="str">
        <f t="shared" si="448"/>
        <v>Dec</v>
      </c>
    </row>
    <row r="3572" spans="1:22"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441"/>
        <v>1.1435</v>
      </c>
      <c r="P3572" s="7">
        <f t="shared" si="442"/>
        <v>87.961538461538467</v>
      </c>
      <c r="Q3572" t="str">
        <f t="shared" si="443"/>
        <v>theater</v>
      </c>
      <c r="R3572" s="8" t="str">
        <f t="shared" si="444"/>
        <v>plays</v>
      </c>
      <c r="S3572" s="12">
        <f t="shared" si="445"/>
        <v>41976.331979166665</v>
      </c>
      <c r="T3572" s="12">
        <f t="shared" si="446"/>
        <v>42004.291666666672</v>
      </c>
      <c r="U3572" s="13">
        <f t="shared" si="447"/>
        <v>41976.331979166665</v>
      </c>
      <c r="V3572" t="str">
        <f t="shared" si="448"/>
        <v>Dec</v>
      </c>
    </row>
    <row r="3573" spans="1:22"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441"/>
        <v>1.2206666666666666</v>
      </c>
      <c r="P3573" s="7">
        <f t="shared" si="442"/>
        <v>73.239999999999995</v>
      </c>
      <c r="Q3573" t="str">
        <f t="shared" si="443"/>
        <v>theater</v>
      </c>
      <c r="R3573" s="8" t="str">
        <f t="shared" si="444"/>
        <v>plays</v>
      </c>
      <c r="S3573" s="12">
        <f t="shared" si="445"/>
        <v>41912.858946759261</v>
      </c>
      <c r="T3573" s="12">
        <f t="shared" si="446"/>
        <v>41942.858946759261</v>
      </c>
      <c r="U3573" s="13">
        <f t="shared" si="447"/>
        <v>41912.858946759261</v>
      </c>
      <c r="V3573" t="str">
        <f t="shared" si="448"/>
        <v>Sep</v>
      </c>
    </row>
    <row r="3574" spans="1:22"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441"/>
        <v>1</v>
      </c>
      <c r="P3574" s="7">
        <f t="shared" si="442"/>
        <v>55.555555555555557</v>
      </c>
      <c r="Q3574" t="str">
        <f t="shared" si="443"/>
        <v>theater</v>
      </c>
      <c r="R3574" s="8" t="str">
        <f t="shared" si="444"/>
        <v>plays</v>
      </c>
      <c r="S3574" s="12">
        <f t="shared" si="445"/>
        <v>42146.570393518516</v>
      </c>
      <c r="T3574" s="12">
        <f t="shared" si="446"/>
        <v>42176.570393518516</v>
      </c>
      <c r="U3574" s="13">
        <f t="shared" si="447"/>
        <v>42146.570393518516</v>
      </c>
      <c r="V3574" t="str">
        <f t="shared" si="448"/>
        <v>May</v>
      </c>
    </row>
    <row r="3575" spans="1:22"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441"/>
        <v>1.028</v>
      </c>
      <c r="P3575" s="7">
        <f t="shared" si="442"/>
        <v>39.53846153846154</v>
      </c>
      <c r="Q3575" t="str">
        <f t="shared" si="443"/>
        <v>theater</v>
      </c>
      <c r="R3575" s="8" t="str">
        <f t="shared" si="444"/>
        <v>plays</v>
      </c>
      <c r="S3575" s="12">
        <f t="shared" si="445"/>
        <v>41921.375532407408</v>
      </c>
      <c r="T3575" s="12">
        <f t="shared" si="446"/>
        <v>41951.417199074072</v>
      </c>
      <c r="U3575" s="13">
        <f t="shared" si="447"/>
        <v>41921.375532407408</v>
      </c>
      <c r="V3575" t="str">
        <f t="shared" si="448"/>
        <v>Oct</v>
      </c>
    </row>
    <row r="3576" spans="1:22"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441"/>
        <v>1.0612068965517241</v>
      </c>
      <c r="P3576" s="7">
        <f t="shared" si="442"/>
        <v>136.77777777777777</v>
      </c>
      <c r="Q3576" t="str">
        <f t="shared" si="443"/>
        <v>theater</v>
      </c>
      <c r="R3576" s="8" t="str">
        <f t="shared" si="444"/>
        <v>plays</v>
      </c>
      <c r="S3576" s="12">
        <f t="shared" si="445"/>
        <v>41926.942685185189</v>
      </c>
      <c r="T3576" s="12">
        <f t="shared" si="446"/>
        <v>41956.984351851846</v>
      </c>
      <c r="U3576" s="13">
        <f t="shared" si="447"/>
        <v>41926.942685185189</v>
      </c>
      <c r="V3576" t="str">
        <f t="shared" si="448"/>
        <v>Oct</v>
      </c>
    </row>
    <row r="3577" spans="1:22"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441"/>
        <v>1.0133000000000001</v>
      </c>
      <c r="P3577" s="7">
        <f t="shared" si="442"/>
        <v>99.343137254901961</v>
      </c>
      <c r="Q3577" t="str">
        <f t="shared" si="443"/>
        <v>theater</v>
      </c>
      <c r="R3577" s="8" t="str">
        <f t="shared" si="444"/>
        <v>plays</v>
      </c>
      <c r="S3577" s="12">
        <f t="shared" si="445"/>
        <v>42561.783877314811</v>
      </c>
      <c r="T3577" s="12">
        <f t="shared" si="446"/>
        <v>42593.165972222225</v>
      </c>
      <c r="U3577" s="13">
        <f t="shared" si="447"/>
        <v>42561.783877314811</v>
      </c>
      <c r="V3577" t="str">
        <f t="shared" si="448"/>
        <v>Jul</v>
      </c>
    </row>
    <row r="3578" spans="1:22"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ref="O3578:O3641" si="449">E3578/D3578</f>
        <v>1</v>
      </c>
      <c r="P3578" s="7">
        <f t="shared" si="442"/>
        <v>20</v>
      </c>
      <c r="Q3578" t="str">
        <f t="shared" si="443"/>
        <v>theater</v>
      </c>
      <c r="R3578" s="8" t="str">
        <f t="shared" si="444"/>
        <v>plays</v>
      </c>
      <c r="S3578" s="12">
        <f t="shared" si="445"/>
        <v>42649.54923611111</v>
      </c>
      <c r="T3578" s="12">
        <f t="shared" si="446"/>
        <v>42709.590902777782</v>
      </c>
      <c r="U3578" s="13">
        <f t="shared" si="447"/>
        <v>42649.54923611111</v>
      </c>
      <c r="V3578" t="str">
        <f t="shared" si="448"/>
        <v>Oct</v>
      </c>
    </row>
    <row r="3579" spans="1:22"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449"/>
        <v>1.3</v>
      </c>
      <c r="P3579" s="7">
        <f t="shared" si="442"/>
        <v>28.888888888888889</v>
      </c>
      <c r="Q3579" t="str">
        <f t="shared" si="443"/>
        <v>theater</v>
      </c>
      <c r="R3579" s="8" t="str">
        <f t="shared" si="444"/>
        <v>plays</v>
      </c>
      <c r="S3579" s="12">
        <f t="shared" si="445"/>
        <v>42093.786840277782</v>
      </c>
      <c r="T3579" s="12">
        <f t="shared" si="446"/>
        <v>42120.26944444445</v>
      </c>
      <c r="U3579" s="13">
        <f t="shared" si="447"/>
        <v>42093.786840277782</v>
      </c>
      <c r="V3579" t="str">
        <f t="shared" si="448"/>
        <v>Mar</v>
      </c>
    </row>
    <row r="3580" spans="1:22"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449"/>
        <v>1.0001333333333333</v>
      </c>
      <c r="P3580" s="7">
        <f t="shared" si="442"/>
        <v>40.545945945945945</v>
      </c>
      <c r="Q3580" t="str">
        <f t="shared" si="443"/>
        <v>theater</v>
      </c>
      <c r="R3580" s="8" t="str">
        <f t="shared" si="444"/>
        <v>plays</v>
      </c>
      <c r="S3580" s="12">
        <f t="shared" si="445"/>
        <v>42460.733530092592</v>
      </c>
      <c r="T3580" s="12">
        <f t="shared" si="446"/>
        <v>42490.733530092592</v>
      </c>
      <c r="U3580" s="13">
        <f t="shared" si="447"/>
        <v>42460.733530092592</v>
      </c>
      <c r="V3580" t="str">
        <f t="shared" si="448"/>
        <v>Mar</v>
      </c>
    </row>
    <row r="3581" spans="1:22"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449"/>
        <v>1</v>
      </c>
      <c r="P3581" s="7">
        <f t="shared" si="442"/>
        <v>35.714285714285715</v>
      </c>
      <c r="Q3581" t="str">
        <f t="shared" si="443"/>
        <v>theater</v>
      </c>
      <c r="R3581" s="8" t="str">
        <f t="shared" si="444"/>
        <v>plays</v>
      </c>
      <c r="S3581" s="12">
        <f t="shared" si="445"/>
        <v>42430.762222222227</v>
      </c>
      <c r="T3581" s="12">
        <f t="shared" si="446"/>
        <v>42460.720555555556</v>
      </c>
      <c r="U3581" s="13">
        <f t="shared" si="447"/>
        <v>42430.762222222227</v>
      </c>
      <c r="V3581" t="str">
        <f t="shared" si="448"/>
        <v>Mar</v>
      </c>
    </row>
    <row r="3582" spans="1:22"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449"/>
        <v>1.1388888888888888</v>
      </c>
      <c r="P3582" s="7">
        <f t="shared" si="442"/>
        <v>37.962962962962962</v>
      </c>
      <c r="Q3582" t="str">
        <f t="shared" si="443"/>
        <v>theater</v>
      </c>
      <c r="R3582" s="8" t="str">
        <f t="shared" si="444"/>
        <v>plays</v>
      </c>
      <c r="S3582" s="12">
        <f t="shared" si="445"/>
        <v>42026.176180555558</v>
      </c>
      <c r="T3582" s="12">
        <f t="shared" si="446"/>
        <v>42064.207638888889</v>
      </c>
      <c r="U3582" s="13">
        <f t="shared" si="447"/>
        <v>42026.176180555558</v>
      </c>
      <c r="V3582" t="str">
        <f t="shared" si="448"/>
        <v>Jan</v>
      </c>
    </row>
    <row r="3583" spans="1:22"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449"/>
        <v>1</v>
      </c>
      <c r="P3583" s="7">
        <f t="shared" si="442"/>
        <v>33.333333333333336</v>
      </c>
      <c r="Q3583" t="str">
        <f t="shared" si="443"/>
        <v>theater</v>
      </c>
      <c r="R3583" s="8" t="str">
        <f t="shared" si="444"/>
        <v>plays</v>
      </c>
      <c r="S3583" s="12">
        <f t="shared" si="445"/>
        <v>41836.471180555556</v>
      </c>
      <c r="T3583" s="12">
        <f t="shared" si="446"/>
        <v>41850.471180555556</v>
      </c>
      <c r="U3583" s="13">
        <f t="shared" si="447"/>
        <v>41836.471180555556</v>
      </c>
      <c r="V3583" t="str">
        <f t="shared" si="448"/>
        <v>Jul</v>
      </c>
    </row>
    <row r="3584" spans="1:22"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449"/>
        <v>2.87</v>
      </c>
      <c r="P3584" s="7">
        <f t="shared" si="442"/>
        <v>58.571428571428569</v>
      </c>
      <c r="Q3584" t="str">
        <f t="shared" si="443"/>
        <v>theater</v>
      </c>
      <c r="R3584" s="8" t="str">
        <f t="shared" si="444"/>
        <v>plays</v>
      </c>
      <c r="S3584" s="12">
        <f t="shared" si="445"/>
        <v>42451.095856481479</v>
      </c>
      <c r="T3584" s="12">
        <f t="shared" si="446"/>
        <v>42465.095856481479</v>
      </c>
      <c r="U3584" s="13">
        <f t="shared" si="447"/>
        <v>42451.095856481479</v>
      </c>
      <c r="V3584" t="str">
        <f t="shared" si="448"/>
        <v>Mar</v>
      </c>
    </row>
    <row r="3585" spans="1:22"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449"/>
        <v>1.085</v>
      </c>
      <c r="P3585" s="7">
        <f t="shared" si="442"/>
        <v>135.625</v>
      </c>
      <c r="Q3585" t="str">
        <f t="shared" si="443"/>
        <v>theater</v>
      </c>
      <c r="R3585" s="8" t="str">
        <f t="shared" si="444"/>
        <v>plays</v>
      </c>
      <c r="S3585" s="12">
        <f t="shared" si="445"/>
        <v>42418.425983796296</v>
      </c>
      <c r="T3585" s="12">
        <f t="shared" si="446"/>
        <v>42478.384317129632</v>
      </c>
      <c r="U3585" s="13">
        <f t="shared" si="447"/>
        <v>42418.425983796296</v>
      </c>
      <c r="V3585" t="str">
        <f t="shared" si="448"/>
        <v>Feb</v>
      </c>
    </row>
    <row r="3586" spans="1:22"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449"/>
        <v>1.155</v>
      </c>
      <c r="P3586" s="7">
        <f t="shared" si="442"/>
        <v>30.9375</v>
      </c>
      <c r="Q3586" t="str">
        <f t="shared" si="443"/>
        <v>theater</v>
      </c>
      <c r="R3586" s="8" t="str">
        <f t="shared" si="444"/>
        <v>plays</v>
      </c>
      <c r="S3586" s="12">
        <f t="shared" si="445"/>
        <v>42168.316481481481</v>
      </c>
      <c r="T3586" s="12">
        <f t="shared" si="446"/>
        <v>42198.316481481481</v>
      </c>
      <c r="U3586" s="13">
        <f t="shared" si="447"/>
        <v>42168.316481481481</v>
      </c>
      <c r="V3586" t="str">
        <f t="shared" si="448"/>
        <v>Jun</v>
      </c>
    </row>
    <row r="3587" spans="1:22"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449"/>
        <v>1.1911764705882353</v>
      </c>
      <c r="P3587" s="7">
        <f t="shared" ref="P3587:P3650" si="450">E3587/L3587</f>
        <v>176.08695652173913</v>
      </c>
      <c r="Q3587" t="str">
        <f t="shared" ref="Q3587:Q3650" si="451">LEFT(N3587, SEARCH("/",N3587,1)-1)</f>
        <v>theater</v>
      </c>
      <c r="R3587" s="8" t="str">
        <f t="shared" ref="R3587:R3650" si="452">RIGHT(N3587,LEN(N3587)-SEARCH("/",N3587))</f>
        <v>plays</v>
      </c>
      <c r="S3587" s="12">
        <f t="shared" ref="S3587:S3650" si="453">(J3587/86400)+DATE(1970,1,1)</f>
        <v>41964.716319444444</v>
      </c>
      <c r="T3587" s="12">
        <f t="shared" ref="T3587:T3650" si="454">(I3587/86400)+DATE(1970,1,1)</f>
        <v>41994.716319444444</v>
      </c>
      <c r="U3587" s="13">
        <f t="shared" ref="U3587:U3650" si="455">S3587</f>
        <v>41964.716319444444</v>
      </c>
      <c r="V3587" t="str">
        <f t="shared" si="448"/>
        <v>Nov</v>
      </c>
    </row>
    <row r="3588" spans="1:22"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449"/>
        <v>1.0942666666666667</v>
      </c>
      <c r="P3588" s="7">
        <f t="shared" si="450"/>
        <v>151.9814814814815</v>
      </c>
      <c r="Q3588" t="str">
        <f t="shared" si="451"/>
        <v>theater</v>
      </c>
      <c r="R3588" s="8" t="str">
        <f t="shared" si="452"/>
        <v>plays</v>
      </c>
      <c r="S3588" s="12">
        <f t="shared" si="453"/>
        <v>42576.697569444441</v>
      </c>
      <c r="T3588" s="12">
        <f t="shared" si="454"/>
        <v>42636.697569444441</v>
      </c>
      <c r="U3588" s="13">
        <f t="shared" si="455"/>
        <v>42576.697569444441</v>
      </c>
      <c r="V3588" t="str">
        <f t="shared" ref="V3588:V3651" si="456">TEXT(S3588,"mmm")</f>
        <v>Jul</v>
      </c>
    </row>
    <row r="3589" spans="1:22"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449"/>
        <v>1.266</v>
      </c>
      <c r="P3589" s="7">
        <f t="shared" si="450"/>
        <v>22.607142857142858</v>
      </c>
      <c r="Q3589" t="str">
        <f t="shared" si="451"/>
        <v>theater</v>
      </c>
      <c r="R3589" s="8" t="str">
        <f t="shared" si="452"/>
        <v>plays</v>
      </c>
      <c r="S3589" s="12">
        <f t="shared" si="453"/>
        <v>42503.539976851855</v>
      </c>
      <c r="T3589" s="12">
        <f t="shared" si="454"/>
        <v>42548.791666666672</v>
      </c>
      <c r="U3589" s="13">
        <f t="shared" si="455"/>
        <v>42503.539976851855</v>
      </c>
      <c r="V3589" t="str">
        <f t="shared" si="456"/>
        <v>May</v>
      </c>
    </row>
    <row r="3590" spans="1:22"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449"/>
        <v>1.0049999999999999</v>
      </c>
      <c r="P3590" s="7">
        <f t="shared" si="450"/>
        <v>18.272727272727273</v>
      </c>
      <c r="Q3590" t="str">
        <f t="shared" si="451"/>
        <v>theater</v>
      </c>
      <c r="R3590" s="8" t="str">
        <f t="shared" si="452"/>
        <v>plays</v>
      </c>
      <c r="S3590" s="12">
        <f t="shared" si="453"/>
        <v>42101.828819444447</v>
      </c>
      <c r="T3590" s="12">
        <f t="shared" si="454"/>
        <v>42123.958333333328</v>
      </c>
      <c r="U3590" s="13">
        <f t="shared" si="455"/>
        <v>42101.828819444447</v>
      </c>
      <c r="V3590" t="str">
        <f t="shared" si="456"/>
        <v>Apr</v>
      </c>
    </row>
    <row r="3591" spans="1:22"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449"/>
        <v>1.2749999999999999</v>
      </c>
      <c r="P3591" s="7">
        <f t="shared" si="450"/>
        <v>82.258064516129039</v>
      </c>
      <c r="Q3591" t="str">
        <f t="shared" si="451"/>
        <v>theater</v>
      </c>
      <c r="R3591" s="8" t="str">
        <f t="shared" si="452"/>
        <v>plays</v>
      </c>
      <c r="S3591" s="12">
        <f t="shared" si="453"/>
        <v>42125.647534722222</v>
      </c>
      <c r="T3591" s="12">
        <f t="shared" si="454"/>
        <v>42150.647534722222</v>
      </c>
      <c r="U3591" s="13">
        <f t="shared" si="455"/>
        <v>42125.647534722222</v>
      </c>
      <c r="V3591" t="str">
        <f t="shared" si="456"/>
        <v>May</v>
      </c>
    </row>
    <row r="3592" spans="1:22"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449"/>
        <v>1.0005999999999999</v>
      </c>
      <c r="P3592" s="7">
        <f t="shared" si="450"/>
        <v>68.534246575342465</v>
      </c>
      <c r="Q3592" t="str">
        <f t="shared" si="451"/>
        <v>theater</v>
      </c>
      <c r="R3592" s="8" t="str">
        <f t="shared" si="452"/>
        <v>plays</v>
      </c>
      <c r="S3592" s="12">
        <f t="shared" si="453"/>
        <v>41902.333726851852</v>
      </c>
      <c r="T3592" s="12">
        <f t="shared" si="454"/>
        <v>41932.333726851852</v>
      </c>
      <c r="U3592" s="13">
        <f t="shared" si="455"/>
        <v>41902.333726851852</v>
      </c>
      <c r="V3592" t="str">
        <f t="shared" si="456"/>
        <v>Sep</v>
      </c>
    </row>
    <row r="3593" spans="1:22"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449"/>
        <v>1.75</v>
      </c>
      <c r="P3593" s="7">
        <f t="shared" si="450"/>
        <v>68.055555555555557</v>
      </c>
      <c r="Q3593" t="str">
        <f t="shared" si="451"/>
        <v>theater</v>
      </c>
      <c r="R3593" s="8" t="str">
        <f t="shared" si="452"/>
        <v>plays</v>
      </c>
      <c r="S3593" s="12">
        <f t="shared" si="453"/>
        <v>42003.948425925926</v>
      </c>
      <c r="T3593" s="12">
        <f t="shared" si="454"/>
        <v>42028.207638888889</v>
      </c>
      <c r="U3593" s="13">
        <f t="shared" si="455"/>
        <v>42003.948425925926</v>
      </c>
      <c r="V3593" t="str">
        <f t="shared" si="456"/>
        <v>Dec</v>
      </c>
    </row>
    <row r="3594" spans="1:22"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449"/>
        <v>1.2725</v>
      </c>
      <c r="P3594" s="7">
        <f t="shared" si="450"/>
        <v>72.714285714285708</v>
      </c>
      <c r="Q3594" t="str">
        <f t="shared" si="451"/>
        <v>theater</v>
      </c>
      <c r="R3594" s="8" t="str">
        <f t="shared" si="452"/>
        <v>plays</v>
      </c>
      <c r="S3594" s="12">
        <f t="shared" si="453"/>
        <v>41988.829942129625</v>
      </c>
      <c r="T3594" s="12">
        <f t="shared" si="454"/>
        <v>42046.207638888889</v>
      </c>
      <c r="U3594" s="13">
        <f t="shared" si="455"/>
        <v>41988.829942129625</v>
      </c>
      <c r="V3594" t="str">
        <f t="shared" si="456"/>
        <v>Dec</v>
      </c>
    </row>
    <row r="3595" spans="1:22"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449"/>
        <v>1.1063333333333334</v>
      </c>
      <c r="P3595" s="7">
        <f t="shared" si="450"/>
        <v>77.186046511627907</v>
      </c>
      <c r="Q3595" t="str">
        <f t="shared" si="451"/>
        <v>theater</v>
      </c>
      <c r="R3595" s="8" t="str">
        <f t="shared" si="452"/>
        <v>plays</v>
      </c>
      <c r="S3595" s="12">
        <f t="shared" si="453"/>
        <v>41974.898599537039</v>
      </c>
      <c r="T3595" s="12">
        <f t="shared" si="454"/>
        <v>42009.851388888885</v>
      </c>
      <c r="U3595" s="13">
        <f t="shared" si="455"/>
        <v>41974.898599537039</v>
      </c>
      <c r="V3595" t="str">
        <f t="shared" si="456"/>
        <v>Dec</v>
      </c>
    </row>
    <row r="3596" spans="1:22"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449"/>
        <v>1.2593749999999999</v>
      </c>
      <c r="P3596" s="7">
        <f t="shared" si="450"/>
        <v>55.972222222222221</v>
      </c>
      <c r="Q3596" t="str">
        <f t="shared" si="451"/>
        <v>theater</v>
      </c>
      <c r="R3596" s="8" t="str">
        <f t="shared" si="452"/>
        <v>plays</v>
      </c>
      <c r="S3596" s="12">
        <f t="shared" si="453"/>
        <v>42592.066921296297</v>
      </c>
      <c r="T3596" s="12">
        <f t="shared" si="454"/>
        <v>42617.066921296297</v>
      </c>
      <c r="U3596" s="13">
        <f t="shared" si="455"/>
        <v>42592.066921296297</v>
      </c>
      <c r="V3596" t="str">
        <f t="shared" si="456"/>
        <v>Aug</v>
      </c>
    </row>
    <row r="3597" spans="1:22"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449"/>
        <v>1.1850000000000001</v>
      </c>
      <c r="P3597" s="7">
        <f t="shared" si="450"/>
        <v>49.693548387096776</v>
      </c>
      <c r="Q3597" t="str">
        <f t="shared" si="451"/>
        <v>theater</v>
      </c>
      <c r="R3597" s="8" t="str">
        <f t="shared" si="452"/>
        <v>plays</v>
      </c>
      <c r="S3597" s="12">
        <f t="shared" si="453"/>
        <v>42050.008368055554</v>
      </c>
      <c r="T3597" s="12">
        <f t="shared" si="454"/>
        <v>42076.290972222225</v>
      </c>
      <c r="U3597" s="13">
        <f t="shared" si="455"/>
        <v>42050.008368055554</v>
      </c>
      <c r="V3597" t="str">
        <f t="shared" si="456"/>
        <v>Feb</v>
      </c>
    </row>
    <row r="3598" spans="1:22"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449"/>
        <v>1.0772727272727274</v>
      </c>
      <c r="P3598" s="7">
        <f t="shared" si="450"/>
        <v>79</v>
      </c>
      <c r="Q3598" t="str">
        <f t="shared" si="451"/>
        <v>theater</v>
      </c>
      <c r="R3598" s="8" t="str">
        <f t="shared" si="452"/>
        <v>plays</v>
      </c>
      <c r="S3598" s="12">
        <f t="shared" si="453"/>
        <v>41856.715069444443</v>
      </c>
      <c r="T3598" s="12">
        <f t="shared" si="454"/>
        <v>41877.715069444443</v>
      </c>
      <c r="U3598" s="13">
        <f t="shared" si="455"/>
        <v>41856.715069444443</v>
      </c>
      <c r="V3598" t="str">
        <f t="shared" si="456"/>
        <v>Aug</v>
      </c>
    </row>
    <row r="3599" spans="1:22"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449"/>
        <v>1.026</v>
      </c>
      <c r="P3599" s="7">
        <f t="shared" si="450"/>
        <v>77.727272727272734</v>
      </c>
      <c r="Q3599" t="str">
        <f t="shared" si="451"/>
        <v>theater</v>
      </c>
      <c r="R3599" s="8" t="str">
        <f t="shared" si="452"/>
        <v>plays</v>
      </c>
      <c r="S3599" s="12">
        <f t="shared" si="453"/>
        <v>42417.585532407407</v>
      </c>
      <c r="T3599" s="12">
        <f t="shared" si="454"/>
        <v>42432.249305555553</v>
      </c>
      <c r="U3599" s="13">
        <f t="shared" si="455"/>
        <v>42417.585532407407</v>
      </c>
      <c r="V3599" t="str">
        <f t="shared" si="456"/>
        <v>Feb</v>
      </c>
    </row>
    <row r="3600" spans="1:22"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449"/>
        <v>1.101</v>
      </c>
      <c r="P3600" s="7">
        <f t="shared" si="450"/>
        <v>40.777777777777779</v>
      </c>
      <c r="Q3600" t="str">
        <f t="shared" si="451"/>
        <v>theater</v>
      </c>
      <c r="R3600" s="8" t="str">
        <f t="shared" si="452"/>
        <v>plays</v>
      </c>
      <c r="S3600" s="12">
        <f t="shared" si="453"/>
        <v>41866.79886574074</v>
      </c>
      <c r="T3600" s="12">
        <f t="shared" si="454"/>
        <v>41885.207638888889</v>
      </c>
      <c r="U3600" s="13">
        <f t="shared" si="455"/>
        <v>41866.79886574074</v>
      </c>
      <c r="V3600" t="str">
        <f t="shared" si="456"/>
        <v>Aug</v>
      </c>
    </row>
    <row r="3601" spans="1:22"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449"/>
        <v>2.02</v>
      </c>
      <c r="P3601" s="7">
        <f t="shared" si="450"/>
        <v>59.411764705882355</v>
      </c>
      <c r="Q3601" t="str">
        <f t="shared" si="451"/>
        <v>theater</v>
      </c>
      <c r="R3601" s="8" t="str">
        <f t="shared" si="452"/>
        <v>plays</v>
      </c>
      <c r="S3601" s="12">
        <f t="shared" si="453"/>
        <v>42220.79487268519</v>
      </c>
      <c r="T3601" s="12">
        <f t="shared" si="454"/>
        <v>42246</v>
      </c>
      <c r="U3601" s="13">
        <f t="shared" si="455"/>
        <v>42220.79487268519</v>
      </c>
      <c r="V3601" t="str">
        <f t="shared" si="456"/>
        <v>Aug</v>
      </c>
    </row>
    <row r="3602" spans="1:22"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449"/>
        <v>1.3</v>
      </c>
      <c r="P3602" s="7">
        <f t="shared" si="450"/>
        <v>3.25</v>
      </c>
      <c r="Q3602" t="str">
        <f t="shared" si="451"/>
        <v>theater</v>
      </c>
      <c r="R3602" s="8" t="str">
        <f t="shared" si="452"/>
        <v>plays</v>
      </c>
      <c r="S3602" s="12">
        <f t="shared" si="453"/>
        <v>42628.849120370374</v>
      </c>
      <c r="T3602" s="12">
        <f t="shared" si="454"/>
        <v>42656.849120370374</v>
      </c>
      <c r="U3602" s="13">
        <f t="shared" si="455"/>
        <v>42628.849120370374</v>
      </c>
      <c r="V3602" t="str">
        <f t="shared" si="456"/>
        <v>Sep</v>
      </c>
    </row>
    <row r="3603" spans="1:22"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449"/>
        <v>1.0435000000000001</v>
      </c>
      <c r="P3603" s="7">
        <f t="shared" si="450"/>
        <v>39.377358490566039</v>
      </c>
      <c r="Q3603" t="str">
        <f t="shared" si="451"/>
        <v>theater</v>
      </c>
      <c r="R3603" s="8" t="str">
        <f t="shared" si="452"/>
        <v>plays</v>
      </c>
      <c r="S3603" s="12">
        <f t="shared" si="453"/>
        <v>41990.99863425926</v>
      </c>
      <c r="T3603" s="12">
        <f t="shared" si="454"/>
        <v>42020.99863425926</v>
      </c>
      <c r="U3603" s="13">
        <f t="shared" si="455"/>
        <v>41990.99863425926</v>
      </c>
      <c r="V3603" t="str">
        <f t="shared" si="456"/>
        <v>Dec</v>
      </c>
    </row>
    <row r="3604" spans="1:22"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449"/>
        <v>1.0004999999999999</v>
      </c>
      <c r="P3604" s="7">
        <f t="shared" si="450"/>
        <v>81.673469387755105</v>
      </c>
      <c r="Q3604" t="str">
        <f t="shared" si="451"/>
        <v>theater</v>
      </c>
      <c r="R3604" s="8" t="str">
        <f t="shared" si="452"/>
        <v>plays</v>
      </c>
      <c r="S3604" s="12">
        <f t="shared" si="453"/>
        <v>42447.894432870366</v>
      </c>
      <c r="T3604" s="12">
        <f t="shared" si="454"/>
        <v>42507.894432870366</v>
      </c>
      <c r="U3604" s="13">
        <f t="shared" si="455"/>
        <v>42447.894432870366</v>
      </c>
      <c r="V3604" t="str">
        <f t="shared" si="456"/>
        <v>Mar</v>
      </c>
    </row>
    <row r="3605" spans="1:22"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449"/>
        <v>1.7066666666666668</v>
      </c>
      <c r="P3605" s="7">
        <f t="shared" si="450"/>
        <v>44.912280701754383</v>
      </c>
      <c r="Q3605" t="str">
        <f t="shared" si="451"/>
        <v>theater</v>
      </c>
      <c r="R3605" s="8" t="str">
        <f t="shared" si="452"/>
        <v>plays</v>
      </c>
      <c r="S3605" s="12">
        <f t="shared" si="453"/>
        <v>42283.864351851851</v>
      </c>
      <c r="T3605" s="12">
        <f t="shared" si="454"/>
        <v>42313.906018518523</v>
      </c>
      <c r="U3605" s="13">
        <f t="shared" si="455"/>
        <v>42283.864351851851</v>
      </c>
      <c r="V3605" t="str">
        <f t="shared" si="456"/>
        <v>Oct</v>
      </c>
    </row>
    <row r="3606" spans="1:22"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449"/>
        <v>1.1283333333333334</v>
      </c>
      <c r="P3606" s="7">
        <f t="shared" si="450"/>
        <v>49.05797101449275</v>
      </c>
      <c r="Q3606" t="str">
        <f t="shared" si="451"/>
        <v>theater</v>
      </c>
      <c r="R3606" s="8" t="str">
        <f t="shared" si="452"/>
        <v>plays</v>
      </c>
      <c r="S3606" s="12">
        <f t="shared" si="453"/>
        <v>42483.015694444446</v>
      </c>
      <c r="T3606" s="12">
        <f t="shared" si="454"/>
        <v>42489.290972222225</v>
      </c>
      <c r="U3606" s="13">
        <f t="shared" si="455"/>
        <v>42483.015694444446</v>
      </c>
      <c r="V3606" t="str">
        <f t="shared" si="456"/>
        <v>Apr</v>
      </c>
    </row>
    <row r="3607" spans="1:22"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449"/>
        <v>1.84</v>
      </c>
      <c r="P3607" s="7">
        <f t="shared" si="450"/>
        <v>30.666666666666668</v>
      </c>
      <c r="Q3607" t="str">
        <f t="shared" si="451"/>
        <v>theater</v>
      </c>
      <c r="R3607" s="8" t="str">
        <f t="shared" si="452"/>
        <v>plays</v>
      </c>
      <c r="S3607" s="12">
        <f t="shared" si="453"/>
        <v>42383.793124999997</v>
      </c>
      <c r="T3607" s="12">
        <f t="shared" si="454"/>
        <v>42413.793124999997</v>
      </c>
      <c r="U3607" s="13">
        <f t="shared" si="455"/>
        <v>42383.793124999997</v>
      </c>
      <c r="V3607" t="str">
        <f t="shared" si="456"/>
        <v>Jan</v>
      </c>
    </row>
    <row r="3608" spans="1:22"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449"/>
        <v>1.3026666666666666</v>
      </c>
      <c r="P3608" s="7">
        <f t="shared" si="450"/>
        <v>61.0625</v>
      </c>
      <c r="Q3608" t="str">
        <f t="shared" si="451"/>
        <v>theater</v>
      </c>
      <c r="R3608" s="8" t="str">
        <f t="shared" si="452"/>
        <v>plays</v>
      </c>
      <c r="S3608" s="12">
        <f t="shared" si="453"/>
        <v>42566.604826388888</v>
      </c>
      <c r="T3608" s="12">
        <f t="shared" si="454"/>
        <v>42596.604826388888</v>
      </c>
      <c r="U3608" s="13">
        <f t="shared" si="455"/>
        <v>42566.604826388888</v>
      </c>
      <c r="V3608" t="str">
        <f t="shared" si="456"/>
        <v>Jul</v>
      </c>
    </row>
    <row r="3609" spans="1:22"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449"/>
        <v>1.0545454545454545</v>
      </c>
      <c r="P3609" s="7">
        <f t="shared" si="450"/>
        <v>29</v>
      </c>
      <c r="Q3609" t="str">
        <f t="shared" si="451"/>
        <v>theater</v>
      </c>
      <c r="R3609" s="8" t="str">
        <f t="shared" si="452"/>
        <v>plays</v>
      </c>
      <c r="S3609" s="12">
        <f t="shared" si="453"/>
        <v>42338.963912037041</v>
      </c>
      <c r="T3609" s="12">
        <f t="shared" si="454"/>
        <v>42353</v>
      </c>
      <c r="U3609" s="13">
        <f t="shared" si="455"/>
        <v>42338.963912037041</v>
      </c>
      <c r="V3609" t="str">
        <f t="shared" si="456"/>
        <v>Nov</v>
      </c>
    </row>
    <row r="3610" spans="1:22"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449"/>
        <v>1</v>
      </c>
      <c r="P3610" s="7">
        <f t="shared" si="450"/>
        <v>29.62962962962963</v>
      </c>
      <c r="Q3610" t="str">
        <f t="shared" si="451"/>
        <v>theater</v>
      </c>
      <c r="R3610" s="8" t="str">
        <f t="shared" si="452"/>
        <v>plays</v>
      </c>
      <c r="S3610" s="12">
        <f t="shared" si="453"/>
        <v>42506.709374999999</v>
      </c>
      <c r="T3610" s="12">
        <f t="shared" si="454"/>
        <v>42538.583333333328</v>
      </c>
      <c r="U3610" s="13">
        <f t="shared" si="455"/>
        <v>42506.709374999999</v>
      </c>
      <c r="V3610" t="str">
        <f t="shared" si="456"/>
        <v>May</v>
      </c>
    </row>
    <row r="3611" spans="1:22"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449"/>
        <v>1.5331632653061225</v>
      </c>
      <c r="P3611" s="7">
        <f t="shared" si="450"/>
        <v>143.0952380952381</v>
      </c>
      <c r="Q3611" t="str">
        <f t="shared" si="451"/>
        <v>theater</v>
      </c>
      <c r="R3611" s="8" t="str">
        <f t="shared" si="452"/>
        <v>plays</v>
      </c>
      <c r="S3611" s="12">
        <f t="shared" si="453"/>
        <v>42429.991724537038</v>
      </c>
      <c r="T3611" s="12">
        <f t="shared" si="454"/>
        <v>42459.950057870374</v>
      </c>
      <c r="U3611" s="13">
        <f t="shared" si="455"/>
        <v>42429.991724537038</v>
      </c>
      <c r="V3611" t="str">
        <f t="shared" si="456"/>
        <v>Feb</v>
      </c>
    </row>
    <row r="3612" spans="1:22"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449"/>
        <v>1.623</v>
      </c>
      <c r="P3612" s="7">
        <f t="shared" si="450"/>
        <v>52.354838709677416</v>
      </c>
      <c r="Q3612" t="str">
        <f t="shared" si="451"/>
        <v>theater</v>
      </c>
      <c r="R3612" s="8" t="str">
        <f t="shared" si="452"/>
        <v>plays</v>
      </c>
      <c r="S3612" s="12">
        <f t="shared" si="453"/>
        <v>42203.432129629626</v>
      </c>
      <c r="T3612" s="12">
        <f t="shared" si="454"/>
        <v>42233.432129629626</v>
      </c>
      <c r="U3612" s="13">
        <f t="shared" si="455"/>
        <v>42203.432129629626</v>
      </c>
      <c r="V3612" t="str">
        <f t="shared" si="456"/>
        <v>Jul</v>
      </c>
    </row>
    <row r="3613" spans="1:22"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449"/>
        <v>1.36</v>
      </c>
      <c r="P3613" s="7">
        <f t="shared" si="450"/>
        <v>66.666666666666671</v>
      </c>
      <c r="Q3613" t="str">
        <f t="shared" si="451"/>
        <v>theater</v>
      </c>
      <c r="R3613" s="8" t="str">
        <f t="shared" si="452"/>
        <v>plays</v>
      </c>
      <c r="S3613" s="12">
        <f t="shared" si="453"/>
        <v>42072.370381944449</v>
      </c>
      <c r="T3613" s="12">
        <f t="shared" si="454"/>
        <v>42102.370381944449</v>
      </c>
      <c r="U3613" s="13">
        <f t="shared" si="455"/>
        <v>42072.370381944449</v>
      </c>
      <c r="V3613" t="str">
        <f t="shared" si="456"/>
        <v>Mar</v>
      </c>
    </row>
    <row r="3614" spans="1:22"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449"/>
        <v>1.444</v>
      </c>
      <c r="P3614" s="7">
        <f t="shared" si="450"/>
        <v>126.66666666666667</v>
      </c>
      <c r="Q3614" t="str">
        <f t="shared" si="451"/>
        <v>theater</v>
      </c>
      <c r="R3614" s="8" t="str">
        <f t="shared" si="452"/>
        <v>plays</v>
      </c>
      <c r="S3614" s="12">
        <f t="shared" si="453"/>
        <v>41789.726979166662</v>
      </c>
      <c r="T3614" s="12">
        <f t="shared" si="454"/>
        <v>41799.726979166662</v>
      </c>
      <c r="U3614" s="13">
        <f t="shared" si="455"/>
        <v>41789.726979166662</v>
      </c>
      <c r="V3614" t="str">
        <f t="shared" si="456"/>
        <v>May</v>
      </c>
    </row>
    <row r="3615" spans="1:22"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449"/>
        <v>1</v>
      </c>
      <c r="P3615" s="7">
        <f t="shared" si="450"/>
        <v>62.5</v>
      </c>
      <c r="Q3615" t="str">
        <f t="shared" si="451"/>
        <v>theater</v>
      </c>
      <c r="R3615" s="8" t="str">
        <f t="shared" si="452"/>
        <v>plays</v>
      </c>
      <c r="S3615" s="12">
        <f t="shared" si="453"/>
        <v>41788.58997685185</v>
      </c>
      <c r="T3615" s="12">
        <f t="shared" si="454"/>
        <v>41818.58997685185</v>
      </c>
      <c r="U3615" s="13">
        <f t="shared" si="455"/>
        <v>41788.58997685185</v>
      </c>
      <c r="V3615" t="str">
        <f t="shared" si="456"/>
        <v>May</v>
      </c>
    </row>
    <row r="3616" spans="1:22"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449"/>
        <v>1.008</v>
      </c>
      <c r="P3616" s="7">
        <f t="shared" si="450"/>
        <v>35.492957746478872</v>
      </c>
      <c r="Q3616" t="str">
        <f t="shared" si="451"/>
        <v>theater</v>
      </c>
      <c r="R3616" s="8" t="str">
        <f t="shared" si="452"/>
        <v>plays</v>
      </c>
      <c r="S3616" s="12">
        <f t="shared" si="453"/>
        <v>42144.041851851856</v>
      </c>
      <c r="T3616" s="12">
        <f t="shared" si="454"/>
        <v>42174.041851851856</v>
      </c>
      <c r="U3616" s="13">
        <f t="shared" si="455"/>
        <v>42144.041851851856</v>
      </c>
      <c r="V3616" t="str">
        <f t="shared" si="456"/>
        <v>May</v>
      </c>
    </row>
    <row r="3617" spans="1:22"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449"/>
        <v>1.0680000000000001</v>
      </c>
      <c r="P3617" s="7">
        <f t="shared" si="450"/>
        <v>37.083333333333336</v>
      </c>
      <c r="Q3617" t="str">
        <f t="shared" si="451"/>
        <v>theater</v>
      </c>
      <c r="R3617" s="8" t="str">
        <f t="shared" si="452"/>
        <v>plays</v>
      </c>
      <c r="S3617" s="12">
        <f t="shared" si="453"/>
        <v>42318.593703703707</v>
      </c>
      <c r="T3617" s="12">
        <f t="shared" si="454"/>
        <v>42348.593703703707</v>
      </c>
      <c r="U3617" s="13">
        <f t="shared" si="455"/>
        <v>42318.593703703707</v>
      </c>
      <c r="V3617" t="str">
        <f t="shared" si="456"/>
        <v>Nov</v>
      </c>
    </row>
    <row r="3618" spans="1:22"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449"/>
        <v>1.248</v>
      </c>
      <c r="P3618" s="7">
        <f t="shared" si="450"/>
        <v>69.333333333333329</v>
      </c>
      <c r="Q3618" t="str">
        <f t="shared" si="451"/>
        <v>theater</v>
      </c>
      <c r="R3618" s="8" t="str">
        <f t="shared" si="452"/>
        <v>plays</v>
      </c>
      <c r="S3618" s="12">
        <f t="shared" si="453"/>
        <v>42052.949814814812</v>
      </c>
      <c r="T3618" s="12">
        <f t="shared" si="454"/>
        <v>42082.908148148148</v>
      </c>
      <c r="U3618" s="13">
        <f t="shared" si="455"/>
        <v>42052.949814814812</v>
      </c>
      <c r="V3618" t="str">
        <f t="shared" si="456"/>
        <v>Feb</v>
      </c>
    </row>
    <row r="3619" spans="1:22"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449"/>
        <v>1.1891891891891893</v>
      </c>
      <c r="P3619" s="7">
        <f t="shared" si="450"/>
        <v>17.254901960784313</v>
      </c>
      <c r="Q3619" t="str">
        <f t="shared" si="451"/>
        <v>theater</v>
      </c>
      <c r="R3619" s="8" t="str">
        <f t="shared" si="452"/>
        <v>plays</v>
      </c>
      <c r="S3619" s="12">
        <f t="shared" si="453"/>
        <v>42779.610289351855</v>
      </c>
      <c r="T3619" s="12">
        <f t="shared" si="454"/>
        <v>42794</v>
      </c>
      <c r="U3619" s="13">
        <f t="shared" si="455"/>
        <v>42779.610289351855</v>
      </c>
      <c r="V3619" t="str">
        <f t="shared" si="456"/>
        <v>Feb</v>
      </c>
    </row>
    <row r="3620" spans="1:22"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449"/>
        <v>1.01</v>
      </c>
      <c r="P3620" s="7">
        <f t="shared" si="450"/>
        <v>36.071428571428569</v>
      </c>
      <c r="Q3620" t="str">
        <f t="shared" si="451"/>
        <v>theater</v>
      </c>
      <c r="R3620" s="8" t="str">
        <f t="shared" si="452"/>
        <v>plays</v>
      </c>
      <c r="S3620" s="12">
        <f t="shared" si="453"/>
        <v>42128.627893518518</v>
      </c>
      <c r="T3620" s="12">
        <f t="shared" si="454"/>
        <v>42158.627893518518</v>
      </c>
      <c r="U3620" s="13">
        <f t="shared" si="455"/>
        <v>42128.627893518518</v>
      </c>
      <c r="V3620" t="str">
        <f t="shared" si="456"/>
        <v>May</v>
      </c>
    </row>
    <row r="3621" spans="1:22"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449"/>
        <v>1.1299999999999999</v>
      </c>
      <c r="P3621" s="7">
        <f t="shared" si="450"/>
        <v>66.470588235294116</v>
      </c>
      <c r="Q3621" t="str">
        <f t="shared" si="451"/>
        <v>theater</v>
      </c>
      <c r="R3621" s="8" t="str">
        <f t="shared" si="452"/>
        <v>plays</v>
      </c>
      <c r="S3621" s="12">
        <f t="shared" si="453"/>
        <v>42661.132245370369</v>
      </c>
      <c r="T3621" s="12">
        <f t="shared" si="454"/>
        <v>42693.916666666672</v>
      </c>
      <c r="U3621" s="13">
        <f t="shared" si="455"/>
        <v>42661.132245370369</v>
      </c>
      <c r="V3621" t="str">
        <f t="shared" si="456"/>
        <v>Oct</v>
      </c>
    </row>
    <row r="3622" spans="1:22"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449"/>
        <v>1.0519047619047619</v>
      </c>
      <c r="P3622" s="7">
        <f t="shared" si="450"/>
        <v>56.065989847715734</v>
      </c>
      <c r="Q3622" t="str">
        <f t="shared" si="451"/>
        <v>theater</v>
      </c>
      <c r="R3622" s="8" t="str">
        <f t="shared" si="452"/>
        <v>plays</v>
      </c>
      <c r="S3622" s="12">
        <f t="shared" si="453"/>
        <v>42037.938206018516</v>
      </c>
      <c r="T3622" s="12">
        <f t="shared" si="454"/>
        <v>42068.166666666672</v>
      </c>
      <c r="U3622" s="13">
        <f t="shared" si="455"/>
        <v>42037.938206018516</v>
      </c>
      <c r="V3622" t="str">
        <f t="shared" si="456"/>
        <v>Feb</v>
      </c>
    </row>
    <row r="3623" spans="1:22"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449"/>
        <v>1.0973333333333333</v>
      </c>
      <c r="P3623" s="7">
        <f t="shared" si="450"/>
        <v>47.028571428571432</v>
      </c>
      <c r="Q3623" t="str">
        <f t="shared" si="451"/>
        <v>theater</v>
      </c>
      <c r="R3623" s="8" t="str">
        <f t="shared" si="452"/>
        <v>plays</v>
      </c>
      <c r="S3623" s="12">
        <f t="shared" si="453"/>
        <v>42619.935694444444</v>
      </c>
      <c r="T3623" s="12">
        <f t="shared" si="454"/>
        <v>42643.875</v>
      </c>
      <c r="U3623" s="13">
        <f t="shared" si="455"/>
        <v>42619.935694444444</v>
      </c>
      <c r="V3623" t="str">
        <f t="shared" si="456"/>
        <v>Sep</v>
      </c>
    </row>
    <row r="3624" spans="1:22"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449"/>
        <v>1.00099</v>
      </c>
      <c r="P3624" s="7">
        <f t="shared" si="450"/>
        <v>47.666190476190479</v>
      </c>
      <c r="Q3624" t="str">
        <f t="shared" si="451"/>
        <v>theater</v>
      </c>
      <c r="R3624" s="8" t="str">
        <f t="shared" si="452"/>
        <v>plays</v>
      </c>
      <c r="S3624" s="12">
        <f t="shared" si="453"/>
        <v>41877.221886574072</v>
      </c>
      <c r="T3624" s="12">
        <f t="shared" si="454"/>
        <v>41910.140972222223</v>
      </c>
      <c r="U3624" s="13">
        <f t="shared" si="455"/>
        <v>41877.221886574072</v>
      </c>
      <c r="V3624" t="str">
        <f t="shared" si="456"/>
        <v>Aug</v>
      </c>
    </row>
    <row r="3625" spans="1:22"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449"/>
        <v>1.2</v>
      </c>
      <c r="P3625" s="7">
        <f t="shared" si="450"/>
        <v>88.235294117647058</v>
      </c>
      <c r="Q3625" t="str">
        <f t="shared" si="451"/>
        <v>theater</v>
      </c>
      <c r="R3625" s="8" t="str">
        <f t="shared" si="452"/>
        <v>plays</v>
      </c>
      <c r="S3625" s="12">
        <f t="shared" si="453"/>
        <v>41828.736921296295</v>
      </c>
      <c r="T3625" s="12">
        <f t="shared" si="454"/>
        <v>41846.291666666664</v>
      </c>
      <c r="U3625" s="13">
        <f t="shared" si="455"/>
        <v>41828.736921296295</v>
      </c>
      <c r="V3625" t="str">
        <f t="shared" si="456"/>
        <v>Jul</v>
      </c>
    </row>
    <row r="3626" spans="1:22"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449"/>
        <v>1.0493333333333332</v>
      </c>
      <c r="P3626" s="7">
        <f t="shared" si="450"/>
        <v>80.717948717948715</v>
      </c>
      <c r="Q3626" t="str">
        <f t="shared" si="451"/>
        <v>theater</v>
      </c>
      <c r="R3626" s="8" t="str">
        <f t="shared" si="452"/>
        <v>plays</v>
      </c>
      <c r="S3626" s="12">
        <f t="shared" si="453"/>
        <v>42545.774189814816</v>
      </c>
      <c r="T3626" s="12">
        <f t="shared" si="454"/>
        <v>42605.774189814816</v>
      </c>
      <c r="U3626" s="13">
        <f t="shared" si="455"/>
        <v>42545.774189814816</v>
      </c>
      <c r="V3626" t="str">
        <f t="shared" si="456"/>
        <v>Jun</v>
      </c>
    </row>
    <row r="3627" spans="1:22"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449"/>
        <v>1.0266666666666666</v>
      </c>
      <c r="P3627" s="7">
        <f t="shared" si="450"/>
        <v>39.487179487179489</v>
      </c>
      <c r="Q3627" t="str">
        <f t="shared" si="451"/>
        <v>theater</v>
      </c>
      <c r="R3627" s="8" t="str">
        <f t="shared" si="452"/>
        <v>plays</v>
      </c>
      <c r="S3627" s="12">
        <f t="shared" si="453"/>
        <v>42157.652511574073</v>
      </c>
      <c r="T3627" s="12">
        <f t="shared" si="454"/>
        <v>42187.652511574073</v>
      </c>
      <c r="U3627" s="13">
        <f t="shared" si="455"/>
        <v>42157.652511574073</v>
      </c>
      <c r="V3627" t="str">
        <f t="shared" si="456"/>
        <v>Jun</v>
      </c>
    </row>
    <row r="3628" spans="1:22"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449"/>
        <v>1.0182500000000001</v>
      </c>
      <c r="P3628" s="7">
        <f t="shared" si="450"/>
        <v>84.854166666666671</v>
      </c>
      <c r="Q3628" t="str">
        <f t="shared" si="451"/>
        <v>theater</v>
      </c>
      <c r="R3628" s="8" t="str">
        <f t="shared" si="452"/>
        <v>plays</v>
      </c>
      <c r="S3628" s="12">
        <f t="shared" si="453"/>
        <v>41846.667326388888</v>
      </c>
      <c r="T3628" s="12">
        <f t="shared" si="454"/>
        <v>41867.667326388888</v>
      </c>
      <c r="U3628" s="13">
        <f t="shared" si="455"/>
        <v>41846.667326388888</v>
      </c>
      <c r="V3628" t="str">
        <f t="shared" si="456"/>
        <v>Jul</v>
      </c>
    </row>
    <row r="3629" spans="1:22"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449"/>
        <v>1</v>
      </c>
      <c r="P3629" s="7">
        <f t="shared" si="450"/>
        <v>68.965517241379317</v>
      </c>
      <c r="Q3629" t="str">
        <f t="shared" si="451"/>
        <v>theater</v>
      </c>
      <c r="R3629" s="8" t="str">
        <f t="shared" si="452"/>
        <v>plays</v>
      </c>
      <c r="S3629" s="12">
        <f t="shared" si="453"/>
        <v>42460.741747685184</v>
      </c>
      <c r="T3629" s="12">
        <f t="shared" si="454"/>
        <v>42511.165972222225</v>
      </c>
      <c r="U3629" s="13">
        <f t="shared" si="455"/>
        <v>42460.741747685184</v>
      </c>
      <c r="V3629" t="str">
        <f t="shared" si="456"/>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449"/>
        <v>0</v>
      </c>
      <c r="P3630" s="7" t="e">
        <f t="shared" si="450"/>
        <v>#DIV/0!</v>
      </c>
      <c r="Q3630" t="str">
        <f t="shared" si="451"/>
        <v>theater</v>
      </c>
      <c r="R3630" s="8" t="str">
        <f t="shared" si="452"/>
        <v>musical</v>
      </c>
      <c r="S3630" s="12">
        <f t="shared" si="453"/>
        <v>42291.833287037036</v>
      </c>
      <c r="T3630" s="12">
        <f t="shared" si="454"/>
        <v>42351.874953703707</v>
      </c>
      <c r="U3630" s="13">
        <f t="shared" si="455"/>
        <v>42291.833287037036</v>
      </c>
      <c r="V3630" t="str">
        <f t="shared" si="456"/>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449"/>
        <v>1.9999999999999999E-6</v>
      </c>
      <c r="P3631" s="7">
        <f t="shared" si="450"/>
        <v>1</v>
      </c>
      <c r="Q3631" t="str">
        <f t="shared" si="451"/>
        <v>theater</v>
      </c>
      <c r="R3631" s="8" t="str">
        <f t="shared" si="452"/>
        <v>musical</v>
      </c>
      <c r="S3631" s="12">
        <f t="shared" si="453"/>
        <v>42437.094490740739</v>
      </c>
      <c r="T3631" s="12">
        <f t="shared" si="454"/>
        <v>42495.708333333328</v>
      </c>
      <c r="U3631" s="13">
        <f t="shared" si="455"/>
        <v>42437.094490740739</v>
      </c>
      <c r="V3631" t="str">
        <f t="shared" si="456"/>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449"/>
        <v>3.3333333333333332E-4</v>
      </c>
      <c r="P3632" s="7">
        <f t="shared" si="450"/>
        <v>1</v>
      </c>
      <c r="Q3632" t="str">
        <f t="shared" si="451"/>
        <v>theater</v>
      </c>
      <c r="R3632" s="8" t="str">
        <f t="shared" si="452"/>
        <v>musical</v>
      </c>
      <c r="S3632" s="12">
        <f t="shared" si="453"/>
        <v>41942.84710648148</v>
      </c>
      <c r="T3632" s="12">
        <f t="shared" si="454"/>
        <v>41972.888773148152</v>
      </c>
      <c r="U3632" s="13">
        <f t="shared" si="455"/>
        <v>41942.84710648148</v>
      </c>
      <c r="V3632" t="str">
        <f t="shared" si="456"/>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449"/>
        <v>0.51023391812865493</v>
      </c>
      <c r="P3633" s="7">
        <f t="shared" si="450"/>
        <v>147.88135593220338</v>
      </c>
      <c r="Q3633" t="str">
        <f t="shared" si="451"/>
        <v>theater</v>
      </c>
      <c r="R3633" s="8" t="str">
        <f t="shared" si="452"/>
        <v>musical</v>
      </c>
      <c r="S3633" s="12">
        <f t="shared" si="453"/>
        <v>41880.753437499996</v>
      </c>
      <c r="T3633" s="12">
        <f t="shared" si="454"/>
        <v>41905.165972222225</v>
      </c>
      <c r="U3633" s="13">
        <f t="shared" si="455"/>
        <v>41880.753437499996</v>
      </c>
      <c r="V3633" t="str">
        <f t="shared" si="456"/>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449"/>
        <v>0.2</v>
      </c>
      <c r="P3634" s="7">
        <f t="shared" si="450"/>
        <v>100</v>
      </c>
      <c r="Q3634" t="str">
        <f t="shared" si="451"/>
        <v>theater</v>
      </c>
      <c r="R3634" s="8" t="str">
        <f t="shared" si="452"/>
        <v>musical</v>
      </c>
      <c r="S3634" s="12">
        <f t="shared" si="453"/>
        <v>41946.936909722222</v>
      </c>
      <c r="T3634" s="12">
        <f t="shared" si="454"/>
        <v>41966.936909722222</v>
      </c>
      <c r="U3634" s="13">
        <f t="shared" si="455"/>
        <v>41946.936909722222</v>
      </c>
      <c r="V3634" t="str">
        <f t="shared" si="456"/>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449"/>
        <v>0.35239999999999999</v>
      </c>
      <c r="P3635" s="7">
        <f t="shared" si="450"/>
        <v>56.838709677419352</v>
      </c>
      <c r="Q3635" t="str">
        <f t="shared" si="451"/>
        <v>theater</v>
      </c>
      <c r="R3635" s="8" t="str">
        <f t="shared" si="452"/>
        <v>musical</v>
      </c>
      <c r="S3635" s="12">
        <f t="shared" si="453"/>
        <v>42649.623460648145</v>
      </c>
      <c r="T3635" s="12">
        <f t="shared" si="454"/>
        <v>42693.041666666672</v>
      </c>
      <c r="U3635" s="13">
        <f t="shared" si="455"/>
        <v>42649.623460648145</v>
      </c>
      <c r="V3635" t="str">
        <f t="shared" si="456"/>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449"/>
        <v>4.2466666666666666E-2</v>
      </c>
      <c r="P3636" s="7">
        <f t="shared" si="450"/>
        <v>176.94444444444446</v>
      </c>
      <c r="Q3636" t="str">
        <f t="shared" si="451"/>
        <v>theater</v>
      </c>
      <c r="R3636" s="8" t="str">
        <f t="shared" si="452"/>
        <v>musical</v>
      </c>
      <c r="S3636" s="12">
        <f t="shared" si="453"/>
        <v>42701.166365740741</v>
      </c>
      <c r="T3636" s="12">
        <f t="shared" si="454"/>
        <v>42749.165972222225</v>
      </c>
      <c r="U3636" s="13">
        <f t="shared" si="455"/>
        <v>42701.166365740741</v>
      </c>
      <c r="V3636" t="str">
        <f t="shared" si="456"/>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449"/>
        <v>0.36457142857142855</v>
      </c>
      <c r="P3637" s="7">
        <f t="shared" si="450"/>
        <v>127.6</v>
      </c>
      <c r="Q3637" t="str">
        <f t="shared" si="451"/>
        <v>theater</v>
      </c>
      <c r="R3637" s="8" t="str">
        <f t="shared" si="452"/>
        <v>musical</v>
      </c>
      <c r="S3637" s="12">
        <f t="shared" si="453"/>
        <v>42450.88282407407</v>
      </c>
      <c r="T3637" s="12">
        <f t="shared" si="454"/>
        <v>42480.88282407407</v>
      </c>
      <c r="U3637" s="13">
        <f t="shared" si="455"/>
        <v>42450.88282407407</v>
      </c>
      <c r="V3637" t="str">
        <f t="shared" si="456"/>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449"/>
        <v>0</v>
      </c>
      <c r="P3638" s="7" t="e">
        <f t="shared" si="450"/>
        <v>#DIV/0!</v>
      </c>
      <c r="Q3638" t="str">
        <f t="shared" si="451"/>
        <v>theater</v>
      </c>
      <c r="R3638" s="8" t="str">
        <f t="shared" si="452"/>
        <v>musical</v>
      </c>
      <c r="S3638" s="12">
        <f t="shared" si="453"/>
        <v>42226.694780092592</v>
      </c>
      <c r="T3638" s="12">
        <f t="shared" si="454"/>
        <v>42261.694780092592</v>
      </c>
      <c r="U3638" s="13">
        <f t="shared" si="455"/>
        <v>42226.694780092592</v>
      </c>
      <c r="V3638" t="str">
        <f t="shared" si="456"/>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449"/>
        <v>0.30866666666666664</v>
      </c>
      <c r="P3639" s="7">
        <f t="shared" si="450"/>
        <v>66.142857142857139</v>
      </c>
      <c r="Q3639" t="str">
        <f t="shared" si="451"/>
        <v>theater</v>
      </c>
      <c r="R3639" s="8" t="str">
        <f t="shared" si="452"/>
        <v>musical</v>
      </c>
      <c r="S3639" s="12">
        <f t="shared" si="453"/>
        <v>41975.700636574074</v>
      </c>
      <c r="T3639" s="12">
        <f t="shared" si="454"/>
        <v>42005.700636574074</v>
      </c>
      <c r="U3639" s="13">
        <f t="shared" si="455"/>
        <v>41975.700636574074</v>
      </c>
      <c r="V3639" t="str">
        <f t="shared" si="456"/>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449"/>
        <v>6.545454545454546E-2</v>
      </c>
      <c r="P3640" s="7">
        <f t="shared" si="450"/>
        <v>108</v>
      </c>
      <c r="Q3640" t="str">
        <f t="shared" si="451"/>
        <v>theater</v>
      </c>
      <c r="R3640" s="8" t="str">
        <f t="shared" si="452"/>
        <v>musical</v>
      </c>
      <c r="S3640" s="12">
        <f t="shared" si="453"/>
        <v>42053.672824074078</v>
      </c>
      <c r="T3640" s="12">
        <f t="shared" si="454"/>
        <v>42113.631157407406</v>
      </c>
      <c r="U3640" s="13">
        <f t="shared" si="455"/>
        <v>42053.672824074078</v>
      </c>
      <c r="V3640" t="str">
        <f t="shared" si="456"/>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449"/>
        <v>4.0000000000000003E-5</v>
      </c>
      <c r="P3641" s="7">
        <f t="shared" si="450"/>
        <v>1</v>
      </c>
      <c r="Q3641" t="str">
        <f t="shared" si="451"/>
        <v>theater</v>
      </c>
      <c r="R3641" s="8" t="str">
        <f t="shared" si="452"/>
        <v>musical</v>
      </c>
      <c r="S3641" s="12">
        <f t="shared" si="453"/>
        <v>42590.677152777775</v>
      </c>
      <c r="T3641" s="12">
        <f t="shared" si="454"/>
        <v>42650.632638888885</v>
      </c>
      <c r="U3641" s="13">
        <f t="shared" si="455"/>
        <v>42590.677152777775</v>
      </c>
      <c r="V3641" t="str">
        <f t="shared" si="456"/>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ref="O3642:O3705" si="457">E3642/D3642</f>
        <v>5.5E-2</v>
      </c>
      <c r="P3642" s="7">
        <f t="shared" si="450"/>
        <v>18.333333333333332</v>
      </c>
      <c r="Q3642" t="str">
        <f t="shared" si="451"/>
        <v>theater</v>
      </c>
      <c r="R3642" s="8" t="str">
        <f t="shared" si="452"/>
        <v>musical</v>
      </c>
      <c r="S3642" s="12">
        <f t="shared" si="453"/>
        <v>42104.781597222223</v>
      </c>
      <c r="T3642" s="12">
        <f t="shared" si="454"/>
        <v>42134.781597222223</v>
      </c>
      <c r="U3642" s="13">
        <f t="shared" si="455"/>
        <v>42104.781597222223</v>
      </c>
      <c r="V3642" t="str">
        <f t="shared" si="456"/>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457"/>
        <v>0</v>
      </c>
      <c r="P3643" s="7" t="e">
        <f t="shared" si="450"/>
        <v>#DIV/0!</v>
      </c>
      <c r="Q3643" t="str">
        <f t="shared" si="451"/>
        <v>theater</v>
      </c>
      <c r="R3643" s="8" t="str">
        <f t="shared" si="452"/>
        <v>musical</v>
      </c>
      <c r="S3643" s="12">
        <f t="shared" si="453"/>
        <v>41899.627071759256</v>
      </c>
      <c r="T3643" s="12">
        <f t="shared" si="454"/>
        <v>41917.208333333336</v>
      </c>
      <c r="U3643" s="13">
        <f t="shared" si="455"/>
        <v>41899.627071759256</v>
      </c>
      <c r="V3643" t="str">
        <f t="shared" si="456"/>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457"/>
        <v>2.1428571428571429E-2</v>
      </c>
      <c r="P3644" s="7">
        <f t="shared" si="450"/>
        <v>7.5</v>
      </c>
      <c r="Q3644" t="str">
        <f t="shared" si="451"/>
        <v>theater</v>
      </c>
      <c r="R3644" s="8" t="str">
        <f t="shared" si="452"/>
        <v>musical</v>
      </c>
      <c r="S3644" s="12">
        <f t="shared" si="453"/>
        <v>42297.816284722227</v>
      </c>
      <c r="T3644" s="12">
        <f t="shared" si="454"/>
        <v>42338.708333333328</v>
      </c>
      <c r="U3644" s="13">
        <f t="shared" si="455"/>
        <v>42297.816284722227</v>
      </c>
      <c r="V3644" t="str">
        <f t="shared" si="456"/>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457"/>
        <v>0</v>
      </c>
      <c r="P3645" s="7" t="e">
        <f t="shared" si="450"/>
        <v>#DIV/0!</v>
      </c>
      <c r="Q3645" t="str">
        <f t="shared" si="451"/>
        <v>theater</v>
      </c>
      <c r="R3645" s="8" t="str">
        <f t="shared" si="452"/>
        <v>musical</v>
      </c>
      <c r="S3645" s="12">
        <f t="shared" si="453"/>
        <v>42285.143969907411</v>
      </c>
      <c r="T3645" s="12">
        <f t="shared" si="454"/>
        <v>42325.185636574075</v>
      </c>
      <c r="U3645" s="13">
        <f t="shared" si="455"/>
        <v>42285.143969907411</v>
      </c>
      <c r="V3645" t="str">
        <f t="shared" si="456"/>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457"/>
        <v>0.16420000000000001</v>
      </c>
      <c r="P3646" s="7">
        <f t="shared" si="450"/>
        <v>68.416666666666671</v>
      </c>
      <c r="Q3646" t="str">
        <f t="shared" si="451"/>
        <v>theater</v>
      </c>
      <c r="R3646" s="8" t="str">
        <f t="shared" si="452"/>
        <v>musical</v>
      </c>
      <c r="S3646" s="12">
        <f t="shared" si="453"/>
        <v>42409.241747685184</v>
      </c>
      <c r="T3646" s="12">
        <f t="shared" si="454"/>
        <v>42437.207638888889</v>
      </c>
      <c r="U3646" s="13">
        <f t="shared" si="455"/>
        <v>42409.241747685184</v>
      </c>
      <c r="V3646" t="str">
        <f t="shared" si="456"/>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457"/>
        <v>1E-3</v>
      </c>
      <c r="P3647" s="7">
        <f t="shared" si="450"/>
        <v>1</v>
      </c>
      <c r="Q3647" t="str">
        <f t="shared" si="451"/>
        <v>theater</v>
      </c>
      <c r="R3647" s="8" t="str">
        <f t="shared" si="452"/>
        <v>musical</v>
      </c>
      <c r="S3647" s="12">
        <f t="shared" si="453"/>
        <v>42665.970347222217</v>
      </c>
      <c r="T3647" s="12">
        <f t="shared" si="454"/>
        <v>42696.012013888889</v>
      </c>
      <c r="U3647" s="13">
        <f t="shared" si="455"/>
        <v>42665.970347222217</v>
      </c>
      <c r="V3647" t="str">
        <f t="shared" si="456"/>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457"/>
        <v>4.8099999999999997E-2</v>
      </c>
      <c r="P3648" s="7">
        <f t="shared" si="450"/>
        <v>60.125</v>
      </c>
      <c r="Q3648" t="str">
        <f t="shared" si="451"/>
        <v>theater</v>
      </c>
      <c r="R3648" s="8" t="str">
        <f t="shared" si="452"/>
        <v>musical</v>
      </c>
      <c r="S3648" s="12">
        <f t="shared" si="453"/>
        <v>42140.421319444446</v>
      </c>
      <c r="T3648" s="12">
        <f t="shared" si="454"/>
        <v>42171.979166666672</v>
      </c>
      <c r="U3648" s="13">
        <f t="shared" si="455"/>
        <v>42140.421319444446</v>
      </c>
      <c r="V3648" t="str">
        <f t="shared" si="456"/>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457"/>
        <v>0.06</v>
      </c>
      <c r="P3649" s="7">
        <f t="shared" si="450"/>
        <v>15</v>
      </c>
      <c r="Q3649" t="str">
        <f t="shared" si="451"/>
        <v>theater</v>
      </c>
      <c r="R3649" s="8" t="str">
        <f t="shared" si="452"/>
        <v>musical</v>
      </c>
      <c r="S3649" s="12">
        <f t="shared" si="453"/>
        <v>42598.749155092592</v>
      </c>
      <c r="T3649" s="12">
        <f t="shared" si="454"/>
        <v>42643.749155092592</v>
      </c>
      <c r="U3649" s="13">
        <f t="shared" si="455"/>
        <v>42598.749155092592</v>
      </c>
      <c r="V3649" t="str">
        <f t="shared" si="456"/>
        <v>Aug</v>
      </c>
    </row>
    <row r="3650" spans="1:22"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457"/>
        <v>1.003825</v>
      </c>
      <c r="P3650" s="7">
        <f t="shared" si="450"/>
        <v>550.04109589041093</v>
      </c>
      <c r="Q3650" t="str">
        <f t="shared" si="451"/>
        <v>theater</v>
      </c>
      <c r="R3650" s="8" t="str">
        <f t="shared" si="452"/>
        <v>plays</v>
      </c>
      <c r="S3650" s="12">
        <f t="shared" si="453"/>
        <v>41887.292187500003</v>
      </c>
      <c r="T3650" s="12">
        <f t="shared" si="454"/>
        <v>41917.292187500003</v>
      </c>
      <c r="U3650" s="13">
        <f t="shared" si="455"/>
        <v>41887.292187500003</v>
      </c>
      <c r="V3650" t="str">
        <f t="shared" si="456"/>
        <v>Sep</v>
      </c>
    </row>
    <row r="3651" spans="1:22"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457"/>
        <v>1.04</v>
      </c>
      <c r="P3651" s="7">
        <f t="shared" ref="P3651:P3714" si="458">E3651/L3651</f>
        <v>97.5</v>
      </c>
      <c r="Q3651" t="str">
        <f t="shared" ref="Q3651:Q3714" si="459">LEFT(N3651, SEARCH("/",N3651,1)-1)</f>
        <v>theater</v>
      </c>
      <c r="R3651" s="8" t="str">
        <f t="shared" ref="R3651:R3714" si="460">RIGHT(N3651,LEN(N3651)-SEARCH("/",N3651))</f>
        <v>plays</v>
      </c>
      <c r="S3651" s="12">
        <f t="shared" ref="S3651:S3714" si="461">(J3651/86400)+DATE(1970,1,1)</f>
        <v>41780.712893518517</v>
      </c>
      <c r="T3651" s="12">
        <f t="shared" ref="T3651:T3714" si="462">(I3651/86400)+DATE(1970,1,1)</f>
        <v>41806.712893518517</v>
      </c>
      <c r="U3651" s="13">
        <f t="shared" ref="U3651:U3714" si="463">S3651</f>
        <v>41780.712893518517</v>
      </c>
      <c r="V3651" t="str">
        <f t="shared" si="456"/>
        <v>May</v>
      </c>
    </row>
    <row r="3652" spans="1:22"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57"/>
        <v>1</v>
      </c>
      <c r="P3652" s="7">
        <f t="shared" si="458"/>
        <v>29.411764705882351</v>
      </c>
      <c r="Q3652" t="str">
        <f t="shared" si="459"/>
        <v>theater</v>
      </c>
      <c r="R3652" s="8" t="str">
        <f t="shared" si="460"/>
        <v>plays</v>
      </c>
      <c r="S3652" s="12">
        <f t="shared" si="461"/>
        <v>42381.478981481487</v>
      </c>
      <c r="T3652" s="12">
        <f t="shared" si="462"/>
        <v>42402.478981481487</v>
      </c>
      <c r="U3652" s="13">
        <f t="shared" si="463"/>
        <v>42381.478981481487</v>
      </c>
      <c r="V3652" t="str">
        <f t="shared" ref="V3652:V3715" si="464">TEXT(S3652,"mmm")</f>
        <v>Jan</v>
      </c>
    </row>
    <row r="3653" spans="1:22"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57"/>
        <v>1.04</v>
      </c>
      <c r="P3653" s="7">
        <f t="shared" si="458"/>
        <v>57.777777777777779</v>
      </c>
      <c r="Q3653" t="str">
        <f t="shared" si="459"/>
        <v>theater</v>
      </c>
      <c r="R3653" s="8" t="str">
        <f t="shared" si="460"/>
        <v>plays</v>
      </c>
      <c r="S3653" s="12">
        <f t="shared" si="461"/>
        <v>41828.646319444444</v>
      </c>
      <c r="T3653" s="12">
        <f t="shared" si="462"/>
        <v>41861.665972222225</v>
      </c>
      <c r="U3653" s="13">
        <f t="shared" si="463"/>
        <v>41828.646319444444</v>
      </c>
      <c r="V3653" t="str">
        <f t="shared" si="464"/>
        <v>Jul</v>
      </c>
    </row>
    <row r="3654" spans="1:22"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57"/>
        <v>2.5066666666666668</v>
      </c>
      <c r="P3654" s="7">
        <f t="shared" si="458"/>
        <v>44.235294117647058</v>
      </c>
      <c r="Q3654" t="str">
        <f t="shared" si="459"/>
        <v>theater</v>
      </c>
      <c r="R3654" s="8" t="str">
        <f t="shared" si="460"/>
        <v>plays</v>
      </c>
      <c r="S3654" s="12">
        <f t="shared" si="461"/>
        <v>42596.644699074073</v>
      </c>
      <c r="T3654" s="12">
        <f t="shared" si="462"/>
        <v>42607.165972222225</v>
      </c>
      <c r="U3654" s="13">
        <f t="shared" si="463"/>
        <v>42596.644699074073</v>
      </c>
      <c r="V3654" t="str">
        <f t="shared" si="464"/>
        <v>Aug</v>
      </c>
    </row>
    <row r="3655" spans="1:22"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57"/>
        <v>1.0049999999999999</v>
      </c>
      <c r="P3655" s="7">
        <f t="shared" si="458"/>
        <v>60.909090909090907</v>
      </c>
      <c r="Q3655" t="str">
        <f t="shared" si="459"/>
        <v>theater</v>
      </c>
      <c r="R3655" s="8" t="str">
        <f t="shared" si="460"/>
        <v>plays</v>
      </c>
      <c r="S3655" s="12">
        <f t="shared" si="461"/>
        <v>42191.363506944443</v>
      </c>
      <c r="T3655" s="12">
        <f t="shared" si="462"/>
        <v>42221.363506944443</v>
      </c>
      <c r="U3655" s="13">
        <f t="shared" si="463"/>
        <v>42191.363506944443</v>
      </c>
      <c r="V3655" t="str">
        <f t="shared" si="464"/>
        <v>Jul</v>
      </c>
    </row>
    <row r="3656" spans="1:22"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57"/>
        <v>1.744</v>
      </c>
      <c r="P3656" s="7">
        <f t="shared" si="458"/>
        <v>68.84210526315789</v>
      </c>
      <c r="Q3656" t="str">
        <f t="shared" si="459"/>
        <v>theater</v>
      </c>
      <c r="R3656" s="8" t="str">
        <f t="shared" si="460"/>
        <v>plays</v>
      </c>
      <c r="S3656" s="12">
        <f t="shared" si="461"/>
        <v>42440.416504629626</v>
      </c>
      <c r="T3656" s="12">
        <f t="shared" si="462"/>
        <v>42463.708333333328</v>
      </c>
      <c r="U3656" s="13">
        <f t="shared" si="463"/>
        <v>42440.416504629626</v>
      </c>
      <c r="V3656" t="str">
        <f t="shared" si="464"/>
        <v>Mar</v>
      </c>
    </row>
    <row r="3657" spans="1:22"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57"/>
        <v>1.1626000000000001</v>
      </c>
      <c r="P3657" s="7">
        <f t="shared" si="458"/>
        <v>73.582278481012665</v>
      </c>
      <c r="Q3657" t="str">
        <f t="shared" si="459"/>
        <v>theater</v>
      </c>
      <c r="R3657" s="8" t="str">
        <f t="shared" si="460"/>
        <v>plays</v>
      </c>
      <c r="S3657" s="12">
        <f t="shared" si="461"/>
        <v>42173.803217592591</v>
      </c>
      <c r="T3657" s="12">
        <f t="shared" si="462"/>
        <v>42203.290972222225</v>
      </c>
      <c r="U3657" s="13">
        <f t="shared" si="463"/>
        <v>42173.803217592591</v>
      </c>
      <c r="V3657" t="str">
        <f t="shared" si="464"/>
        <v>Jun</v>
      </c>
    </row>
    <row r="3658" spans="1:22"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57"/>
        <v>1.0582</v>
      </c>
      <c r="P3658" s="7">
        <f t="shared" si="458"/>
        <v>115.02173913043478</v>
      </c>
      <c r="Q3658" t="str">
        <f t="shared" si="459"/>
        <v>theater</v>
      </c>
      <c r="R3658" s="8" t="str">
        <f t="shared" si="460"/>
        <v>plays</v>
      </c>
      <c r="S3658" s="12">
        <f t="shared" si="461"/>
        <v>42737.910138888888</v>
      </c>
      <c r="T3658" s="12">
        <f t="shared" si="462"/>
        <v>42767.957638888889</v>
      </c>
      <c r="U3658" s="13">
        <f t="shared" si="463"/>
        <v>42737.910138888888</v>
      </c>
      <c r="V3658" t="str">
        <f t="shared" si="464"/>
        <v>Jan</v>
      </c>
    </row>
    <row r="3659" spans="1:22"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57"/>
        <v>1.1074999999999999</v>
      </c>
      <c r="P3659" s="7">
        <f t="shared" si="458"/>
        <v>110.75</v>
      </c>
      <c r="Q3659" t="str">
        <f t="shared" si="459"/>
        <v>theater</v>
      </c>
      <c r="R3659" s="8" t="str">
        <f t="shared" si="460"/>
        <v>plays</v>
      </c>
      <c r="S3659" s="12">
        <f t="shared" si="461"/>
        <v>42499.629849537036</v>
      </c>
      <c r="T3659" s="12">
        <f t="shared" si="462"/>
        <v>42522.904166666667</v>
      </c>
      <c r="U3659" s="13">
        <f t="shared" si="463"/>
        <v>42499.629849537036</v>
      </c>
      <c r="V3659" t="str">
        <f t="shared" si="464"/>
        <v>May</v>
      </c>
    </row>
    <row r="3660" spans="1:22"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57"/>
        <v>1.0066666666666666</v>
      </c>
      <c r="P3660" s="7">
        <f t="shared" si="458"/>
        <v>75.5</v>
      </c>
      <c r="Q3660" t="str">
        <f t="shared" si="459"/>
        <v>theater</v>
      </c>
      <c r="R3660" s="8" t="str">
        <f t="shared" si="460"/>
        <v>plays</v>
      </c>
      <c r="S3660" s="12">
        <f t="shared" si="461"/>
        <v>41775.858564814815</v>
      </c>
      <c r="T3660" s="12">
        <f t="shared" si="462"/>
        <v>41822.165972222225</v>
      </c>
      <c r="U3660" s="13">
        <f t="shared" si="463"/>
        <v>41775.858564814815</v>
      </c>
      <c r="V3660" t="str">
        <f t="shared" si="464"/>
        <v>May</v>
      </c>
    </row>
    <row r="3661" spans="1:22"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57"/>
        <v>1.0203333333333333</v>
      </c>
      <c r="P3661" s="7">
        <f t="shared" si="458"/>
        <v>235.46153846153845</v>
      </c>
      <c r="Q3661" t="str">
        <f t="shared" si="459"/>
        <v>theater</v>
      </c>
      <c r="R3661" s="8" t="str">
        <f t="shared" si="460"/>
        <v>plays</v>
      </c>
      <c r="S3661" s="12">
        <f t="shared" si="461"/>
        <v>42055.277199074073</v>
      </c>
      <c r="T3661" s="12">
        <f t="shared" si="462"/>
        <v>42082.610416666663</v>
      </c>
      <c r="U3661" s="13">
        <f t="shared" si="463"/>
        <v>42055.277199074073</v>
      </c>
      <c r="V3661" t="str">
        <f t="shared" si="464"/>
        <v>Feb</v>
      </c>
    </row>
    <row r="3662" spans="1:22"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57"/>
        <v>1</v>
      </c>
      <c r="P3662" s="7">
        <f t="shared" si="458"/>
        <v>11.363636363636363</v>
      </c>
      <c r="Q3662" t="str">
        <f t="shared" si="459"/>
        <v>theater</v>
      </c>
      <c r="R3662" s="8" t="str">
        <f t="shared" si="460"/>
        <v>plays</v>
      </c>
      <c r="S3662" s="12">
        <f t="shared" si="461"/>
        <v>41971.881076388891</v>
      </c>
      <c r="T3662" s="12">
        <f t="shared" si="462"/>
        <v>41996.881076388891</v>
      </c>
      <c r="U3662" s="13">
        <f t="shared" si="463"/>
        <v>41971.881076388891</v>
      </c>
      <c r="V3662" t="str">
        <f t="shared" si="464"/>
        <v>Nov</v>
      </c>
    </row>
    <row r="3663" spans="1:22"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57"/>
        <v>1.1100000000000001</v>
      </c>
      <c r="P3663" s="7">
        <f t="shared" si="458"/>
        <v>92.5</v>
      </c>
      <c r="Q3663" t="str">
        <f t="shared" si="459"/>
        <v>theater</v>
      </c>
      <c r="R3663" s="8" t="str">
        <f t="shared" si="460"/>
        <v>plays</v>
      </c>
      <c r="S3663" s="12">
        <f t="shared" si="461"/>
        <v>42447.896666666667</v>
      </c>
      <c r="T3663" s="12">
        <f t="shared" si="462"/>
        <v>42470.166666666672</v>
      </c>
      <c r="U3663" s="13">
        <f t="shared" si="463"/>
        <v>42447.896666666667</v>
      </c>
      <c r="V3663" t="str">
        <f t="shared" si="464"/>
        <v>Mar</v>
      </c>
    </row>
    <row r="3664" spans="1:22"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57"/>
        <v>1.0142500000000001</v>
      </c>
      <c r="P3664" s="7">
        <f t="shared" si="458"/>
        <v>202.85</v>
      </c>
      <c r="Q3664" t="str">
        <f t="shared" si="459"/>
        <v>theater</v>
      </c>
      <c r="R3664" s="8" t="str">
        <f t="shared" si="460"/>
        <v>plays</v>
      </c>
      <c r="S3664" s="12">
        <f t="shared" si="461"/>
        <v>42064.220069444447</v>
      </c>
      <c r="T3664" s="12">
        <f t="shared" si="462"/>
        <v>42094.178402777776</v>
      </c>
      <c r="U3664" s="13">
        <f t="shared" si="463"/>
        <v>42064.220069444447</v>
      </c>
      <c r="V3664" t="str">
        <f t="shared" si="464"/>
        <v>Mar</v>
      </c>
    </row>
    <row r="3665" spans="1:22"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57"/>
        <v>1.04</v>
      </c>
      <c r="P3665" s="7">
        <f t="shared" si="458"/>
        <v>26</v>
      </c>
      <c r="Q3665" t="str">
        <f t="shared" si="459"/>
        <v>theater</v>
      </c>
      <c r="R3665" s="8" t="str">
        <f t="shared" si="460"/>
        <v>plays</v>
      </c>
      <c r="S3665" s="12">
        <f t="shared" si="461"/>
        <v>42665.451736111107</v>
      </c>
      <c r="T3665" s="12">
        <f t="shared" si="462"/>
        <v>42725.493402777778</v>
      </c>
      <c r="U3665" s="13">
        <f t="shared" si="463"/>
        <v>42665.451736111107</v>
      </c>
      <c r="V3665" t="str">
        <f t="shared" si="464"/>
        <v>Oct</v>
      </c>
    </row>
    <row r="3666" spans="1:22"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57"/>
        <v>1.09375</v>
      </c>
      <c r="P3666" s="7">
        <f t="shared" si="458"/>
        <v>46.05263157894737</v>
      </c>
      <c r="Q3666" t="str">
        <f t="shared" si="459"/>
        <v>theater</v>
      </c>
      <c r="R3666" s="8" t="str">
        <f t="shared" si="460"/>
        <v>plays</v>
      </c>
      <c r="S3666" s="12">
        <f t="shared" si="461"/>
        <v>42523.248715277776</v>
      </c>
      <c r="T3666" s="12">
        <f t="shared" si="462"/>
        <v>42537.248715277776</v>
      </c>
      <c r="U3666" s="13">
        <f t="shared" si="463"/>
        <v>42523.248715277776</v>
      </c>
      <c r="V3666" t="str">
        <f t="shared" si="464"/>
        <v>Jun</v>
      </c>
    </row>
    <row r="3667" spans="1:22"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57"/>
        <v>1.1516129032258065</v>
      </c>
      <c r="P3667" s="7">
        <f t="shared" si="458"/>
        <v>51</v>
      </c>
      <c r="Q3667" t="str">
        <f t="shared" si="459"/>
        <v>theater</v>
      </c>
      <c r="R3667" s="8" t="str">
        <f t="shared" si="460"/>
        <v>plays</v>
      </c>
      <c r="S3667" s="12">
        <f t="shared" si="461"/>
        <v>42294.808124999996</v>
      </c>
      <c r="T3667" s="12">
        <f t="shared" si="462"/>
        <v>42305.829166666663</v>
      </c>
      <c r="U3667" s="13">
        <f t="shared" si="463"/>
        <v>42294.808124999996</v>
      </c>
      <c r="V3667" t="str">
        <f t="shared" si="464"/>
        <v>Oct</v>
      </c>
    </row>
    <row r="3668" spans="1:22"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57"/>
        <v>1</v>
      </c>
      <c r="P3668" s="7">
        <f t="shared" si="458"/>
        <v>31.578947368421051</v>
      </c>
      <c r="Q3668" t="str">
        <f t="shared" si="459"/>
        <v>theater</v>
      </c>
      <c r="R3668" s="8" t="str">
        <f t="shared" si="460"/>
        <v>plays</v>
      </c>
      <c r="S3668" s="12">
        <f t="shared" si="461"/>
        <v>41822.90488425926</v>
      </c>
      <c r="T3668" s="12">
        <f t="shared" si="462"/>
        <v>41844.291666666664</v>
      </c>
      <c r="U3668" s="13">
        <f t="shared" si="463"/>
        <v>41822.90488425926</v>
      </c>
      <c r="V3668" t="str">
        <f t="shared" si="464"/>
        <v>Jul</v>
      </c>
    </row>
    <row r="3669" spans="1:22"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57"/>
        <v>1.0317033333333334</v>
      </c>
      <c r="P3669" s="7">
        <f t="shared" si="458"/>
        <v>53.363965517241382</v>
      </c>
      <c r="Q3669" t="str">
        <f t="shared" si="459"/>
        <v>theater</v>
      </c>
      <c r="R3669" s="8" t="str">
        <f t="shared" si="460"/>
        <v>plays</v>
      </c>
      <c r="S3669" s="12">
        <f t="shared" si="461"/>
        <v>42173.970127314809</v>
      </c>
      <c r="T3669" s="12">
        <f t="shared" si="462"/>
        <v>42203.970127314809</v>
      </c>
      <c r="U3669" s="13">
        <f t="shared" si="463"/>
        <v>42173.970127314809</v>
      </c>
      <c r="V3669" t="str">
        <f t="shared" si="464"/>
        <v>Jun</v>
      </c>
    </row>
    <row r="3670" spans="1:22"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57"/>
        <v>1.0349999999999999</v>
      </c>
      <c r="P3670" s="7">
        <f t="shared" si="458"/>
        <v>36.964285714285715</v>
      </c>
      <c r="Q3670" t="str">
        <f t="shared" si="459"/>
        <v>theater</v>
      </c>
      <c r="R3670" s="8" t="str">
        <f t="shared" si="460"/>
        <v>plays</v>
      </c>
      <c r="S3670" s="12">
        <f t="shared" si="461"/>
        <v>42185.556157407409</v>
      </c>
      <c r="T3670" s="12">
        <f t="shared" si="462"/>
        <v>42208.772916666669</v>
      </c>
      <c r="U3670" s="13">
        <f t="shared" si="463"/>
        <v>42185.556157407409</v>
      </c>
      <c r="V3670" t="str">
        <f t="shared" si="464"/>
        <v>Jun</v>
      </c>
    </row>
    <row r="3671" spans="1:22"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57"/>
        <v>1.3819999999999999</v>
      </c>
      <c r="P3671" s="7">
        <f t="shared" si="458"/>
        <v>81.294117647058826</v>
      </c>
      <c r="Q3671" t="str">
        <f t="shared" si="459"/>
        <v>theater</v>
      </c>
      <c r="R3671" s="8" t="str">
        <f t="shared" si="460"/>
        <v>plays</v>
      </c>
      <c r="S3671" s="12">
        <f t="shared" si="461"/>
        <v>42136.675196759257</v>
      </c>
      <c r="T3671" s="12">
        <f t="shared" si="462"/>
        <v>42166.675196759257</v>
      </c>
      <c r="U3671" s="13">
        <f t="shared" si="463"/>
        <v>42136.675196759257</v>
      </c>
      <c r="V3671" t="str">
        <f t="shared" si="464"/>
        <v>May</v>
      </c>
    </row>
    <row r="3672" spans="1:22"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57"/>
        <v>1.0954545454545455</v>
      </c>
      <c r="P3672" s="7">
        <f t="shared" si="458"/>
        <v>20.083333333333332</v>
      </c>
      <c r="Q3672" t="str">
        <f t="shared" si="459"/>
        <v>theater</v>
      </c>
      <c r="R3672" s="8" t="str">
        <f t="shared" si="460"/>
        <v>plays</v>
      </c>
      <c r="S3672" s="12">
        <f t="shared" si="461"/>
        <v>42142.514016203699</v>
      </c>
      <c r="T3672" s="12">
        <f t="shared" si="462"/>
        <v>42155.958333333328</v>
      </c>
      <c r="U3672" s="13">
        <f t="shared" si="463"/>
        <v>42142.514016203699</v>
      </c>
      <c r="V3672" t="str">
        <f t="shared" si="464"/>
        <v>May</v>
      </c>
    </row>
    <row r="3673" spans="1:22"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57"/>
        <v>1.0085714285714287</v>
      </c>
      <c r="P3673" s="7">
        <f t="shared" si="458"/>
        <v>88.25</v>
      </c>
      <c r="Q3673" t="str">
        <f t="shared" si="459"/>
        <v>theater</v>
      </c>
      <c r="R3673" s="8" t="str">
        <f t="shared" si="460"/>
        <v>plays</v>
      </c>
      <c r="S3673" s="12">
        <f t="shared" si="461"/>
        <v>41820.62809027778</v>
      </c>
      <c r="T3673" s="12">
        <f t="shared" si="462"/>
        <v>41841.165972222225</v>
      </c>
      <c r="U3673" s="13">
        <f t="shared" si="463"/>
        <v>41820.62809027778</v>
      </c>
      <c r="V3673" t="str">
        <f t="shared" si="464"/>
        <v>Jun</v>
      </c>
    </row>
    <row r="3674" spans="1:22"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57"/>
        <v>1.0153333333333334</v>
      </c>
      <c r="P3674" s="7">
        <f t="shared" si="458"/>
        <v>53.438596491228068</v>
      </c>
      <c r="Q3674" t="str">
        <f t="shared" si="459"/>
        <v>theater</v>
      </c>
      <c r="R3674" s="8" t="str">
        <f t="shared" si="460"/>
        <v>plays</v>
      </c>
      <c r="S3674" s="12">
        <f t="shared" si="461"/>
        <v>41878.946574074071</v>
      </c>
      <c r="T3674" s="12">
        <f t="shared" si="462"/>
        <v>41908.946574074071</v>
      </c>
      <c r="U3674" s="13">
        <f t="shared" si="463"/>
        <v>41878.946574074071</v>
      </c>
      <c r="V3674" t="str">
        <f t="shared" si="464"/>
        <v>Aug</v>
      </c>
    </row>
    <row r="3675" spans="1:22"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57"/>
        <v>1.13625</v>
      </c>
      <c r="P3675" s="7">
        <f t="shared" si="458"/>
        <v>39.868421052631582</v>
      </c>
      <c r="Q3675" t="str">
        <f t="shared" si="459"/>
        <v>theater</v>
      </c>
      <c r="R3675" s="8" t="str">
        <f t="shared" si="460"/>
        <v>plays</v>
      </c>
      <c r="S3675" s="12">
        <f t="shared" si="461"/>
        <v>41914.295104166667</v>
      </c>
      <c r="T3675" s="12">
        <f t="shared" si="462"/>
        <v>41948.536111111112</v>
      </c>
      <c r="U3675" s="13">
        <f t="shared" si="463"/>
        <v>41914.295104166667</v>
      </c>
      <c r="V3675" t="str">
        <f t="shared" si="464"/>
        <v>Oct</v>
      </c>
    </row>
    <row r="3676" spans="1:22"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57"/>
        <v>1</v>
      </c>
      <c r="P3676" s="7">
        <f t="shared" si="458"/>
        <v>145.16129032258064</v>
      </c>
      <c r="Q3676" t="str">
        <f t="shared" si="459"/>
        <v>theater</v>
      </c>
      <c r="R3676" s="8" t="str">
        <f t="shared" si="460"/>
        <v>plays</v>
      </c>
      <c r="S3676" s="12">
        <f t="shared" si="461"/>
        <v>42556.873020833329</v>
      </c>
      <c r="T3676" s="12">
        <f t="shared" si="462"/>
        <v>42616.873020833329</v>
      </c>
      <c r="U3676" s="13">
        <f t="shared" si="463"/>
        <v>42556.873020833329</v>
      </c>
      <c r="V3676" t="str">
        <f t="shared" si="464"/>
        <v>Jul</v>
      </c>
    </row>
    <row r="3677" spans="1:22"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57"/>
        <v>1.4</v>
      </c>
      <c r="P3677" s="7">
        <f t="shared" si="458"/>
        <v>23.333333333333332</v>
      </c>
      <c r="Q3677" t="str">
        <f t="shared" si="459"/>
        <v>theater</v>
      </c>
      <c r="R3677" s="8" t="str">
        <f t="shared" si="460"/>
        <v>plays</v>
      </c>
      <c r="S3677" s="12">
        <f t="shared" si="461"/>
        <v>42493.597013888888</v>
      </c>
      <c r="T3677" s="12">
        <f t="shared" si="462"/>
        <v>42505.958333333328</v>
      </c>
      <c r="U3677" s="13">
        <f t="shared" si="463"/>
        <v>42493.597013888888</v>
      </c>
      <c r="V3677" t="str">
        <f t="shared" si="464"/>
        <v>May</v>
      </c>
    </row>
    <row r="3678" spans="1:22"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57"/>
        <v>1.2875000000000001</v>
      </c>
      <c r="P3678" s="7">
        <f t="shared" si="458"/>
        <v>64.375</v>
      </c>
      <c r="Q3678" t="str">
        <f t="shared" si="459"/>
        <v>theater</v>
      </c>
      <c r="R3678" s="8" t="str">
        <f t="shared" si="460"/>
        <v>plays</v>
      </c>
      <c r="S3678" s="12">
        <f t="shared" si="461"/>
        <v>41876.815787037034</v>
      </c>
      <c r="T3678" s="12">
        <f t="shared" si="462"/>
        <v>41894.815787037034</v>
      </c>
      <c r="U3678" s="13">
        <f t="shared" si="463"/>
        <v>41876.815787037034</v>
      </c>
      <c r="V3678" t="str">
        <f t="shared" si="464"/>
        <v>Aug</v>
      </c>
    </row>
    <row r="3679" spans="1:22"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57"/>
        <v>1.0290416666666666</v>
      </c>
      <c r="P3679" s="7">
        <f t="shared" si="458"/>
        <v>62.052763819095475</v>
      </c>
      <c r="Q3679" t="str">
        <f t="shared" si="459"/>
        <v>theater</v>
      </c>
      <c r="R3679" s="8" t="str">
        <f t="shared" si="460"/>
        <v>plays</v>
      </c>
      <c r="S3679" s="12">
        <f t="shared" si="461"/>
        <v>41802.574282407411</v>
      </c>
      <c r="T3679" s="12">
        <f t="shared" si="462"/>
        <v>41823.165972222225</v>
      </c>
      <c r="U3679" s="13">
        <f t="shared" si="463"/>
        <v>41802.574282407411</v>
      </c>
      <c r="V3679" t="str">
        <f t="shared" si="464"/>
        <v>Jun</v>
      </c>
    </row>
    <row r="3680" spans="1:22"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57"/>
        <v>1.0249999999999999</v>
      </c>
      <c r="P3680" s="7">
        <f t="shared" si="458"/>
        <v>66.129032258064512</v>
      </c>
      <c r="Q3680" t="str">
        <f t="shared" si="459"/>
        <v>theater</v>
      </c>
      <c r="R3680" s="8" t="str">
        <f t="shared" si="460"/>
        <v>plays</v>
      </c>
      <c r="S3680" s="12">
        <f t="shared" si="461"/>
        <v>42120.531226851846</v>
      </c>
      <c r="T3680" s="12">
        <f t="shared" si="462"/>
        <v>42155.531226851846</v>
      </c>
      <c r="U3680" s="13">
        <f t="shared" si="463"/>
        <v>42120.531226851846</v>
      </c>
      <c r="V3680" t="str">
        <f t="shared" si="464"/>
        <v>Apr</v>
      </c>
    </row>
    <row r="3681" spans="1:22"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57"/>
        <v>1.101</v>
      </c>
      <c r="P3681" s="7">
        <f t="shared" si="458"/>
        <v>73.400000000000006</v>
      </c>
      <c r="Q3681" t="str">
        <f t="shared" si="459"/>
        <v>theater</v>
      </c>
      <c r="R3681" s="8" t="str">
        <f t="shared" si="460"/>
        <v>plays</v>
      </c>
      <c r="S3681" s="12">
        <f t="shared" si="461"/>
        <v>41786.761354166665</v>
      </c>
      <c r="T3681" s="12">
        <f t="shared" si="462"/>
        <v>41821.207638888889</v>
      </c>
      <c r="U3681" s="13">
        <f t="shared" si="463"/>
        <v>41786.761354166665</v>
      </c>
      <c r="V3681" t="str">
        <f t="shared" si="464"/>
        <v>May</v>
      </c>
    </row>
    <row r="3682" spans="1:22"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57"/>
        <v>1.1276666666666666</v>
      </c>
      <c r="P3682" s="7">
        <f t="shared" si="458"/>
        <v>99.5</v>
      </c>
      <c r="Q3682" t="str">
        <f t="shared" si="459"/>
        <v>theater</v>
      </c>
      <c r="R3682" s="8" t="str">
        <f t="shared" si="460"/>
        <v>plays</v>
      </c>
      <c r="S3682" s="12">
        <f t="shared" si="461"/>
        <v>42627.454097222224</v>
      </c>
      <c r="T3682" s="12">
        <f t="shared" si="462"/>
        <v>42648.454097222224</v>
      </c>
      <c r="U3682" s="13">
        <f t="shared" si="463"/>
        <v>42627.454097222224</v>
      </c>
      <c r="V3682" t="str">
        <f t="shared" si="464"/>
        <v>Sep</v>
      </c>
    </row>
    <row r="3683" spans="1:22"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57"/>
        <v>1.119</v>
      </c>
      <c r="P3683" s="7">
        <f t="shared" si="458"/>
        <v>62.166666666666664</v>
      </c>
      <c r="Q3683" t="str">
        <f t="shared" si="459"/>
        <v>theater</v>
      </c>
      <c r="R3683" s="8" t="str">
        <f t="shared" si="460"/>
        <v>plays</v>
      </c>
      <c r="S3683" s="12">
        <f t="shared" si="461"/>
        <v>42374.651504629626</v>
      </c>
      <c r="T3683" s="12">
        <f t="shared" si="462"/>
        <v>42384.651504629626</v>
      </c>
      <c r="U3683" s="13">
        <f t="shared" si="463"/>
        <v>42374.651504629626</v>
      </c>
      <c r="V3683" t="str">
        <f t="shared" si="464"/>
        <v>Jan</v>
      </c>
    </row>
    <row r="3684" spans="1:22"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57"/>
        <v>1.3919999999999999</v>
      </c>
      <c r="P3684" s="7">
        <f t="shared" si="458"/>
        <v>62.328358208955223</v>
      </c>
      <c r="Q3684" t="str">
        <f t="shared" si="459"/>
        <v>theater</v>
      </c>
      <c r="R3684" s="8" t="str">
        <f t="shared" si="460"/>
        <v>plays</v>
      </c>
      <c r="S3684" s="12">
        <f t="shared" si="461"/>
        <v>41772.685393518521</v>
      </c>
      <c r="T3684" s="12">
        <f t="shared" si="462"/>
        <v>41806.290972222225</v>
      </c>
      <c r="U3684" s="13">
        <f t="shared" si="463"/>
        <v>41772.685393518521</v>
      </c>
      <c r="V3684" t="str">
        <f t="shared" si="464"/>
        <v>May</v>
      </c>
    </row>
    <row r="3685" spans="1:22"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57"/>
        <v>1.1085714285714285</v>
      </c>
      <c r="P3685" s="7">
        <f t="shared" si="458"/>
        <v>58.787878787878789</v>
      </c>
      <c r="Q3685" t="str">
        <f t="shared" si="459"/>
        <v>theater</v>
      </c>
      <c r="R3685" s="8" t="str">
        <f t="shared" si="460"/>
        <v>plays</v>
      </c>
      <c r="S3685" s="12">
        <f t="shared" si="461"/>
        <v>42633.116851851853</v>
      </c>
      <c r="T3685" s="12">
        <f t="shared" si="462"/>
        <v>42663.116851851853</v>
      </c>
      <c r="U3685" s="13">
        <f t="shared" si="463"/>
        <v>42633.116851851853</v>
      </c>
      <c r="V3685" t="str">
        <f t="shared" si="464"/>
        <v>Sep</v>
      </c>
    </row>
    <row r="3686" spans="1:22"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57"/>
        <v>1.3906666666666667</v>
      </c>
      <c r="P3686" s="7">
        <f t="shared" si="458"/>
        <v>45.347826086956523</v>
      </c>
      <c r="Q3686" t="str">
        <f t="shared" si="459"/>
        <v>theater</v>
      </c>
      <c r="R3686" s="8" t="str">
        <f t="shared" si="460"/>
        <v>plays</v>
      </c>
      <c r="S3686" s="12">
        <f t="shared" si="461"/>
        <v>42219.180393518516</v>
      </c>
      <c r="T3686" s="12">
        <f t="shared" si="462"/>
        <v>42249.180393518516</v>
      </c>
      <c r="U3686" s="13">
        <f t="shared" si="463"/>
        <v>42219.180393518516</v>
      </c>
      <c r="V3686" t="str">
        <f t="shared" si="464"/>
        <v>Aug</v>
      </c>
    </row>
    <row r="3687" spans="1:22"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57"/>
        <v>1.0569999999999999</v>
      </c>
      <c r="P3687" s="7">
        <f t="shared" si="458"/>
        <v>41.944444444444443</v>
      </c>
      <c r="Q3687" t="str">
        <f t="shared" si="459"/>
        <v>theater</v>
      </c>
      <c r="R3687" s="8" t="str">
        <f t="shared" si="460"/>
        <v>plays</v>
      </c>
      <c r="S3687" s="12">
        <f t="shared" si="461"/>
        <v>41753.593275462961</v>
      </c>
      <c r="T3687" s="12">
        <f t="shared" si="462"/>
        <v>41778.875</v>
      </c>
      <c r="U3687" s="13">
        <f t="shared" si="463"/>
        <v>41753.593275462961</v>
      </c>
      <c r="V3687" t="str">
        <f t="shared" si="464"/>
        <v>Apr</v>
      </c>
    </row>
    <row r="3688" spans="1:22"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57"/>
        <v>1.0142857142857142</v>
      </c>
      <c r="P3688" s="7">
        <f t="shared" si="458"/>
        <v>59.166666666666664</v>
      </c>
      <c r="Q3688" t="str">
        <f t="shared" si="459"/>
        <v>theater</v>
      </c>
      <c r="R3688" s="8" t="str">
        <f t="shared" si="460"/>
        <v>plays</v>
      </c>
      <c r="S3688" s="12">
        <f t="shared" si="461"/>
        <v>42230.662731481483</v>
      </c>
      <c r="T3688" s="12">
        <f t="shared" si="462"/>
        <v>42245.165972222225</v>
      </c>
      <c r="U3688" s="13">
        <f t="shared" si="463"/>
        <v>42230.662731481483</v>
      </c>
      <c r="V3688" t="str">
        <f t="shared" si="464"/>
        <v>Aug</v>
      </c>
    </row>
    <row r="3689" spans="1:22"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57"/>
        <v>1.0024500000000001</v>
      </c>
      <c r="P3689" s="7">
        <f t="shared" si="458"/>
        <v>200.49</v>
      </c>
      <c r="Q3689" t="str">
        <f t="shared" si="459"/>
        <v>theater</v>
      </c>
      <c r="R3689" s="8" t="str">
        <f t="shared" si="460"/>
        <v>plays</v>
      </c>
      <c r="S3689" s="12">
        <f t="shared" si="461"/>
        <v>41787.218229166669</v>
      </c>
      <c r="T3689" s="12">
        <f t="shared" si="462"/>
        <v>41817.218229166669</v>
      </c>
      <c r="U3689" s="13">
        <f t="shared" si="463"/>
        <v>41787.218229166669</v>
      </c>
      <c r="V3689" t="str">
        <f t="shared" si="464"/>
        <v>May</v>
      </c>
    </row>
    <row r="3690" spans="1:22"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57"/>
        <v>1.0916666666666666</v>
      </c>
      <c r="P3690" s="7">
        <f t="shared" si="458"/>
        <v>83.974358974358978</v>
      </c>
      <c r="Q3690" t="str">
        <f t="shared" si="459"/>
        <v>theater</v>
      </c>
      <c r="R3690" s="8" t="str">
        <f t="shared" si="460"/>
        <v>plays</v>
      </c>
      <c r="S3690" s="12">
        <f t="shared" si="461"/>
        <v>41829.787083333329</v>
      </c>
      <c r="T3690" s="12">
        <f t="shared" si="462"/>
        <v>41859.787083333329</v>
      </c>
      <c r="U3690" s="13">
        <f t="shared" si="463"/>
        <v>41829.787083333329</v>
      </c>
      <c r="V3690" t="str">
        <f t="shared" si="464"/>
        <v>Jul</v>
      </c>
    </row>
    <row r="3691" spans="1:22"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57"/>
        <v>1.1833333333333333</v>
      </c>
      <c r="P3691" s="7">
        <f t="shared" si="458"/>
        <v>57.258064516129032</v>
      </c>
      <c r="Q3691" t="str">
        <f t="shared" si="459"/>
        <v>theater</v>
      </c>
      <c r="R3691" s="8" t="str">
        <f t="shared" si="460"/>
        <v>plays</v>
      </c>
      <c r="S3691" s="12">
        <f t="shared" si="461"/>
        <v>42147.826840277776</v>
      </c>
      <c r="T3691" s="12">
        <f t="shared" si="462"/>
        <v>42176.934027777781</v>
      </c>
      <c r="U3691" s="13">
        <f t="shared" si="463"/>
        <v>42147.826840277776</v>
      </c>
      <c r="V3691" t="str">
        <f t="shared" si="464"/>
        <v>May</v>
      </c>
    </row>
    <row r="3692" spans="1:22"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57"/>
        <v>1.2</v>
      </c>
      <c r="P3692" s="7">
        <f t="shared" si="458"/>
        <v>58.064516129032256</v>
      </c>
      <c r="Q3692" t="str">
        <f t="shared" si="459"/>
        <v>theater</v>
      </c>
      <c r="R3692" s="8" t="str">
        <f t="shared" si="460"/>
        <v>plays</v>
      </c>
      <c r="S3692" s="12">
        <f t="shared" si="461"/>
        <v>41940.598182870366</v>
      </c>
      <c r="T3692" s="12">
        <f t="shared" si="462"/>
        <v>41970.639849537038</v>
      </c>
      <c r="U3692" s="13">
        <f t="shared" si="463"/>
        <v>41940.598182870366</v>
      </c>
      <c r="V3692" t="str">
        <f t="shared" si="464"/>
        <v>Oct</v>
      </c>
    </row>
    <row r="3693" spans="1:22"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57"/>
        <v>1.2796000000000001</v>
      </c>
      <c r="P3693" s="7">
        <f t="shared" si="458"/>
        <v>186.80291970802921</v>
      </c>
      <c r="Q3693" t="str">
        <f t="shared" si="459"/>
        <v>theater</v>
      </c>
      <c r="R3693" s="8" t="str">
        <f t="shared" si="460"/>
        <v>plays</v>
      </c>
      <c r="S3693" s="12">
        <f t="shared" si="461"/>
        <v>42020.700567129628</v>
      </c>
      <c r="T3693" s="12">
        <f t="shared" si="462"/>
        <v>42065.207638888889</v>
      </c>
      <c r="U3693" s="13">
        <f t="shared" si="463"/>
        <v>42020.700567129628</v>
      </c>
      <c r="V3693" t="str">
        <f t="shared" si="464"/>
        <v>Jan</v>
      </c>
    </row>
    <row r="3694" spans="1:22"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57"/>
        <v>1.26</v>
      </c>
      <c r="P3694" s="7">
        <f t="shared" si="458"/>
        <v>74.117647058823536</v>
      </c>
      <c r="Q3694" t="str">
        <f t="shared" si="459"/>
        <v>theater</v>
      </c>
      <c r="R3694" s="8" t="str">
        <f t="shared" si="460"/>
        <v>plays</v>
      </c>
      <c r="S3694" s="12">
        <f t="shared" si="461"/>
        <v>41891.96503472222</v>
      </c>
      <c r="T3694" s="12">
        <f t="shared" si="462"/>
        <v>41901</v>
      </c>
      <c r="U3694" s="13">
        <f t="shared" si="463"/>
        <v>41891.96503472222</v>
      </c>
      <c r="V3694" t="str">
        <f t="shared" si="464"/>
        <v>Sep</v>
      </c>
    </row>
    <row r="3695" spans="1:22"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57"/>
        <v>1.2912912912912913</v>
      </c>
      <c r="P3695" s="7">
        <f t="shared" si="458"/>
        <v>30.714285714285715</v>
      </c>
      <c r="Q3695" t="str">
        <f t="shared" si="459"/>
        <v>theater</v>
      </c>
      <c r="R3695" s="8" t="str">
        <f t="shared" si="460"/>
        <v>plays</v>
      </c>
      <c r="S3695" s="12">
        <f t="shared" si="461"/>
        <v>42309.191307870366</v>
      </c>
      <c r="T3695" s="12">
        <f t="shared" si="462"/>
        <v>42338.9375</v>
      </c>
      <c r="U3695" s="13">
        <f t="shared" si="463"/>
        <v>42309.191307870366</v>
      </c>
      <c r="V3695" t="str">
        <f t="shared" si="464"/>
        <v>Nov</v>
      </c>
    </row>
    <row r="3696" spans="1:22"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57"/>
        <v>1.0742857142857143</v>
      </c>
      <c r="P3696" s="7">
        <f t="shared" si="458"/>
        <v>62.666666666666664</v>
      </c>
      <c r="Q3696" t="str">
        <f t="shared" si="459"/>
        <v>theater</v>
      </c>
      <c r="R3696" s="8" t="str">
        <f t="shared" si="460"/>
        <v>plays</v>
      </c>
      <c r="S3696" s="12">
        <f t="shared" si="461"/>
        <v>42490.133877314816</v>
      </c>
      <c r="T3696" s="12">
        <f t="shared" si="462"/>
        <v>42527.083333333328</v>
      </c>
      <c r="U3696" s="13">
        <f t="shared" si="463"/>
        <v>42490.133877314816</v>
      </c>
      <c r="V3696" t="str">
        <f t="shared" si="464"/>
        <v>Apr</v>
      </c>
    </row>
    <row r="3697" spans="1:22"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57"/>
        <v>1.00125</v>
      </c>
      <c r="P3697" s="7">
        <f t="shared" si="458"/>
        <v>121.36363636363636</v>
      </c>
      <c r="Q3697" t="str">
        <f t="shared" si="459"/>
        <v>theater</v>
      </c>
      <c r="R3697" s="8" t="str">
        <f t="shared" si="460"/>
        <v>plays</v>
      </c>
      <c r="S3697" s="12">
        <f t="shared" si="461"/>
        <v>41995.870486111111</v>
      </c>
      <c r="T3697" s="12">
        <f t="shared" si="462"/>
        <v>42015.870486111111</v>
      </c>
      <c r="U3697" s="13">
        <f t="shared" si="463"/>
        <v>41995.870486111111</v>
      </c>
      <c r="V3697" t="str">
        <f t="shared" si="464"/>
        <v>Dec</v>
      </c>
    </row>
    <row r="3698" spans="1:22"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57"/>
        <v>1.55</v>
      </c>
      <c r="P3698" s="7">
        <f t="shared" si="458"/>
        <v>39.743589743589745</v>
      </c>
      <c r="Q3698" t="str">
        <f t="shared" si="459"/>
        <v>theater</v>
      </c>
      <c r="R3698" s="8" t="str">
        <f t="shared" si="460"/>
        <v>plays</v>
      </c>
      <c r="S3698" s="12">
        <f t="shared" si="461"/>
        <v>41988.617083333331</v>
      </c>
      <c r="T3698" s="12">
        <f t="shared" si="462"/>
        <v>42048.617083333331</v>
      </c>
      <c r="U3698" s="13">
        <f t="shared" si="463"/>
        <v>41988.617083333331</v>
      </c>
      <c r="V3698" t="str">
        <f t="shared" si="464"/>
        <v>Dec</v>
      </c>
    </row>
    <row r="3699" spans="1:22"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57"/>
        <v>1.08</v>
      </c>
      <c r="P3699" s="7">
        <f t="shared" si="458"/>
        <v>72</v>
      </c>
      <c r="Q3699" t="str">
        <f t="shared" si="459"/>
        <v>theater</v>
      </c>
      <c r="R3699" s="8" t="str">
        <f t="shared" si="460"/>
        <v>plays</v>
      </c>
      <c r="S3699" s="12">
        <f t="shared" si="461"/>
        <v>42479.465833333335</v>
      </c>
      <c r="T3699" s="12">
        <f t="shared" si="462"/>
        <v>42500.465833333335</v>
      </c>
      <c r="U3699" s="13">
        <f t="shared" si="463"/>
        <v>42479.465833333335</v>
      </c>
      <c r="V3699" t="str">
        <f t="shared" si="464"/>
        <v>Apr</v>
      </c>
    </row>
    <row r="3700" spans="1:22"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57"/>
        <v>1.1052</v>
      </c>
      <c r="P3700" s="7">
        <f t="shared" si="458"/>
        <v>40.632352941176471</v>
      </c>
      <c r="Q3700" t="str">
        <f t="shared" si="459"/>
        <v>theater</v>
      </c>
      <c r="R3700" s="8" t="str">
        <f t="shared" si="460"/>
        <v>plays</v>
      </c>
      <c r="S3700" s="12">
        <f t="shared" si="461"/>
        <v>42401.806562500002</v>
      </c>
      <c r="T3700" s="12">
        <f t="shared" si="462"/>
        <v>42431.806562500002</v>
      </c>
      <c r="U3700" s="13">
        <f t="shared" si="463"/>
        <v>42401.806562500002</v>
      </c>
      <c r="V3700" t="str">
        <f t="shared" si="464"/>
        <v>Feb</v>
      </c>
    </row>
    <row r="3701" spans="1:22"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57"/>
        <v>1.008</v>
      </c>
      <c r="P3701" s="7">
        <f t="shared" si="458"/>
        <v>63</v>
      </c>
      <c r="Q3701" t="str">
        <f t="shared" si="459"/>
        <v>theater</v>
      </c>
      <c r="R3701" s="8" t="str">
        <f t="shared" si="460"/>
        <v>plays</v>
      </c>
      <c r="S3701" s="12">
        <f t="shared" si="461"/>
        <v>41897.602037037039</v>
      </c>
      <c r="T3701" s="12">
        <f t="shared" si="462"/>
        <v>41927.602037037039</v>
      </c>
      <c r="U3701" s="13">
        <f t="shared" si="463"/>
        <v>41897.602037037039</v>
      </c>
      <c r="V3701" t="str">
        <f t="shared" si="464"/>
        <v>Sep</v>
      </c>
    </row>
    <row r="3702" spans="1:22"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57"/>
        <v>1.212</v>
      </c>
      <c r="P3702" s="7">
        <f t="shared" si="458"/>
        <v>33.666666666666664</v>
      </c>
      <c r="Q3702" t="str">
        <f t="shared" si="459"/>
        <v>theater</v>
      </c>
      <c r="R3702" s="8" t="str">
        <f t="shared" si="460"/>
        <v>plays</v>
      </c>
      <c r="S3702" s="12">
        <f t="shared" si="461"/>
        <v>41882.585648148146</v>
      </c>
      <c r="T3702" s="12">
        <f t="shared" si="462"/>
        <v>41912.666666666664</v>
      </c>
      <c r="U3702" s="13">
        <f t="shared" si="463"/>
        <v>41882.585648148146</v>
      </c>
      <c r="V3702" t="str">
        <f t="shared" si="464"/>
        <v>Aug</v>
      </c>
    </row>
    <row r="3703" spans="1:22"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57"/>
        <v>1.0033333333333334</v>
      </c>
      <c r="P3703" s="7">
        <f t="shared" si="458"/>
        <v>38.589743589743591</v>
      </c>
      <c r="Q3703" t="str">
        <f t="shared" si="459"/>
        <v>theater</v>
      </c>
      <c r="R3703" s="8" t="str">
        <f t="shared" si="460"/>
        <v>plays</v>
      </c>
      <c r="S3703" s="12">
        <f t="shared" si="461"/>
        <v>42129.541585648149</v>
      </c>
      <c r="T3703" s="12">
        <f t="shared" si="462"/>
        <v>42159.541585648149</v>
      </c>
      <c r="U3703" s="13">
        <f t="shared" si="463"/>
        <v>42129.541585648149</v>
      </c>
      <c r="V3703" t="str">
        <f t="shared" si="464"/>
        <v>May</v>
      </c>
    </row>
    <row r="3704" spans="1:22"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57"/>
        <v>1.0916666666666666</v>
      </c>
      <c r="P3704" s="7">
        <f t="shared" si="458"/>
        <v>155.95238095238096</v>
      </c>
      <c r="Q3704" t="str">
        <f t="shared" si="459"/>
        <v>theater</v>
      </c>
      <c r="R3704" s="8" t="str">
        <f t="shared" si="460"/>
        <v>plays</v>
      </c>
      <c r="S3704" s="12">
        <f t="shared" si="461"/>
        <v>42524.53800925926</v>
      </c>
      <c r="T3704" s="12">
        <f t="shared" si="462"/>
        <v>42561.957638888889</v>
      </c>
      <c r="U3704" s="13">
        <f t="shared" si="463"/>
        <v>42524.53800925926</v>
      </c>
      <c r="V3704" t="str">
        <f t="shared" si="464"/>
        <v>Jun</v>
      </c>
    </row>
    <row r="3705" spans="1:22"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57"/>
        <v>1.2342857142857142</v>
      </c>
      <c r="P3705" s="7">
        <f t="shared" si="458"/>
        <v>43.2</v>
      </c>
      <c r="Q3705" t="str">
        <f t="shared" si="459"/>
        <v>theater</v>
      </c>
      <c r="R3705" s="8" t="str">
        <f t="shared" si="460"/>
        <v>plays</v>
      </c>
      <c r="S3705" s="12">
        <f t="shared" si="461"/>
        <v>42556.504490740743</v>
      </c>
      <c r="T3705" s="12">
        <f t="shared" si="462"/>
        <v>42595.290972222225</v>
      </c>
      <c r="U3705" s="13">
        <f t="shared" si="463"/>
        <v>42556.504490740743</v>
      </c>
      <c r="V3705" t="str">
        <f t="shared" si="464"/>
        <v>Jul</v>
      </c>
    </row>
    <row r="3706" spans="1:22"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ref="O3706:O3769" si="465">E3706/D3706</f>
        <v>1.3633666666666666</v>
      </c>
      <c r="P3706" s="7">
        <f t="shared" si="458"/>
        <v>15.148518518518518</v>
      </c>
      <c r="Q3706" t="str">
        <f t="shared" si="459"/>
        <v>theater</v>
      </c>
      <c r="R3706" s="8" t="str">
        <f t="shared" si="460"/>
        <v>plays</v>
      </c>
      <c r="S3706" s="12">
        <f t="shared" si="461"/>
        <v>42461.689745370371</v>
      </c>
      <c r="T3706" s="12">
        <f t="shared" si="462"/>
        <v>42521.689745370371</v>
      </c>
      <c r="U3706" s="13">
        <f t="shared" si="463"/>
        <v>42461.689745370371</v>
      </c>
      <c r="V3706" t="str">
        <f t="shared" si="464"/>
        <v>Apr</v>
      </c>
    </row>
    <row r="3707" spans="1:22"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65"/>
        <v>1.0346657233816767</v>
      </c>
      <c r="P3707" s="7">
        <f t="shared" si="458"/>
        <v>83.571428571428569</v>
      </c>
      <c r="Q3707" t="str">
        <f t="shared" si="459"/>
        <v>theater</v>
      </c>
      <c r="R3707" s="8" t="str">
        <f t="shared" si="460"/>
        <v>plays</v>
      </c>
      <c r="S3707" s="12">
        <f t="shared" si="461"/>
        <v>41792.542986111112</v>
      </c>
      <c r="T3707" s="12">
        <f t="shared" si="462"/>
        <v>41813.75</v>
      </c>
      <c r="U3707" s="13">
        <f t="shared" si="463"/>
        <v>41792.542986111112</v>
      </c>
      <c r="V3707" t="str">
        <f t="shared" si="464"/>
        <v>Jun</v>
      </c>
    </row>
    <row r="3708" spans="1:22"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65"/>
        <v>1.2133333333333334</v>
      </c>
      <c r="P3708" s="7">
        <f t="shared" si="458"/>
        <v>140</v>
      </c>
      <c r="Q3708" t="str">
        <f t="shared" si="459"/>
        <v>theater</v>
      </c>
      <c r="R3708" s="8" t="str">
        <f t="shared" si="460"/>
        <v>plays</v>
      </c>
      <c r="S3708" s="12">
        <f t="shared" si="461"/>
        <v>41879.913761574076</v>
      </c>
      <c r="T3708" s="12">
        <f t="shared" si="462"/>
        <v>41894.913761574076</v>
      </c>
      <c r="U3708" s="13">
        <f t="shared" si="463"/>
        <v>41879.913761574076</v>
      </c>
      <c r="V3708" t="str">
        <f t="shared" si="464"/>
        <v>Aug</v>
      </c>
    </row>
    <row r="3709" spans="1:22"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65"/>
        <v>1.86</v>
      </c>
      <c r="P3709" s="7">
        <f t="shared" si="458"/>
        <v>80.869565217391298</v>
      </c>
      <c r="Q3709" t="str">
        <f t="shared" si="459"/>
        <v>theater</v>
      </c>
      <c r="R3709" s="8" t="str">
        <f t="shared" si="460"/>
        <v>plays</v>
      </c>
      <c r="S3709" s="12">
        <f t="shared" si="461"/>
        <v>42552.048356481479</v>
      </c>
      <c r="T3709" s="12">
        <f t="shared" si="462"/>
        <v>42573.226388888885</v>
      </c>
      <c r="U3709" s="13">
        <f t="shared" si="463"/>
        <v>42552.048356481479</v>
      </c>
      <c r="V3709" t="str">
        <f t="shared" si="464"/>
        <v>Jul</v>
      </c>
    </row>
    <row r="3710" spans="1:22"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65"/>
        <v>3</v>
      </c>
      <c r="P3710" s="7">
        <f t="shared" si="458"/>
        <v>53.846153846153847</v>
      </c>
      <c r="Q3710" t="str">
        <f t="shared" si="459"/>
        <v>theater</v>
      </c>
      <c r="R3710" s="8" t="str">
        <f t="shared" si="460"/>
        <v>plays</v>
      </c>
      <c r="S3710" s="12">
        <f t="shared" si="461"/>
        <v>41810.142199074078</v>
      </c>
      <c r="T3710" s="12">
        <f t="shared" si="462"/>
        <v>41824.142199074078</v>
      </c>
      <c r="U3710" s="13">
        <f t="shared" si="463"/>
        <v>41810.142199074078</v>
      </c>
      <c r="V3710" t="str">
        <f t="shared" si="464"/>
        <v>Jun</v>
      </c>
    </row>
    <row r="3711" spans="1:22"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65"/>
        <v>1.0825</v>
      </c>
      <c r="P3711" s="7">
        <f t="shared" si="458"/>
        <v>30.928571428571427</v>
      </c>
      <c r="Q3711" t="str">
        <f t="shared" si="459"/>
        <v>theater</v>
      </c>
      <c r="R3711" s="8" t="str">
        <f t="shared" si="460"/>
        <v>plays</v>
      </c>
      <c r="S3711" s="12">
        <f t="shared" si="461"/>
        <v>41785.707708333335</v>
      </c>
      <c r="T3711" s="12">
        <f t="shared" si="462"/>
        <v>41815.707708333335</v>
      </c>
      <c r="U3711" s="13">
        <f t="shared" si="463"/>
        <v>41785.707708333335</v>
      </c>
      <c r="V3711" t="str">
        <f t="shared" si="464"/>
        <v>May</v>
      </c>
    </row>
    <row r="3712" spans="1:22"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65"/>
        <v>1.4115384615384616</v>
      </c>
      <c r="P3712" s="7">
        <f t="shared" si="458"/>
        <v>67.962962962962962</v>
      </c>
      <c r="Q3712" t="str">
        <f t="shared" si="459"/>
        <v>theater</v>
      </c>
      <c r="R3712" s="8" t="str">
        <f t="shared" si="460"/>
        <v>plays</v>
      </c>
      <c r="S3712" s="12">
        <f t="shared" si="461"/>
        <v>42072.576249999998</v>
      </c>
      <c r="T3712" s="12">
        <f t="shared" si="462"/>
        <v>42097.576249999998</v>
      </c>
      <c r="U3712" s="13">
        <f t="shared" si="463"/>
        <v>42072.576249999998</v>
      </c>
      <c r="V3712" t="str">
        <f t="shared" si="464"/>
        <v>Mar</v>
      </c>
    </row>
    <row r="3713" spans="1:22"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65"/>
        <v>1.1399999999999999</v>
      </c>
      <c r="P3713" s="7">
        <f t="shared" si="458"/>
        <v>27.142857142857142</v>
      </c>
      <c r="Q3713" t="str">
        <f t="shared" si="459"/>
        <v>theater</v>
      </c>
      <c r="R3713" s="8" t="str">
        <f t="shared" si="460"/>
        <v>plays</v>
      </c>
      <c r="S3713" s="12">
        <f t="shared" si="461"/>
        <v>41779.724224537036</v>
      </c>
      <c r="T3713" s="12">
        <f t="shared" si="462"/>
        <v>41805.666666666664</v>
      </c>
      <c r="U3713" s="13">
        <f t="shared" si="463"/>
        <v>41779.724224537036</v>
      </c>
      <c r="V3713" t="str">
        <f t="shared" si="464"/>
        <v>May</v>
      </c>
    </row>
    <row r="3714" spans="1:22"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65"/>
        <v>1.5373333333333334</v>
      </c>
      <c r="P3714" s="7">
        <f t="shared" si="458"/>
        <v>110.86538461538461</v>
      </c>
      <c r="Q3714" t="str">
        <f t="shared" si="459"/>
        <v>theater</v>
      </c>
      <c r="R3714" s="8" t="str">
        <f t="shared" si="460"/>
        <v>plays</v>
      </c>
      <c r="S3714" s="12">
        <f t="shared" si="461"/>
        <v>42134.172071759254</v>
      </c>
      <c r="T3714" s="12">
        <f t="shared" si="462"/>
        <v>42155.290972222225</v>
      </c>
      <c r="U3714" s="13">
        <f t="shared" si="463"/>
        <v>42134.172071759254</v>
      </c>
      <c r="V3714" t="str">
        <f t="shared" si="464"/>
        <v>May</v>
      </c>
    </row>
    <row r="3715" spans="1:22"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465"/>
        <v>1.0149999999999999</v>
      </c>
      <c r="P3715" s="7">
        <f t="shared" ref="P3715:P3778" si="466">E3715/L3715</f>
        <v>106.84210526315789</v>
      </c>
      <c r="Q3715" t="str">
        <f t="shared" ref="Q3715:Q3778" si="467">LEFT(N3715, SEARCH("/",N3715,1)-1)</f>
        <v>theater</v>
      </c>
      <c r="R3715" s="8" t="str">
        <f t="shared" ref="R3715:R3778" si="468">RIGHT(N3715,LEN(N3715)-SEARCH("/",N3715))</f>
        <v>plays</v>
      </c>
      <c r="S3715" s="12">
        <f t="shared" ref="S3715:S3778" si="469">(J3715/86400)+DATE(1970,1,1)</f>
        <v>42505.738032407404</v>
      </c>
      <c r="T3715" s="12">
        <f t="shared" ref="T3715:T3778" si="470">(I3715/86400)+DATE(1970,1,1)</f>
        <v>42525.738032407404</v>
      </c>
      <c r="U3715" s="13">
        <f t="shared" ref="U3715:U3778" si="471">S3715</f>
        <v>42505.738032407404</v>
      </c>
      <c r="V3715" t="str">
        <f t="shared" si="464"/>
        <v>May</v>
      </c>
    </row>
    <row r="3716" spans="1:22"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65"/>
        <v>1.0235000000000001</v>
      </c>
      <c r="P3716" s="7">
        <f t="shared" si="466"/>
        <v>105.51546391752578</v>
      </c>
      <c r="Q3716" t="str">
        <f t="shared" si="467"/>
        <v>theater</v>
      </c>
      <c r="R3716" s="8" t="str">
        <f t="shared" si="468"/>
        <v>plays</v>
      </c>
      <c r="S3716" s="12">
        <f t="shared" si="469"/>
        <v>42118.556331018517</v>
      </c>
      <c r="T3716" s="12">
        <f t="shared" si="470"/>
        <v>42150.165972222225</v>
      </c>
      <c r="U3716" s="13">
        <f t="shared" si="471"/>
        <v>42118.556331018517</v>
      </c>
      <c r="V3716" t="str">
        <f t="shared" ref="V3716:V3779" si="472">TEXT(S3716,"mmm")</f>
        <v>Apr</v>
      </c>
    </row>
    <row r="3717" spans="1:22"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65"/>
        <v>1.0257142857142858</v>
      </c>
      <c r="P3717" s="7">
        <f t="shared" si="466"/>
        <v>132.96296296296296</v>
      </c>
      <c r="Q3717" t="str">
        <f t="shared" si="467"/>
        <v>theater</v>
      </c>
      <c r="R3717" s="8" t="str">
        <f t="shared" si="468"/>
        <v>plays</v>
      </c>
      <c r="S3717" s="12">
        <f t="shared" si="469"/>
        <v>42036.995590277773</v>
      </c>
      <c r="T3717" s="12">
        <f t="shared" si="470"/>
        <v>42094.536111111112</v>
      </c>
      <c r="U3717" s="13">
        <f t="shared" si="471"/>
        <v>42036.995590277773</v>
      </c>
      <c r="V3717" t="str">
        <f t="shared" si="472"/>
        <v>Feb</v>
      </c>
    </row>
    <row r="3718" spans="1:22"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65"/>
        <v>1.5575000000000001</v>
      </c>
      <c r="P3718" s="7">
        <f t="shared" si="466"/>
        <v>51.916666666666664</v>
      </c>
      <c r="Q3718" t="str">
        <f t="shared" si="467"/>
        <v>theater</v>
      </c>
      <c r="R3718" s="8" t="str">
        <f t="shared" si="468"/>
        <v>plays</v>
      </c>
      <c r="S3718" s="12">
        <f t="shared" si="469"/>
        <v>42360.887835648144</v>
      </c>
      <c r="T3718" s="12">
        <f t="shared" si="470"/>
        <v>42390.887835648144</v>
      </c>
      <c r="U3718" s="13">
        <f t="shared" si="471"/>
        <v>42360.887835648144</v>
      </c>
      <c r="V3718" t="str">
        <f t="shared" si="472"/>
        <v>Dec</v>
      </c>
    </row>
    <row r="3719" spans="1:22"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65"/>
        <v>1.0075000000000001</v>
      </c>
      <c r="P3719" s="7">
        <f t="shared" si="466"/>
        <v>310</v>
      </c>
      <c r="Q3719" t="str">
        <f t="shared" si="467"/>
        <v>theater</v>
      </c>
      <c r="R3719" s="8" t="str">
        <f t="shared" si="468"/>
        <v>plays</v>
      </c>
      <c r="S3719" s="12">
        <f t="shared" si="469"/>
        <v>42102.866307870368</v>
      </c>
      <c r="T3719" s="12">
        <f t="shared" si="470"/>
        <v>42133.866307870368</v>
      </c>
      <c r="U3719" s="13">
        <f t="shared" si="471"/>
        <v>42102.866307870368</v>
      </c>
      <c r="V3719" t="str">
        <f t="shared" si="472"/>
        <v>Apr</v>
      </c>
    </row>
    <row r="3720" spans="1:22"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65"/>
        <v>2.3940000000000001</v>
      </c>
      <c r="P3720" s="7">
        <f t="shared" si="466"/>
        <v>26.021739130434781</v>
      </c>
      <c r="Q3720" t="str">
        <f t="shared" si="467"/>
        <v>theater</v>
      </c>
      <c r="R3720" s="8" t="str">
        <f t="shared" si="468"/>
        <v>plays</v>
      </c>
      <c r="S3720" s="12">
        <f t="shared" si="469"/>
        <v>42032.716145833328</v>
      </c>
      <c r="T3720" s="12">
        <f t="shared" si="470"/>
        <v>42062.716145833328</v>
      </c>
      <c r="U3720" s="13">
        <f t="shared" si="471"/>
        <v>42032.716145833328</v>
      </c>
      <c r="V3720" t="str">
        <f t="shared" si="472"/>
        <v>Jan</v>
      </c>
    </row>
    <row r="3721" spans="1:22"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65"/>
        <v>2.1</v>
      </c>
      <c r="P3721" s="7">
        <f t="shared" si="466"/>
        <v>105</v>
      </c>
      <c r="Q3721" t="str">
        <f t="shared" si="467"/>
        <v>theater</v>
      </c>
      <c r="R3721" s="8" t="str">
        <f t="shared" si="468"/>
        <v>plays</v>
      </c>
      <c r="S3721" s="12">
        <f t="shared" si="469"/>
        <v>42147.729930555557</v>
      </c>
      <c r="T3721" s="12">
        <f t="shared" si="470"/>
        <v>42177.729930555557</v>
      </c>
      <c r="U3721" s="13">
        <f t="shared" si="471"/>
        <v>42147.729930555557</v>
      </c>
      <c r="V3721" t="str">
        <f t="shared" si="472"/>
        <v>May</v>
      </c>
    </row>
    <row r="3722" spans="1:22"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65"/>
        <v>1.0451515151515152</v>
      </c>
      <c r="P3722" s="7">
        <f t="shared" si="466"/>
        <v>86.224999999999994</v>
      </c>
      <c r="Q3722" t="str">
        <f t="shared" si="467"/>
        <v>theater</v>
      </c>
      <c r="R3722" s="8" t="str">
        <f t="shared" si="468"/>
        <v>plays</v>
      </c>
      <c r="S3722" s="12">
        <f t="shared" si="469"/>
        <v>42165.993125000001</v>
      </c>
      <c r="T3722" s="12">
        <f t="shared" si="470"/>
        <v>42187.993125000001</v>
      </c>
      <c r="U3722" s="13">
        <f t="shared" si="471"/>
        <v>42165.993125000001</v>
      </c>
      <c r="V3722" t="str">
        <f t="shared" si="472"/>
        <v>Jun</v>
      </c>
    </row>
    <row r="3723" spans="1:22"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65"/>
        <v>1.008</v>
      </c>
      <c r="P3723" s="7">
        <f t="shared" si="466"/>
        <v>114.54545454545455</v>
      </c>
      <c r="Q3723" t="str">
        <f t="shared" si="467"/>
        <v>theater</v>
      </c>
      <c r="R3723" s="8" t="str">
        <f t="shared" si="468"/>
        <v>plays</v>
      </c>
      <c r="S3723" s="12">
        <f t="shared" si="469"/>
        <v>41927.936157407406</v>
      </c>
      <c r="T3723" s="12">
        <f t="shared" si="470"/>
        <v>41948.977824074071</v>
      </c>
      <c r="U3723" s="13">
        <f t="shared" si="471"/>
        <v>41927.936157407406</v>
      </c>
      <c r="V3723" t="str">
        <f t="shared" si="472"/>
        <v>Oct</v>
      </c>
    </row>
    <row r="3724" spans="1:22"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65"/>
        <v>1.1120000000000001</v>
      </c>
      <c r="P3724" s="7">
        <f t="shared" si="466"/>
        <v>47.657142857142858</v>
      </c>
      <c r="Q3724" t="str">
        <f t="shared" si="467"/>
        <v>theater</v>
      </c>
      <c r="R3724" s="8" t="str">
        <f t="shared" si="468"/>
        <v>plays</v>
      </c>
      <c r="S3724" s="12">
        <f t="shared" si="469"/>
        <v>42381.671840277777</v>
      </c>
      <c r="T3724" s="12">
        <f t="shared" si="470"/>
        <v>42411.957638888889</v>
      </c>
      <c r="U3724" s="13">
        <f t="shared" si="471"/>
        <v>42381.671840277777</v>
      </c>
      <c r="V3724" t="str">
        <f t="shared" si="472"/>
        <v>Jan</v>
      </c>
    </row>
    <row r="3725" spans="1:22"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65"/>
        <v>1.0204444444444445</v>
      </c>
      <c r="P3725" s="7">
        <f t="shared" si="466"/>
        <v>72.888888888888886</v>
      </c>
      <c r="Q3725" t="str">
        <f t="shared" si="467"/>
        <v>theater</v>
      </c>
      <c r="R3725" s="8" t="str">
        <f t="shared" si="468"/>
        <v>plays</v>
      </c>
      <c r="S3725" s="12">
        <f t="shared" si="469"/>
        <v>41943.753032407403</v>
      </c>
      <c r="T3725" s="12">
        <f t="shared" si="470"/>
        <v>41973.794699074075</v>
      </c>
      <c r="U3725" s="13">
        <f t="shared" si="471"/>
        <v>41943.753032407403</v>
      </c>
      <c r="V3725" t="str">
        <f t="shared" si="472"/>
        <v>Oct</v>
      </c>
    </row>
    <row r="3726" spans="1:22"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65"/>
        <v>1.0254767441860466</v>
      </c>
      <c r="P3726" s="7">
        <f t="shared" si="466"/>
        <v>49.545505617977533</v>
      </c>
      <c r="Q3726" t="str">
        <f t="shared" si="467"/>
        <v>theater</v>
      </c>
      <c r="R3726" s="8" t="str">
        <f t="shared" si="468"/>
        <v>plays</v>
      </c>
      <c r="S3726" s="12">
        <f t="shared" si="469"/>
        <v>42465.491435185184</v>
      </c>
      <c r="T3726" s="12">
        <f t="shared" si="470"/>
        <v>42494.958333333328</v>
      </c>
      <c r="U3726" s="13">
        <f t="shared" si="471"/>
        <v>42465.491435185184</v>
      </c>
      <c r="V3726" t="str">
        <f t="shared" si="472"/>
        <v>Apr</v>
      </c>
    </row>
    <row r="3727" spans="1:22"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65"/>
        <v>1.27</v>
      </c>
      <c r="P3727" s="7">
        <f t="shared" si="466"/>
        <v>25.4</v>
      </c>
      <c r="Q3727" t="str">
        <f t="shared" si="467"/>
        <v>theater</v>
      </c>
      <c r="R3727" s="8" t="str">
        <f t="shared" si="468"/>
        <v>plays</v>
      </c>
      <c r="S3727" s="12">
        <f t="shared" si="469"/>
        <v>42401.945219907408</v>
      </c>
      <c r="T3727" s="12">
        <f t="shared" si="470"/>
        <v>42418.895833333328</v>
      </c>
      <c r="U3727" s="13">
        <f t="shared" si="471"/>
        <v>42401.945219907408</v>
      </c>
      <c r="V3727" t="str">
        <f t="shared" si="472"/>
        <v>Feb</v>
      </c>
    </row>
    <row r="3728" spans="1:22"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65"/>
        <v>3.3870588235294119</v>
      </c>
      <c r="P3728" s="7">
        <f t="shared" si="466"/>
        <v>62.586956521739133</v>
      </c>
      <c r="Q3728" t="str">
        <f t="shared" si="467"/>
        <v>theater</v>
      </c>
      <c r="R3728" s="8" t="str">
        <f t="shared" si="468"/>
        <v>plays</v>
      </c>
      <c r="S3728" s="12">
        <f t="shared" si="469"/>
        <v>42462.140868055554</v>
      </c>
      <c r="T3728" s="12">
        <f t="shared" si="470"/>
        <v>42489.875</v>
      </c>
      <c r="U3728" s="13">
        <f t="shared" si="471"/>
        <v>42462.140868055554</v>
      </c>
      <c r="V3728" t="str">
        <f t="shared" si="472"/>
        <v>Apr</v>
      </c>
    </row>
    <row r="3729" spans="1:22"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65"/>
        <v>1.0075000000000001</v>
      </c>
      <c r="P3729" s="7">
        <f t="shared" si="466"/>
        <v>61.060606060606062</v>
      </c>
      <c r="Q3729" t="str">
        <f t="shared" si="467"/>
        <v>theater</v>
      </c>
      <c r="R3729" s="8" t="str">
        <f t="shared" si="468"/>
        <v>plays</v>
      </c>
      <c r="S3729" s="12">
        <f t="shared" si="469"/>
        <v>42632.348310185189</v>
      </c>
      <c r="T3729" s="12">
        <f t="shared" si="470"/>
        <v>42663.204861111109</v>
      </c>
      <c r="U3729" s="13">
        <f t="shared" si="471"/>
        <v>42632.348310185189</v>
      </c>
      <c r="V3729" t="str">
        <f t="shared" si="472"/>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65"/>
        <v>9.3100000000000002E-2</v>
      </c>
      <c r="P3730" s="7">
        <f t="shared" si="466"/>
        <v>60.064516129032256</v>
      </c>
      <c r="Q3730" t="str">
        <f t="shared" si="467"/>
        <v>theater</v>
      </c>
      <c r="R3730" s="8" t="str">
        <f t="shared" si="468"/>
        <v>plays</v>
      </c>
      <c r="S3730" s="12">
        <f t="shared" si="469"/>
        <v>42205.171018518522</v>
      </c>
      <c r="T3730" s="12">
        <f t="shared" si="470"/>
        <v>42235.171018518522</v>
      </c>
      <c r="U3730" s="13">
        <f t="shared" si="471"/>
        <v>42205.171018518522</v>
      </c>
      <c r="V3730" t="str">
        <f t="shared" si="472"/>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65"/>
        <v>7.2400000000000006E-2</v>
      </c>
      <c r="P3731" s="7">
        <f t="shared" si="466"/>
        <v>72.400000000000006</v>
      </c>
      <c r="Q3731" t="str">
        <f t="shared" si="467"/>
        <v>theater</v>
      </c>
      <c r="R3731" s="8" t="str">
        <f t="shared" si="468"/>
        <v>plays</v>
      </c>
      <c r="S3731" s="12">
        <f t="shared" si="469"/>
        <v>42041.205000000002</v>
      </c>
      <c r="T3731" s="12">
        <f t="shared" si="470"/>
        <v>42086.16333333333</v>
      </c>
      <c r="U3731" s="13">
        <f t="shared" si="471"/>
        <v>42041.205000000002</v>
      </c>
      <c r="V3731" t="str">
        <f t="shared" si="472"/>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65"/>
        <v>0.1</v>
      </c>
      <c r="P3732" s="7">
        <f t="shared" si="466"/>
        <v>100</v>
      </c>
      <c r="Q3732" t="str">
        <f t="shared" si="467"/>
        <v>theater</v>
      </c>
      <c r="R3732" s="8" t="str">
        <f t="shared" si="468"/>
        <v>plays</v>
      </c>
      <c r="S3732" s="12">
        <f t="shared" si="469"/>
        <v>42203.677766203706</v>
      </c>
      <c r="T3732" s="12">
        <f t="shared" si="470"/>
        <v>42233.677766203706</v>
      </c>
      <c r="U3732" s="13">
        <f t="shared" si="471"/>
        <v>42203.677766203706</v>
      </c>
      <c r="V3732" t="str">
        <f t="shared" si="472"/>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65"/>
        <v>0.11272727272727273</v>
      </c>
      <c r="P3733" s="7">
        <f t="shared" si="466"/>
        <v>51.666666666666664</v>
      </c>
      <c r="Q3733" t="str">
        <f t="shared" si="467"/>
        <v>theater</v>
      </c>
      <c r="R3733" s="8" t="str">
        <f t="shared" si="468"/>
        <v>plays</v>
      </c>
      <c r="S3733" s="12">
        <f t="shared" si="469"/>
        <v>41983.752847222218</v>
      </c>
      <c r="T3733" s="12">
        <f t="shared" si="470"/>
        <v>42014.140972222223</v>
      </c>
      <c r="U3733" s="13">
        <f t="shared" si="471"/>
        <v>41983.752847222218</v>
      </c>
      <c r="V3733" t="str">
        <f t="shared" si="472"/>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65"/>
        <v>0.15411764705882353</v>
      </c>
      <c r="P3734" s="7">
        <f t="shared" si="466"/>
        <v>32.75</v>
      </c>
      <c r="Q3734" t="str">
        <f t="shared" si="467"/>
        <v>theater</v>
      </c>
      <c r="R3734" s="8" t="str">
        <f t="shared" si="468"/>
        <v>plays</v>
      </c>
      <c r="S3734" s="12">
        <f t="shared" si="469"/>
        <v>41968.677465277782</v>
      </c>
      <c r="T3734" s="12">
        <f t="shared" si="470"/>
        <v>42028.5</v>
      </c>
      <c r="U3734" s="13">
        <f t="shared" si="471"/>
        <v>41968.677465277782</v>
      </c>
      <c r="V3734" t="str">
        <f t="shared" si="472"/>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65"/>
        <v>0</v>
      </c>
      <c r="P3735" s="7" t="e">
        <f t="shared" si="466"/>
        <v>#DIV/0!</v>
      </c>
      <c r="Q3735" t="str">
        <f t="shared" si="467"/>
        <v>theater</v>
      </c>
      <c r="R3735" s="8" t="str">
        <f t="shared" si="468"/>
        <v>plays</v>
      </c>
      <c r="S3735" s="12">
        <f t="shared" si="469"/>
        <v>42103.024398148147</v>
      </c>
      <c r="T3735" s="12">
        <f t="shared" si="470"/>
        <v>42112.9375</v>
      </c>
      <c r="U3735" s="13">
        <f t="shared" si="471"/>
        <v>42103.024398148147</v>
      </c>
      <c r="V3735" t="str">
        <f t="shared" si="472"/>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65"/>
        <v>0.28466666666666668</v>
      </c>
      <c r="P3736" s="7">
        <f t="shared" si="466"/>
        <v>61</v>
      </c>
      <c r="Q3736" t="str">
        <f t="shared" si="467"/>
        <v>theater</v>
      </c>
      <c r="R3736" s="8" t="str">
        <f t="shared" si="468"/>
        <v>plays</v>
      </c>
      <c r="S3736" s="12">
        <f t="shared" si="469"/>
        <v>42089.901574074072</v>
      </c>
      <c r="T3736" s="12">
        <f t="shared" si="470"/>
        <v>42149.901574074072</v>
      </c>
      <c r="U3736" s="13">
        <f t="shared" si="471"/>
        <v>42089.901574074072</v>
      </c>
      <c r="V3736" t="str">
        <f t="shared" si="472"/>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65"/>
        <v>0.13333333333333333</v>
      </c>
      <c r="P3737" s="7">
        <f t="shared" si="466"/>
        <v>10</v>
      </c>
      <c r="Q3737" t="str">
        <f t="shared" si="467"/>
        <v>theater</v>
      </c>
      <c r="R3737" s="8" t="str">
        <f t="shared" si="468"/>
        <v>plays</v>
      </c>
      <c r="S3737" s="12">
        <f t="shared" si="469"/>
        <v>42122.693159722221</v>
      </c>
      <c r="T3737" s="12">
        <f t="shared" si="470"/>
        <v>42152.693159722221</v>
      </c>
      <c r="U3737" s="13">
        <f t="shared" si="471"/>
        <v>42122.693159722221</v>
      </c>
      <c r="V3737" t="str">
        <f t="shared" si="472"/>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65"/>
        <v>6.6666666666666671E-3</v>
      </c>
      <c r="P3738" s="7">
        <f t="shared" si="466"/>
        <v>10</v>
      </c>
      <c r="Q3738" t="str">
        <f t="shared" si="467"/>
        <v>theater</v>
      </c>
      <c r="R3738" s="8" t="str">
        <f t="shared" si="468"/>
        <v>plays</v>
      </c>
      <c r="S3738" s="12">
        <f t="shared" si="469"/>
        <v>42048.711724537032</v>
      </c>
      <c r="T3738" s="12">
        <f t="shared" si="470"/>
        <v>42086.75</v>
      </c>
      <c r="U3738" s="13">
        <f t="shared" si="471"/>
        <v>42048.711724537032</v>
      </c>
      <c r="V3738" t="str">
        <f t="shared" si="472"/>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65"/>
        <v>0.21428571428571427</v>
      </c>
      <c r="P3739" s="7">
        <f t="shared" si="466"/>
        <v>37.5</v>
      </c>
      <c r="Q3739" t="str">
        <f t="shared" si="467"/>
        <v>theater</v>
      </c>
      <c r="R3739" s="8" t="str">
        <f t="shared" si="468"/>
        <v>plays</v>
      </c>
      <c r="S3739" s="12">
        <f t="shared" si="469"/>
        <v>42297.691006944442</v>
      </c>
      <c r="T3739" s="12">
        <f t="shared" si="470"/>
        <v>42320.290972222225</v>
      </c>
      <c r="U3739" s="13">
        <f t="shared" si="471"/>
        <v>42297.691006944442</v>
      </c>
      <c r="V3739" t="str">
        <f t="shared" si="472"/>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65"/>
        <v>0.18</v>
      </c>
      <c r="P3740" s="7">
        <f t="shared" si="466"/>
        <v>45</v>
      </c>
      <c r="Q3740" t="str">
        <f t="shared" si="467"/>
        <v>theater</v>
      </c>
      <c r="R3740" s="8" t="str">
        <f t="shared" si="468"/>
        <v>plays</v>
      </c>
      <c r="S3740" s="12">
        <f t="shared" si="469"/>
        <v>41813.938715277778</v>
      </c>
      <c r="T3740" s="12">
        <f t="shared" si="470"/>
        <v>41835.916666666664</v>
      </c>
      <c r="U3740" s="13">
        <f t="shared" si="471"/>
        <v>41813.938715277778</v>
      </c>
      <c r="V3740" t="str">
        <f t="shared" si="472"/>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65"/>
        <v>0.20125000000000001</v>
      </c>
      <c r="P3741" s="7">
        <f t="shared" si="466"/>
        <v>100.625</v>
      </c>
      <c r="Q3741" t="str">
        <f t="shared" si="467"/>
        <v>theater</v>
      </c>
      <c r="R3741" s="8" t="str">
        <f t="shared" si="468"/>
        <v>plays</v>
      </c>
      <c r="S3741" s="12">
        <f t="shared" si="469"/>
        <v>42548.449861111112</v>
      </c>
      <c r="T3741" s="12">
        <f t="shared" si="470"/>
        <v>42568.449861111112</v>
      </c>
      <c r="U3741" s="13">
        <f t="shared" si="471"/>
        <v>42548.449861111112</v>
      </c>
      <c r="V3741" t="str">
        <f t="shared" si="472"/>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65"/>
        <v>0.17899999999999999</v>
      </c>
      <c r="P3742" s="7">
        <f t="shared" si="466"/>
        <v>25.571428571428573</v>
      </c>
      <c r="Q3742" t="str">
        <f t="shared" si="467"/>
        <v>theater</v>
      </c>
      <c r="R3742" s="8" t="str">
        <f t="shared" si="468"/>
        <v>plays</v>
      </c>
      <c r="S3742" s="12">
        <f t="shared" si="469"/>
        <v>41833.089756944442</v>
      </c>
      <c r="T3742" s="12">
        <f t="shared" si="470"/>
        <v>41863.079143518517</v>
      </c>
      <c r="U3742" s="13">
        <f t="shared" si="471"/>
        <v>41833.089756944442</v>
      </c>
      <c r="V3742" t="str">
        <f t="shared" si="472"/>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65"/>
        <v>0</v>
      </c>
      <c r="P3743" s="7" t="e">
        <f t="shared" si="466"/>
        <v>#DIV/0!</v>
      </c>
      <c r="Q3743" t="str">
        <f t="shared" si="467"/>
        <v>theater</v>
      </c>
      <c r="R3743" s="8" t="str">
        <f t="shared" si="468"/>
        <v>plays</v>
      </c>
      <c r="S3743" s="12">
        <f t="shared" si="469"/>
        <v>42325.920717592591</v>
      </c>
      <c r="T3743" s="12">
        <f t="shared" si="470"/>
        <v>42355.920717592591</v>
      </c>
      <c r="U3743" s="13">
        <f t="shared" si="471"/>
        <v>42325.920717592591</v>
      </c>
      <c r="V3743" t="str">
        <f t="shared" si="472"/>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65"/>
        <v>0.02</v>
      </c>
      <c r="P3744" s="7">
        <f t="shared" si="466"/>
        <v>25</v>
      </c>
      <c r="Q3744" t="str">
        <f t="shared" si="467"/>
        <v>theater</v>
      </c>
      <c r="R3744" s="8" t="str">
        <f t="shared" si="468"/>
        <v>plays</v>
      </c>
      <c r="S3744" s="12">
        <f t="shared" si="469"/>
        <v>41858.214629629627</v>
      </c>
      <c r="T3744" s="12">
        <f t="shared" si="470"/>
        <v>41888.214629629627</v>
      </c>
      <c r="U3744" s="13">
        <f t="shared" si="471"/>
        <v>41858.214629629627</v>
      </c>
      <c r="V3744" t="str">
        <f t="shared" si="472"/>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65"/>
        <v>0</v>
      </c>
      <c r="P3745" s="7" t="e">
        <f t="shared" si="466"/>
        <v>#DIV/0!</v>
      </c>
      <c r="Q3745" t="str">
        <f t="shared" si="467"/>
        <v>theater</v>
      </c>
      <c r="R3745" s="8" t="str">
        <f t="shared" si="468"/>
        <v>plays</v>
      </c>
      <c r="S3745" s="12">
        <f t="shared" si="469"/>
        <v>41793.710231481484</v>
      </c>
      <c r="T3745" s="12">
        <f t="shared" si="470"/>
        <v>41823.710231481484</v>
      </c>
      <c r="U3745" s="13">
        <f t="shared" si="471"/>
        <v>41793.710231481484</v>
      </c>
      <c r="V3745" t="str">
        <f t="shared" si="472"/>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65"/>
        <v>0</v>
      </c>
      <c r="P3746" s="7" t="e">
        <f t="shared" si="466"/>
        <v>#DIV/0!</v>
      </c>
      <c r="Q3746" t="str">
        <f t="shared" si="467"/>
        <v>theater</v>
      </c>
      <c r="R3746" s="8" t="str">
        <f t="shared" si="468"/>
        <v>plays</v>
      </c>
      <c r="S3746" s="12">
        <f t="shared" si="469"/>
        <v>41793.814259259263</v>
      </c>
      <c r="T3746" s="12">
        <f t="shared" si="470"/>
        <v>41825.165972222225</v>
      </c>
      <c r="U3746" s="13">
        <f t="shared" si="471"/>
        <v>41793.814259259263</v>
      </c>
      <c r="V3746" t="str">
        <f t="shared" si="472"/>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65"/>
        <v>0.1</v>
      </c>
      <c r="P3747" s="7">
        <f t="shared" si="466"/>
        <v>10</v>
      </c>
      <c r="Q3747" t="str">
        <f t="shared" si="467"/>
        <v>theater</v>
      </c>
      <c r="R3747" s="8" t="str">
        <f t="shared" si="468"/>
        <v>plays</v>
      </c>
      <c r="S3747" s="12">
        <f t="shared" si="469"/>
        <v>41831.697939814811</v>
      </c>
      <c r="T3747" s="12">
        <f t="shared" si="470"/>
        <v>41861.697939814811</v>
      </c>
      <c r="U3747" s="13">
        <f t="shared" si="471"/>
        <v>41831.697939814811</v>
      </c>
      <c r="V3747" t="str">
        <f t="shared" si="472"/>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65"/>
        <v>2.3764705882352941E-2</v>
      </c>
      <c r="P3748" s="7">
        <f t="shared" si="466"/>
        <v>202</v>
      </c>
      <c r="Q3748" t="str">
        <f t="shared" si="467"/>
        <v>theater</v>
      </c>
      <c r="R3748" s="8" t="str">
        <f t="shared" si="468"/>
        <v>plays</v>
      </c>
      <c r="S3748" s="12">
        <f t="shared" si="469"/>
        <v>42621.389340277776</v>
      </c>
      <c r="T3748" s="12">
        <f t="shared" si="470"/>
        <v>42651.389340277776</v>
      </c>
      <c r="U3748" s="13">
        <f t="shared" si="471"/>
        <v>42621.389340277776</v>
      </c>
      <c r="V3748" t="str">
        <f t="shared" si="472"/>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65"/>
        <v>0.01</v>
      </c>
      <c r="P3749" s="7">
        <f t="shared" si="466"/>
        <v>25</v>
      </c>
      <c r="Q3749" t="str">
        <f t="shared" si="467"/>
        <v>theater</v>
      </c>
      <c r="R3749" s="8" t="str">
        <f t="shared" si="468"/>
        <v>plays</v>
      </c>
      <c r="S3749" s="12">
        <f t="shared" si="469"/>
        <v>42164.299722222218</v>
      </c>
      <c r="T3749" s="12">
        <f t="shared" si="470"/>
        <v>42190.957638888889</v>
      </c>
      <c r="U3749" s="13">
        <f t="shared" si="471"/>
        <v>42164.299722222218</v>
      </c>
      <c r="V3749" t="str">
        <f t="shared" si="472"/>
        <v>Jun</v>
      </c>
    </row>
    <row r="3750" spans="1:22"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65"/>
        <v>1.0351999999999999</v>
      </c>
      <c r="P3750" s="7">
        <f t="shared" si="466"/>
        <v>99.538461538461533</v>
      </c>
      <c r="Q3750" t="str">
        <f t="shared" si="467"/>
        <v>theater</v>
      </c>
      <c r="R3750" s="8" t="str">
        <f t="shared" si="468"/>
        <v>musical</v>
      </c>
      <c r="S3750" s="12">
        <f t="shared" si="469"/>
        <v>42395.706435185188</v>
      </c>
      <c r="T3750" s="12">
        <f t="shared" si="470"/>
        <v>42416.249305555553</v>
      </c>
      <c r="U3750" s="13">
        <f t="shared" si="471"/>
        <v>42395.706435185188</v>
      </c>
      <c r="V3750" t="str">
        <f t="shared" si="472"/>
        <v>Jan</v>
      </c>
    </row>
    <row r="3751" spans="1:22"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65"/>
        <v>1.05</v>
      </c>
      <c r="P3751" s="7">
        <f t="shared" si="466"/>
        <v>75</v>
      </c>
      <c r="Q3751" t="str">
        <f t="shared" si="467"/>
        <v>theater</v>
      </c>
      <c r="R3751" s="8" t="str">
        <f t="shared" si="468"/>
        <v>musical</v>
      </c>
      <c r="S3751" s="12">
        <f t="shared" si="469"/>
        <v>42458.127175925925</v>
      </c>
      <c r="T3751" s="12">
        <f t="shared" si="470"/>
        <v>42489.165972222225</v>
      </c>
      <c r="U3751" s="13">
        <f t="shared" si="471"/>
        <v>42458.127175925925</v>
      </c>
      <c r="V3751" t="str">
        <f t="shared" si="472"/>
        <v>Mar</v>
      </c>
    </row>
    <row r="3752" spans="1:22"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65"/>
        <v>1.0044999999999999</v>
      </c>
      <c r="P3752" s="7">
        <f t="shared" si="466"/>
        <v>215.25</v>
      </c>
      <c r="Q3752" t="str">
        <f t="shared" si="467"/>
        <v>theater</v>
      </c>
      <c r="R3752" s="8" t="str">
        <f t="shared" si="468"/>
        <v>musical</v>
      </c>
      <c r="S3752" s="12">
        <f t="shared" si="469"/>
        <v>42016.981574074074</v>
      </c>
      <c r="T3752" s="12">
        <f t="shared" si="470"/>
        <v>42045.332638888889</v>
      </c>
      <c r="U3752" s="13">
        <f t="shared" si="471"/>
        <v>42016.981574074074</v>
      </c>
      <c r="V3752" t="str">
        <f t="shared" si="472"/>
        <v>Jan</v>
      </c>
    </row>
    <row r="3753" spans="1:22"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65"/>
        <v>1.3260000000000001</v>
      </c>
      <c r="P3753" s="7">
        <f t="shared" si="466"/>
        <v>120.54545454545455</v>
      </c>
      <c r="Q3753" t="str">
        <f t="shared" si="467"/>
        <v>theater</v>
      </c>
      <c r="R3753" s="8" t="str">
        <f t="shared" si="468"/>
        <v>musical</v>
      </c>
      <c r="S3753" s="12">
        <f t="shared" si="469"/>
        <v>42403.035567129627</v>
      </c>
      <c r="T3753" s="12">
        <f t="shared" si="470"/>
        <v>42462.993900462963</v>
      </c>
      <c r="U3753" s="13">
        <f t="shared" si="471"/>
        <v>42403.035567129627</v>
      </c>
      <c r="V3753" t="str">
        <f t="shared" si="472"/>
        <v>Feb</v>
      </c>
    </row>
    <row r="3754" spans="1:22"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65"/>
        <v>1.1299999999999999</v>
      </c>
      <c r="P3754" s="7">
        <f t="shared" si="466"/>
        <v>37.666666666666664</v>
      </c>
      <c r="Q3754" t="str">
        <f t="shared" si="467"/>
        <v>theater</v>
      </c>
      <c r="R3754" s="8" t="str">
        <f t="shared" si="468"/>
        <v>musical</v>
      </c>
      <c r="S3754" s="12">
        <f t="shared" si="469"/>
        <v>42619.802488425921</v>
      </c>
      <c r="T3754" s="12">
        <f t="shared" si="470"/>
        <v>42659.875</v>
      </c>
      <c r="U3754" s="13">
        <f t="shared" si="471"/>
        <v>42619.802488425921</v>
      </c>
      <c r="V3754" t="str">
        <f t="shared" si="472"/>
        <v>Sep</v>
      </c>
    </row>
    <row r="3755" spans="1:22"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65"/>
        <v>1.0334000000000001</v>
      </c>
      <c r="P3755" s="7">
        <f t="shared" si="466"/>
        <v>172.23333333333332</v>
      </c>
      <c r="Q3755" t="str">
        <f t="shared" si="467"/>
        <v>theater</v>
      </c>
      <c r="R3755" s="8" t="str">
        <f t="shared" si="468"/>
        <v>musical</v>
      </c>
      <c r="S3755" s="12">
        <f t="shared" si="469"/>
        <v>42128.824074074073</v>
      </c>
      <c r="T3755" s="12">
        <f t="shared" si="470"/>
        <v>42158</v>
      </c>
      <c r="U3755" s="13">
        <f t="shared" si="471"/>
        <v>42128.824074074073</v>
      </c>
      <c r="V3755" t="str">
        <f t="shared" si="472"/>
        <v>May</v>
      </c>
    </row>
    <row r="3756" spans="1:22"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65"/>
        <v>1.2</v>
      </c>
      <c r="P3756" s="7">
        <f t="shared" si="466"/>
        <v>111.11111111111111</v>
      </c>
      <c r="Q3756" t="str">
        <f t="shared" si="467"/>
        <v>theater</v>
      </c>
      <c r="R3756" s="8" t="str">
        <f t="shared" si="468"/>
        <v>musical</v>
      </c>
      <c r="S3756" s="12">
        <f t="shared" si="469"/>
        <v>41808.881215277775</v>
      </c>
      <c r="T3756" s="12">
        <f t="shared" si="470"/>
        <v>41846.207638888889</v>
      </c>
      <c r="U3756" s="13">
        <f t="shared" si="471"/>
        <v>41808.881215277775</v>
      </c>
      <c r="V3756" t="str">
        <f t="shared" si="472"/>
        <v>Jun</v>
      </c>
    </row>
    <row r="3757" spans="1:22"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65"/>
        <v>1.2963636363636364</v>
      </c>
      <c r="P3757" s="7">
        <f t="shared" si="466"/>
        <v>25.464285714285715</v>
      </c>
      <c r="Q3757" t="str">
        <f t="shared" si="467"/>
        <v>theater</v>
      </c>
      <c r="R3757" s="8" t="str">
        <f t="shared" si="468"/>
        <v>musical</v>
      </c>
      <c r="S3757" s="12">
        <f t="shared" si="469"/>
        <v>42445.866979166662</v>
      </c>
      <c r="T3757" s="12">
        <f t="shared" si="470"/>
        <v>42475.866979166662</v>
      </c>
      <c r="U3757" s="13">
        <f t="shared" si="471"/>
        <v>42445.866979166662</v>
      </c>
      <c r="V3757" t="str">
        <f t="shared" si="472"/>
        <v>Mar</v>
      </c>
    </row>
    <row r="3758" spans="1:22"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65"/>
        <v>1.0111111111111111</v>
      </c>
      <c r="P3758" s="7">
        <f t="shared" si="466"/>
        <v>267.64705882352939</v>
      </c>
      <c r="Q3758" t="str">
        <f t="shared" si="467"/>
        <v>theater</v>
      </c>
      <c r="R3758" s="8" t="str">
        <f t="shared" si="468"/>
        <v>musical</v>
      </c>
      <c r="S3758" s="12">
        <f t="shared" si="469"/>
        <v>41771.814791666664</v>
      </c>
      <c r="T3758" s="12">
        <f t="shared" si="470"/>
        <v>41801.814791666664</v>
      </c>
      <c r="U3758" s="13">
        <f t="shared" si="471"/>
        <v>41771.814791666664</v>
      </c>
      <c r="V3758" t="str">
        <f t="shared" si="472"/>
        <v>May</v>
      </c>
    </row>
    <row r="3759" spans="1:22"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65"/>
        <v>1.0851428571428572</v>
      </c>
      <c r="P3759" s="7">
        <f t="shared" si="466"/>
        <v>75.959999999999994</v>
      </c>
      <c r="Q3759" t="str">
        <f t="shared" si="467"/>
        <v>theater</v>
      </c>
      <c r="R3759" s="8" t="str">
        <f t="shared" si="468"/>
        <v>musical</v>
      </c>
      <c r="S3759" s="12">
        <f t="shared" si="469"/>
        <v>41954.850868055553</v>
      </c>
      <c r="T3759" s="12">
        <f t="shared" si="470"/>
        <v>41974.850868055553</v>
      </c>
      <c r="U3759" s="13">
        <f t="shared" si="471"/>
        <v>41954.850868055553</v>
      </c>
      <c r="V3759" t="str">
        <f t="shared" si="472"/>
        <v>Nov</v>
      </c>
    </row>
    <row r="3760" spans="1:22"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65"/>
        <v>1.0233333333333334</v>
      </c>
      <c r="P3760" s="7">
        <f t="shared" si="466"/>
        <v>59.03846153846154</v>
      </c>
      <c r="Q3760" t="str">
        <f t="shared" si="467"/>
        <v>theater</v>
      </c>
      <c r="R3760" s="8" t="str">
        <f t="shared" si="468"/>
        <v>musical</v>
      </c>
      <c r="S3760" s="12">
        <f t="shared" si="469"/>
        <v>41747.471504629633</v>
      </c>
      <c r="T3760" s="12">
        <f t="shared" si="470"/>
        <v>41778.208333333336</v>
      </c>
      <c r="U3760" s="13">
        <f t="shared" si="471"/>
        <v>41747.471504629633</v>
      </c>
      <c r="V3760" t="str">
        <f t="shared" si="472"/>
        <v>Apr</v>
      </c>
    </row>
    <row r="3761" spans="1:22"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65"/>
        <v>1.1024425000000002</v>
      </c>
      <c r="P3761" s="7">
        <f t="shared" si="466"/>
        <v>50.111022727272733</v>
      </c>
      <c r="Q3761" t="str">
        <f t="shared" si="467"/>
        <v>theater</v>
      </c>
      <c r="R3761" s="8" t="str">
        <f t="shared" si="468"/>
        <v>musical</v>
      </c>
      <c r="S3761" s="12">
        <f t="shared" si="469"/>
        <v>42182.108252314814</v>
      </c>
      <c r="T3761" s="12">
        <f t="shared" si="470"/>
        <v>42242.108252314814</v>
      </c>
      <c r="U3761" s="13">
        <f t="shared" si="471"/>
        <v>42182.108252314814</v>
      </c>
      <c r="V3761" t="str">
        <f t="shared" si="472"/>
        <v>Jun</v>
      </c>
    </row>
    <row r="3762" spans="1:22"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65"/>
        <v>1.010154</v>
      </c>
      <c r="P3762" s="7">
        <f t="shared" si="466"/>
        <v>55.502967032967035</v>
      </c>
      <c r="Q3762" t="str">
        <f t="shared" si="467"/>
        <v>theater</v>
      </c>
      <c r="R3762" s="8" t="str">
        <f t="shared" si="468"/>
        <v>musical</v>
      </c>
      <c r="S3762" s="12">
        <f t="shared" si="469"/>
        <v>41739.525300925925</v>
      </c>
      <c r="T3762" s="12">
        <f t="shared" si="470"/>
        <v>41764.525300925925</v>
      </c>
      <c r="U3762" s="13">
        <f t="shared" si="471"/>
        <v>41739.525300925925</v>
      </c>
      <c r="V3762" t="str">
        <f t="shared" si="472"/>
        <v>Apr</v>
      </c>
    </row>
    <row r="3763" spans="1:22"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65"/>
        <v>1</v>
      </c>
      <c r="P3763" s="7">
        <f t="shared" si="466"/>
        <v>166.66666666666666</v>
      </c>
      <c r="Q3763" t="str">
        <f t="shared" si="467"/>
        <v>theater</v>
      </c>
      <c r="R3763" s="8" t="str">
        <f t="shared" si="468"/>
        <v>musical</v>
      </c>
      <c r="S3763" s="12">
        <f t="shared" si="469"/>
        <v>42173.466863425929</v>
      </c>
      <c r="T3763" s="12">
        <f t="shared" si="470"/>
        <v>42226.958333333328</v>
      </c>
      <c r="U3763" s="13">
        <f t="shared" si="471"/>
        <v>42173.466863425929</v>
      </c>
      <c r="V3763" t="str">
        <f t="shared" si="472"/>
        <v>Jun</v>
      </c>
    </row>
    <row r="3764" spans="1:22"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65"/>
        <v>1.0624</v>
      </c>
      <c r="P3764" s="7">
        <f t="shared" si="466"/>
        <v>47.428571428571431</v>
      </c>
      <c r="Q3764" t="str">
        <f t="shared" si="467"/>
        <v>theater</v>
      </c>
      <c r="R3764" s="8" t="str">
        <f t="shared" si="468"/>
        <v>musical</v>
      </c>
      <c r="S3764" s="12">
        <f t="shared" si="469"/>
        <v>42193.813530092593</v>
      </c>
      <c r="T3764" s="12">
        <f t="shared" si="470"/>
        <v>42218.813530092593</v>
      </c>
      <c r="U3764" s="13">
        <f t="shared" si="471"/>
        <v>42193.813530092593</v>
      </c>
      <c r="V3764" t="str">
        <f t="shared" si="472"/>
        <v>Jul</v>
      </c>
    </row>
    <row r="3765" spans="1:22"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65"/>
        <v>1</v>
      </c>
      <c r="P3765" s="7">
        <f t="shared" si="466"/>
        <v>64.935064935064929</v>
      </c>
      <c r="Q3765" t="str">
        <f t="shared" si="467"/>
        <v>theater</v>
      </c>
      <c r="R3765" s="8" t="str">
        <f t="shared" si="468"/>
        <v>musical</v>
      </c>
      <c r="S3765" s="12">
        <f t="shared" si="469"/>
        <v>42065.750300925924</v>
      </c>
      <c r="T3765" s="12">
        <f t="shared" si="470"/>
        <v>42095.708634259259</v>
      </c>
      <c r="U3765" s="13">
        <f t="shared" si="471"/>
        <v>42065.750300925924</v>
      </c>
      <c r="V3765" t="str">
        <f t="shared" si="472"/>
        <v>Mar</v>
      </c>
    </row>
    <row r="3766" spans="1:22"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65"/>
        <v>1</v>
      </c>
      <c r="P3766" s="7">
        <f t="shared" si="466"/>
        <v>55.555555555555557</v>
      </c>
      <c r="Q3766" t="str">
        <f t="shared" si="467"/>
        <v>theater</v>
      </c>
      <c r="R3766" s="8" t="str">
        <f t="shared" si="468"/>
        <v>musical</v>
      </c>
      <c r="S3766" s="12">
        <f t="shared" si="469"/>
        <v>42499.842962962968</v>
      </c>
      <c r="T3766" s="12">
        <f t="shared" si="470"/>
        <v>42519.025000000001</v>
      </c>
      <c r="U3766" s="13">
        <f t="shared" si="471"/>
        <v>42499.842962962968</v>
      </c>
      <c r="V3766" t="str">
        <f t="shared" si="472"/>
        <v>May</v>
      </c>
    </row>
    <row r="3767" spans="1:22"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65"/>
        <v>1.1345714285714286</v>
      </c>
      <c r="P3767" s="7">
        <f t="shared" si="466"/>
        <v>74.224299065420567</v>
      </c>
      <c r="Q3767" t="str">
        <f t="shared" si="467"/>
        <v>theater</v>
      </c>
      <c r="R3767" s="8" t="str">
        <f t="shared" si="468"/>
        <v>musical</v>
      </c>
      <c r="S3767" s="12">
        <f t="shared" si="469"/>
        <v>41820.776412037041</v>
      </c>
      <c r="T3767" s="12">
        <f t="shared" si="470"/>
        <v>41850.776412037041</v>
      </c>
      <c r="U3767" s="13">
        <f t="shared" si="471"/>
        <v>41820.776412037041</v>
      </c>
      <c r="V3767" t="str">
        <f t="shared" si="472"/>
        <v>Jun</v>
      </c>
    </row>
    <row r="3768" spans="1:22"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65"/>
        <v>1.0265010000000001</v>
      </c>
      <c r="P3768" s="7">
        <f t="shared" si="466"/>
        <v>106.9271875</v>
      </c>
      <c r="Q3768" t="str">
        <f t="shared" si="467"/>
        <v>theater</v>
      </c>
      <c r="R3768" s="8" t="str">
        <f t="shared" si="468"/>
        <v>musical</v>
      </c>
      <c r="S3768" s="12">
        <f t="shared" si="469"/>
        <v>41788.167187500003</v>
      </c>
      <c r="T3768" s="12">
        <f t="shared" si="470"/>
        <v>41823.167187500003</v>
      </c>
      <c r="U3768" s="13">
        <f t="shared" si="471"/>
        <v>41788.167187500003</v>
      </c>
      <c r="V3768" t="str">
        <f t="shared" si="472"/>
        <v>May</v>
      </c>
    </row>
    <row r="3769" spans="1:22"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65"/>
        <v>1.1675</v>
      </c>
      <c r="P3769" s="7">
        <f t="shared" si="466"/>
        <v>41.696428571428569</v>
      </c>
      <c r="Q3769" t="str">
        <f t="shared" si="467"/>
        <v>theater</v>
      </c>
      <c r="R3769" s="8" t="str">
        <f t="shared" si="468"/>
        <v>musical</v>
      </c>
      <c r="S3769" s="12">
        <f t="shared" si="469"/>
        <v>42050.019641203704</v>
      </c>
      <c r="T3769" s="12">
        <f t="shared" si="470"/>
        <v>42064.207638888889</v>
      </c>
      <c r="U3769" s="13">
        <f t="shared" si="471"/>
        <v>42050.019641203704</v>
      </c>
      <c r="V3769" t="str">
        <f t="shared" si="472"/>
        <v>Feb</v>
      </c>
    </row>
    <row r="3770" spans="1:22"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ref="O3770:O3833" si="473">E3770/D3770</f>
        <v>1.0765274999999999</v>
      </c>
      <c r="P3770" s="7">
        <f t="shared" si="466"/>
        <v>74.243275862068955</v>
      </c>
      <c r="Q3770" t="str">
        <f t="shared" si="467"/>
        <v>theater</v>
      </c>
      <c r="R3770" s="8" t="str">
        <f t="shared" si="468"/>
        <v>musical</v>
      </c>
      <c r="S3770" s="12">
        <f t="shared" si="469"/>
        <v>41772.727893518517</v>
      </c>
      <c r="T3770" s="12">
        <f t="shared" si="470"/>
        <v>41802.727893518517</v>
      </c>
      <c r="U3770" s="13">
        <f t="shared" si="471"/>
        <v>41772.727893518517</v>
      </c>
      <c r="V3770" t="str">
        <f t="shared" si="472"/>
        <v>May</v>
      </c>
    </row>
    <row r="3771" spans="1:22"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73"/>
        <v>1</v>
      </c>
      <c r="P3771" s="7">
        <f t="shared" si="466"/>
        <v>73.333333333333329</v>
      </c>
      <c r="Q3771" t="str">
        <f t="shared" si="467"/>
        <v>theater</v>
      </c>
      <c r="R3771" s="8" t="str">
        <f t="shared" si="468"/>
        <v>musical</v>
      </c>
      <c r="S3771" s="12">
        <f t="shared" si="469"/>
        <v>42445.598136574074</v>
      </c>
      <c r="T3771" s="12">
        <f t="shared" si="470"/>
        <v>42475.598136574074</v>
      </c>
      <c r="U3771" s="13">
        <f t="shared" si="471"/>
        <v>42445.598136574074</v>
      </c>
      <c r="V3771" t="str">
        <f t="shared" si="472"/>
        <v>Mar</v>
      </c>
    </row>
    <row r="3772" spans="1:22"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73"/>
        <v>1</v>
      </c>
      <c r="P3772" s="7">
        <f t="shared" si="466"/>
        <v>100</v>
      </c>
      <c r="Q3772" t="str">
        <f t="shared" si="467"/>
        <v>theater</v>
      </c>
      <c r="R3772" s="8" t="str">
        <f t="shared" si="468"/>
        <v>musical</v>
      </c>
      <c r="S3772" s="12">
        <f t="shared" si="469"/>
        <v>42138.930671296301</v>
      </c>
      <c r="T3772" s="12">
        <f t="shared" si="470"/>
        <v>42168.930671296301</v>
      </c>
      <c r="U3772" s="13">
        <f t="shared" si="471"/>
        <v>42138.930671296301</v>
      </c>
      <c r="V3772" t="str">
        <f t="shared" si="472"/>
        <v>May</v>
      </c>
    </row>
    <row r="3773" spans="1:22"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73"/>
        <v>1.46</v>
      </c>
      <c r="P3773" s="7">
        <f t="shared" si="466"/>
        <v>38.421052631578945</v>
      </c>
      <c r="Q3773" t="str">
        <f t="shared" si="467"/>
        <v>theater</v>
      </c>
      <c r="R3773" s="8" t="str">
        <f t="shared" si="468"/>
        <v>musical</v>
      </c>
      <c r="S3773" s="12">
        <f t="shared" si="469"/>
        <v>42493.857083333336</v>
      </c>
      <c r="T3773" s="12">
        <f t="shared" si="470"/>
        <v>42508</v>
      </c>
      <c r="U3773" s="13">
        <f t="shared" si="471"/>
        <v>42493.857083333336</v>
      </c>
      <c r="V3773" t="str">
        <f t="shared" si="472"/>
        <v>May</v>
      </c>
    </row>
    <row r="3774" spans="1:22"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73"/>
        <v>1.1020000000000001</v>
      </c>
      <c r="P3774" s="7">
        <f t="shared" si="466"/>
        <v>166.96969696969697</v>
      </c>
      <c r="Q3774" t="str">
        <f t="shared" si="467"/>
        <v>theater</v>
      </c>
      <c r="R3774" s="8" t="str">
        <f t="shared" si="468"/>
        <v>musical</v>
      </c>
      <c r="S3774" s="12">
        <f t="shared" si="469"/>
        <v>42682.616967592592</v>
      </c>
      <c r="T3774" s="12">
        <f t="shared" si="470"/>
        <v>42703.25</v>
      </c>
      <c r="U3774" s="13">
        <f t="shared" si="471"/>
        <v>42682.616967592592</v>
      </c>
      <c r="V3774" t="str">
        <f t="shared" si="472"/>
        <v>Nov</v>
      </c>
    </row>
    <row r="3775" spans="1:22"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73"/>
        <v>1.0820000000000001</v>
      </c>
      <c r="P3775" s="7">
        <f t="shared" si="466"/>
        <v>94.912280701754383</v>
      </c>
      <c r="Q3775" t="str">
        <f t="shared" si="467"/>
        <v>theater</v>
      </c>
      <c r="R3775" s="8" t="str">
        <f t="shared" si="468"/>
        <v>musical</v>
      </c>
      <c r="S3775" s="12">
        <f t="shared" si="469"/>
        <v>42656.005173611113</v>
      </c>
      <c r="T3775" s="12">
        <f t="shared" si="470"/>
        <v>42689.088888888888</v>
      </c>
      <c r="U3775" s="13">
        <f t="shared" si="471"/>
        <v>42656.005173611113</v>
      </c>
      <c r="V3775" t="str">
        <f t="shared" si="472"/>
        <v>Oct</v>
      </c>
    </row>
    <row r="3776" spans="1:22"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73"/>
        <v>1</v>
      </c>
      <c r="P3776" s="7">
        <f t="shared" si="466"/>
        <v>100</v>
      </c>
      <c r="Q3776" t="str">
        <f t="shared" si="467"/>
        <v>theater</v>
      </c>
      <c r="R3776" s="8" t="str">
        <f t="shared" si="468"/>
        <v>musical</v>
      </c>
      <c r="S3776" s="12">
        <f t="shared" si="469"/>
        <v>42087.792303240742</v>
      </c>
      <c r="T3776" s="12">
        <f t="shared" si="470"/>
        <v>42103.792303240742</v>
      </c>
      <c r="U3776" s="13">
        <f t="shared" si="471"/>
        <v>42087.792303240742</v>
      </c>
      <c r="V3776" t="str">
        <f t="shared" si="472"/>
        <v>Mar</v>
      </c>
    </row>
    <row r="3777" spans="1:22"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73"/>
        <v>1.0024999999999999</v>
      </c>
      <c r="P3777" s="7">
        <f t="shared" si="466"/>
        <v>143.21428571428572</v>
      </c>
      <c r="Q3777" t="str">
        <f t="shared" si="467"/>
        <v>theater</v>
      </c>
      <c r="R3777" s="8" t="str">
        <f t="shared" si="468"/>
        <v>musical</v>
      </c>
      <c r="S3777" s="12">
        <f t="shared" si="469"/>
        <v>42075.942627314813</v>
      </c>
      <c r="T3777" s="12">
        <f t="shared" si="470"/>
        <v>42103.166666666672</v>
      </c>
      <c r="U3777" s="13">
        <f t="shared" si="471"/>
        <v>42075.942627314813</v>
      </c>
      <c r="V3777" t="str">
        <f t="shared" si="472"/>
        <v>Mar</v>
      </c>
    </row>
    <row r="3778" spans="1:22"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73"/>
        <v>1.0671250000000001</v>
      </c>
      <c r="P3778" s="7">
        <f t="shared" si="466"/>
        <v>90.819148936170208</v>
      </c>
      <c r="Q3778" t="str">
        <f t="shared" si="467"/>
        <v>theater</v>
      </c>
      <c r="R3778" s="8" t="str">
        <f t="shared" si="468"/>
        <v>musical</v>
      </c>
      <c r="S3778" s="12">
        <f t="shared" si="469"/>
        <v>41814.367800925924</v>
      </c>
      <c r="T3778" s="12">
        <f t="shared" si="470"/>
        <v>41852.041666666664</v>
      </c>
      <c r="U3778" s="13">
        <f t="shared" si="471"/>
        <v>41814.367800925924</v>
      </c>
      <c r="V3778" t="str">
        <f t="shared" si="472"/>
        <v>Jun</v>
      </c>
    </row>
    <row r="3779" spans="1:22"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473"/>
        <v>1.4319999999999999</v>
      </c>
      <c r="P3779" s="7">
        <f t="shared" ref="P3779:P3842" si="474">E3779/L3779</f>
        <v>48.542372881355931</v>
      </c>
      <c r="Q3779" t="str">
        <f t="shared" ref="Q3779:Q3842" si="475">LEFT(N3779, SEARCH("/",N3779,1)-1)</f>
        <v>theater</v>
      </c>
      <c r="R3779" s="8" t="str">
        <f t="shared" ref="R3779:R3842" si="476">RIGHT(N3779,LEN(N3779)-SEARCH("/",N3779))</f>
        <v>musical</v>
      </c>
      <c r="S3779" s="12">
        <f t="shared" ref="S3779:S3842" si="477">(J3779/86400)+DATE(1970,1,1)</f>
        <v>41887.111354166671</v>
      </c>
      <c r="T3779" s="12">
        <f t="shared" ref="T3779:T3842" si="478">(I3779/86400)+DATE(1970,1,1)</f>
        <v>41909.166666666664</v>
      </c>
      <c r="U3779" s="13">
        <f t="shared" ref="U3779:U3842" si="479">S3779</f>
        <v>41887.111354166671</v>
      </c>
      <c r="V3779" t="str">
        <f t="shared" si="472"/>
        <v>Sep</v>
      </c>
    </row>
    <row r="3780" spans="1:22"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73"/>
        <v>1.0504166666666668</v>
      </c>
      <c r="P3780" s="7">
        <f t="shared" si="474"/>
        <v>70.027777777777771</v>
      </c>
      <c r="Q3780" t="str">
        <f t="shared" si="475"/>
        <v>theater</v>
      </c>
      <c r="R3780" s="8" t="str">
        <f t="shared" si="476"/>
        <v>musical</v>
      </c>
      <c r="S3780" s="12">
        <f t="shared" si="477"/>
        <v>41989.819212962961</v>
      </c>
      <c r="T3780" s="12">
        <f t="shared" si="478"/>
        <v>42049.819212962961</v>
      </c>
      <c r="U3780" s="13">
        <f t="shared" si="479"/>
        <v>41989.819212962961</v>
      </c>
      <c r="V3780" t="str">
        <f t="shared" ref="V3780:V3843" si="480">TEXT(S3780,"mmm")</f>
        <v>Dec</v>
      </c>
    </row>
    <row r="3781" spans="1:22"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73"/>
        <v>1.0398000000000001</v>
      </c>
      <c r="P3781" s="7">
        <f t="shared" si="474"/>
        <v>135.62608695652173</v>
      </c>
      <c r="Q3781" t="str">
        <f t="shared" si="475"/>
        <v>theater</v>
      </c>
      <c r="R3781" s="8" t="str">
        <f t="shared" si="476"/>
        <v>musical</v>
      </c>
      <c r="S3781" s="12">
        <f t="shared" si="477"/>
        <v>42425.735416666663</v>
      </c>
      <c r="T3781" s="12">
        <f t="shared" si="478"/>
        <v>42455.693749999999</v>
      </c>
      <c r="U3781" s="13">
        <f t="shared" si="479"/>
        <v>42425.735416666663</v>
      </c>
      <c r="V3781" t="str">
        <f t="shared" si="480"/>
        <v>Feb</v>
      </c>
    </row>
    <row r="3782" spans="1:22"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73"/>
        <v>1.2</v>
      </c>
      <c r="P3782" s="7">
        <f t="shared" si="474"/>
        <v>100</v>
      </c>
      <c r="Q3782" t="str">
        <f t="shared" si="475"/>
        <v>theater</v>
      </c>
      <c r="R3782" s="8" t="str">
        <f t="shared" si="476"/>
        <v>musical</v>
      </c>
      <c r="S3782" s="12">
        <f t="shared" si="477"/>
        <v>42166.219733796301</v>
      </c>
      <c r="T3782" s="12">
        <f t="shared" si="478"/>
        <v>42198.837500000001</v>
      </c>
      <c r="U3782" s="13">
        <f t="shared" si="479"/>
        <v>42166.219733796301</v>
      </c>
      <c r="V3782" t="str">
        <f t="shared" si="480"/>
        <v>Jun</v>
      </c>
    </row>
    <row r="3783" spans="1:22"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73"/>
        <v>1.0966666666666667</v>
      </c>
      <c r="P3783" s="7">
        <f t="shared" si="474"/>
        <v>94.90384615384616</v>
      </c>
      <c r="Q3783" t="str">
        <f t="shared" si="475"/>
        <v>theater</v>
      </c>
      <c r="R3783" s="8" t="str">
        <f t="shared" si="476"/>
        <v>musical</v>
      </c>
      <c r="S3783" s="12">
        <f t="shared" si="477"/>
        <v>41865.882928240739</v>
      </c>
      <c r="T3783" s="12">
        <f t="shared" si="478"/>
        <v>41890.882928240739</v>
      </c>
      <c r="U3783" s="13">
        <f t="shared" si="479"/>
        <v>41865.882928240739</v>
      </c>
      <c r="V3783" t="str">
        <f t="shared" si="480"/>
        <v>Aug</v>
      </c>
    </row>
    <row r="3784" spans="1:22"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73"/>
        <v>1.0175000000000001</v>
      </c>
      <c r="P3784" s="7">
        <f t="shared" si="474"/>
        <v>75.370370370370367</v>
      </c>
      <c r="Q3784" t="str">
        <f t="shared" si="475"/>
        <v>theater</v>
      </c>
      <c r="R3784" s="8" t="str">
        <f t="shared" si="476"/>
        <v>musical</v>
      </c>
      <c r="S3784" s="12">
        <f t="shared" si="477"/>
        <v>42546.862233796295</v>
      </c>
      <c r="T3784" s="12">
        <f t="shared" si="478"/>
        <v>42575.958333333328</v>
      </c>
      <c r="U3784" s="13">
        <f t="shared" si="479"/>
        <v>42546.862233796295</v>
      </c>
      <c r="V3784" t="str">
        <f t="shared" si="480"/>
        <v>Jun</v>
      </c>
    </row>
    <row r="3785" spans="1:22"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73"/>
        <v>1.2891666666666666</v>
      </c>
      <c r="P3785" s="7">
        <f t="shared" si="474"/>
        <v>64.458333333333329</v>
      </c>
      <c r="Q3785" t="str">
        <f t="shared" si="475"/>
        <v>theater</v>
      </c>
      <c r="R3785" s="8" t="str">
        <f t="shared" si="476"/>
        <v>musical</v>
      </c>
      <c r="S3785" s="12">
        <f t="shared" si="477"/>
        <v>42420.140277777777</v>
      </c>
      <c r="T3785" s="12">
        <f t="shared" si="478"/>
        <v>42444.666666666672</v>
      </c>
      <c r="U3785" s="13">
        <f t="shared" si="479"/>
        <v>42420.140277777777</v>
      </c>
      <c r="V3785" t="str">
        <f t="shared" si="480"/>
        <v>Feb</v>
      </c>
    </row>
    <row r="3786" spans="1:22"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73"/>
        <v>1.1499999999999999</v>
      </c>
      <c r="P3786" s="7">
        <f t="shared" si="474"/>
        <v>115</v>
      </c>
      <c r="Q3786" t="str">
        <f t="shared" si="475"/>
        <v>theater</v>
      </c>
      <c r="R3786" s="8" t="str">
        <f t="shared" si="476"/>
        <v>musical</v>
      </c>
      <c r="S3786" s="12">
        <f t="shared" si="477"/>
        <v>42531.980694444443</v>
      </c>
      <c r="T3786" s="12">
        <f t="shared" si="478"/>
        <v>42561.980694444443</v>
      </c>
      <c r="U3786" s="13">
        <f t="shared" si="479"/>
        <v>42531.980694444443</v>
      </c>
      <c r="V3786" t="str">
        <f t="shared" si="480"/>
        <v>Jun</v>
      </c>
    </row>
    <row r="3787" spans="1:22"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73"/>
        <v>1.5075000000000001</v>
      </c>
      <c r="P3787" s="7">
        <f t="shared" si="474"/>
        <v>100.5</v>
      </c>
      <c r="Q3787" t="str">
        <f t="shared" si="475"/>
        <v>theater</v>
      </c>
      <c r="R3787" s="8" t="str">
        <f t="shared" si="476"/>
        <v>musical</v>
      </c>
      <c r="S3787" s="12">
        <f t="shared" si="477"/>
        <v>42548.63853009259</v>
      </c>
      <c r="T3787" s="12">
        <f t="shared" si="478"/>
        <v>42584.418749999997</v>
      </c>
      <c r="U3787" s="13">
        <f t="shared" si="479"/>
        <v>42548.63853009259</v>
      </c>
      <c r="V3787" t="str">
        <f t="shared" si="480"/>
        <v>Jun</v>
      </c>
    </row>
    <row r="3788" spans="1:22"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73"/>
        <v>1.1096666666666666</v>
      </c>
      <c r="P3788" s="7">
        <f t="shared" si="474"/>
        <v>93.774647887323937</v>
      </c>
      <c r="Q3788" t="str">
        <f t="shared" si="475"/>
        <v>theater</v>
      </c>
      <c r="R3788" s="8" t="str">
        <f t="shared" si="476"/>
        <v>musical</v>
      </c>
      <c r="S3788" s="12">
        <f t="shared" si="477"/>
        <v>42487.037905092591</v>
      </c>
      <c r="T3788" s="12">
        <f t="shared" si="478"/>
        <v>42517.037905092591</v>
      </c>
      <c r="U3788" s="13">
        <f t="shared" si="479"/>
        <v>42487.037905092591</v>
      </c>
      <c r="V3788" t="str">
        <f t="shared" si="480"/>
        <v>Apr</v>
      </c>
    </row>
    <row r="3789" spans="1:22"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73"/>
        <v>1.0028571428571429</v>
      </c>
      <c r="P3789" s="7">
        <f t="shared" si="474"/>
        <v>35.1</v>
      </c>
      <c r="Q3789" t="str">
        <f t="shared" si="475"/>
        <v>theater</v>
      </c>
      <c r="R3789" s="8" t="str">
        <f t="shared" si="476"/>
        <v>musical</v>
      </c>
      <c r="S3789" s="12">
        <f t="shared" si="477"/>
        <v>42167.534791666665</v>
      </c>
      <c r="T3789" s="12">
        <f t="shared" si="478"/>
        <v>42196.165972222225</v>
      </c>
      <c r="U3789" s="13">
        <f t="shared" si="479"/>
        <v>42167.534791666665</v>
      </c>
      <c r="V3789" t="str">
        <f t="shared" si="480"/>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73"/>
        <v>6.6666666666666671E-3</v>
      </c>
      <c r="P3790" s="7">
        <f t="shared" si="474"/>
        <v>500</v>
      </c>
      <c r="Q3790" t="str">
        <f t="shared" si="475"/>
        <v>theater</v>
      </c>
      <c r="R3790" s="8" t="str">
        <f t="shared" si="476"/>
        <v>musical</v>
      </c>
      <c r="S3790" s="12">
        <f t="shared" si="477"/>
        <v>42333.695821759262</v>
      </c>
      <c r="T3790" s="12">
        <f t="shared" si="478"/>
        <v>42361.679166666669</v>
      </c>
      <c r="U3790" s="13">
        <f t="shared" si="479"/>
        <v>42333.695821759262</v>
      </c>
      <c r="V3790" t="str">
        <f t="shared" si="480"/>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73"/>
        <v>3.267605633802817E-2</v>
      </c>
      <c r="P3791" s="7">
        <f t="shared" si="474"/>
        <v>29</v>
      </c>
      <c r="Q3791" t="str">
        <f t="shared" si="475"/>
        <v>theater</v>
      </c>
      <c r="R3791" s="8" t="str">
        <f t="shared" si="476"/>
        <v>musical</v>
      </c>
      <c r="S3791" s="12">
        <f t="shared" si="477"/>
        <v>42138.798819444448</v>
      </c>
      <c r="T3791" s="12">
        <f t="shared" si="478"/>
        <v>42170.798819444448</v>
      </c>
      <c r="U3791" s="13">
        <f t="shared" si="479"/>
        <v>42138.798819444448</v>
      </c>
      <c r="V3791" t="str">
        <f t="shared" si="480"/>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73"/>
        <v>0</v>
      </c>
      <c r="P3792" s="7" t="e">
        <f t="shared" si="474"/>
        <v>#DIV/0!</v>
      </c>
      <c r="Q3792" t="str">
        <f t="shared" si="475"/>
        <v>theater</v>
      </c>
      <c r="R3792" s="8" t="str">
        <f t="shared" si="476"/>
        <v>musical</v>
      </c>
      <c r="S3792" s="12">
        <f t="shared" si="477"/>
        <v>42666.666932870372</v>
      </c>
      <c r="T3792" s="12">
        <f t="shared" si="478"/>
        <v>42696.708599537036</v>
      </c>
      <c r="U3792" s="13">
        <f t="shared" si="479"/>
        <v>42666.666932870372</v>
      </c>
      <c r="V3792" t="str">
        <f t="shared" si="480"/>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73"/>
        <v>0</v>
      </c>
      <c r="P3793" s="7" t="e">
        <f t="shared" si="474"/>
        <v>#DIV/0!</v>
      </c>
      <c r="Q3793" t="str">
        <f t="shared" si="475"/>
        <v>theater</v>
      </c>
      <c r="R3793" s="8" t="str">
        <f t="shared" si="476"/>
        <v>musical</v>
      </c>
      <c r="S3793" s="12">
        <f t="shared" si="477"/>
        <v>41766.692037037035</v>
      </c>
      <c r="T3793" s="12">
        <f t="shared" si="478"/>
        <v>41826.692037037035</v>
      </c>
      <c r="U3793" s="13">
        <f t="shared" si="479"/>
        <v>41766.692037037035</v>
      </c>
      <c r="V3793" t="str">
        <f t="shared" si="480"/>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73"/>
        <v>2.8E-3</v>
      </c>
      <c r="P3794" s="7">
        <f t="shared" si="474"/>
        <v>17.5</v>
      </c>
      <c r="Q3794" t="str">
        <f t="shared" si="475"/>
        <v>theater</v>
      </c>
      <c r="R3794" s="8" t="str">
        <f t="shared" si="476"/>
        <v>musical</v>
      </c>
      <c r="S3794" s="12">
        <f t="shared" si="477"/>
        <v>42170.447013888886</v>
      </c>
      <c r="T3794" s="12">
        <f t="shared" si="478"/>
        <v>42200.447013888886</v>
      </c>
      <c r="U3794" s="13">
        <f t="shared" si="479"/>
        <v>42170.447013888886</v>
      </c>
      <c r="V3794" t="str">
        <f t="shared" si="480"/>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73"/>
        <v>0.59657142857142853</v>
      </c>
      <c r="P3795" s="7">
        <f t="shared" si="474"/>
        <v>174</v>
      </c>
      <c r="Q3795" t="str">
        <f t="shared" si="475"/>
        <v>theater</v>
      </c>
      <c r="R3795" s="8" t="str">
        <f t="shared" si="476"/>
        <v>musical</v>
      </c>
      <c r="S3795" s="12">
        <f t="shared" si="477"/>
        <v>41968.938993055555</v>
      </c>
      <c r="T3795" s="12">
        <f t="shared" si="478"/>
        <v>41989.938993055555</v>
      </c>
      <c r="U3795" s="13">
        <f t="shared" si="479"/>
        <v>41968.938993055555</v>
      </c>
      <c r="V3795" t="str">
        <f t="shared" si="480"/>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73"/>
        <v>0.01</v>
      </c>
      <c r="P3796" s="7">
        <f t="shared" si="474"/>
        <v>50</v>
      </c>
      <c r="Q3796" t="str">
        <f t="shared" si="475"/>
        <v>theater</v>
      </c>
      <c r="R3796" s="8" t="str">
        <f t="shared" si="476"/>
        <v>musical</v>
      </c>
      <c r="S3796" s="12">
        <f t="shared" si="477"/>
        <v>42132.58048611111</v>
      </c>
      <c r="T3796" s="12">
        <f t="shared" si="478"/>
        <v>42162.58048611111</v>
      </c>
      <c r="U3796" s="13">
        <f t="shared" si="479"/>
        <v>42132.58048611111</v>
      </c>
      <c r="V3796" t="str">
        <f t="shared" si="480"/>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73"/>
        <v>1.6666666666666666E-2</v>
      </c>
      <c r="P3797" s="7">
        <f t="shared" si="474"/>
        <v>5</v>
      </c>
      <c r="Q3797" t="str">
        <f t="shared" si="475"/>
        <v>theater</v>
      </c>
      <c r="R3797" s="8" t="str">
        <f t="shared" si="476"/>
        <v>musical</v>
      </c>
      <c r="S3797" s="12">
        <f t="shared" si="477"/>
        <v>42201.436226851853</v>
      </c>
      <c r="T3797" s="12">
        <f t="shared" si="478"/>
        <v>42244.9375</v>
      </c>
      <c r="U3797" s="13">
        <f t="shared" si="479"/>
        <v>42201.436226851853</v>
      </c>
      <c r="V3797" t="str">
        <f t="shared" si="480"/>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73"/>
        <v>4.4444444444444447E-5</v>
      </c>
      <c r="P3798" s="7">
        <f t="shared" si="474"/>
        <v>1</v>
      </c>
      <c r="Q3798" t="str">
        <f t="shared" si="475"/>
        <v>theater</v>
      </c>
      <c r="R3798" s="8" t="str">
        <f t="shared" si="476"/>
        <v>musical</v>
      </c>
      <c r="S3798" s="12">
        <f t="shared" si="477"/>
        <v>42689.029583333337</v>
      </c>
      <c r="T3798" s="12">
        <f t="shared" si="478"/>
        <v>42749.029583333337</v>
      </c>
      <c r="U3798" s="13">
        <f t="shared" si="479"/>
        <v>42689.029583333337</v>
      </c>
      <c r="V3798" t="str">
        <f t="shared" si="480"/>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73"/>
        <v>0.89666666666666661</v>
      </c>
      <c r="P3799" s="7">
        <f t="shared" si="474"/>
        <v>145.40540540540542</v>
      </c>
      <c r="Q3799" t="str">
        <f t="shared" si="475"/>
        <v>theater</v>
      </c>
      <c r="R3799" s="8" t="str">
        <f t="shared" si="476"/>
        <v>musical</v>
      </c>
      <c r="S3799" s="12">
        <f t="shared" si="477"/>
        <v>42084.881539351853</v>
      </c>
      <c r="T3799" s="12">
        <f t="shared" si="478"/>
        <v>42114.881539351853</v>
      </c>
      <c r="U3799" s="13">
        <f t="shared" si="479"/>
        <v>42084.881539351853</v>
      </c>
      <c r="V3799" t="str">
        <f t="shared" si="480"/>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73"/>
        <v>1.4642857142857143E-2</v>
      </c>
      <c r="P3800" s="7">
        <f t="shared" si="474"/>
        <v>205</v>
      </c>
      <c r="Q3800" t="str">
        <f t="shared" si="475"/>
        <v>theater</v>
      </c>
      <c r="R3800" s="8" t="str">
        <f t="shared" si="476"/>
        <v>musical</v>
      </c>
      <c r="S3800" s="12">
        <f t="shared" si="477"/>
        <v>41831.722777777773</v>
      </c>
      <c r="T3800" s="12">
        <f t="shared" si="478"/>
        <v>41861.722777777773</v>
      </c>
      <c r="U3800" s="13">
        <f t="shared" si="479"/>
        <v>41831.722777777773</v>
      </c>
      <c r="V3800" t="str">
        <f t="shared" si="480"/>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73"/>
        <v>4.02E-2</v>
      </c>
      <c r="P3801" s="7">
        <f t="shared" si="474"/>
        <v>100.5</v>
      </c>
      <c r="Q3801" t="str">
        <f t="shared" si="475"/>
        <v>theater</v>
      </c>
      <c r="R3801" s="8" t="str">
        <f t="shared" si="476"/>
        <v>musical</v>
      </c>
      <c r="S3801" s="12">
        <f t="shared" si="477"/>
        <v>42410.93105324074</v>
      </c>
      <c r="T3801" s="12">
        <f t="shared" si="478"/>
        <v>42440.93105324074</v>
      </c>
      <c r="U3801" s="13">
        <f t="shared" si="479"/>
        <v>42410.93105324074</v>
      </c>
      <c r="V3801" t="str">
        <f t="shared" si="480"/>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73"/>
        <v>4.0045454545454544E-2</v>
      </c>
      <c r="P3802" s="7">
        <f t="shared" si="474"/>
        <v>55.0625</v>
      </c>
      <c r="Q3802" t="str">
        <f t="shared" si="475"/>
        <v>theater</v>
      </c>
      <c r="R3802" s="8" t="str">
        <f t="shared" si="476"/>
        <v>musical</v>
      </c>
      <c r="S3802" s="12">
        <f t="shared" si="477"/>
        <v>41982.737071759257</v>
      </c>
      <c r="T3802" s="12">
        <f t="shared" si="478"/>
        <v>42015.207638888889</v>
      </c>
      <c r="U3802" s="13">
        <f t="shared" si="479"/>
        <v>41982.737071759257</v>
      </c>
      <c r="V3802" t="str">
        <f t="shared" si="480"/>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73"/>
        <v>8.5199999999999998E-2</v>
      </c>
      <c r="P3803" s="7">
        <f t="shared" si="474"/>
        <v>47.333333333333336</v>
      </c>
      <c r="Q3803" t="str">
        <f t="shared" si="475"/>
        <v>theater</v>
      </c>
      <c r="R3803" s="8" t="str">
        <f t="shared" si="476"/>
        <v>musical</v>
      </c>
      <c r="S3803" s="12">
        <f t="shared" si="477"/>
        <v>41975.676111111112</v>
      </c>
      <c r="T3803" s="12">
        <f t="shared" si="478"/>
        <v>42006.676111111112</v>
      </c>
      <c r="U3803" s="13">
        <f t="shared" si="479"/>
        <v>41975.676111111112</v>
      </c>
      <c r="V3803" t="str">
        <f t="shared" si="480"/>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73"/>
        <v>0</v>
      </c>
      <c r="P3804" s="7" t="e">
        <f t="shared" si="474"/>
        <v>#DIV/0!</v>
      </c>
      <c r="Q3804" t="str">
        <f t="shared" si="475"/>
        <v>theater</v>
      </c>
      <c r="R3804" s="8" t="str">
        <f t="shared" si="476"/>
        <v>musical</v>
      </c>
      <c r="S3804" s="12">
        <f t="shared" si="477"/>
        <v>42269.126226851848</v>
      </c>
      <c r="T3804" s="12">
        <f t="shared" si="478"/>
        <v>42299.126226851848</v>
      </c>
      <c r="U3804" s="13">
        <f t="shared" si="479"/>
        <v>42269.126226851848</v>
      </c>
      <c r="V3804" t="str">
        <f t="shared" si="480"/>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73"/>
        <v>0.19650000000000001</v>
      </c>
      <c r="P3805" s="7">
        <f t="shared" si="474"/>
        <v>58.95</v>
      </c>
      <c r="Q3805" t="str">
        <f t="shared" si="475"/>
        <v>theater</v>
      </c>
      <c r="R3805" s="8" t="str">
        <f t="shared" si="476"/>
        <v>musical</v>
      </c>
      <c r="S3805" s="12">
        <f t="shared" si="477"/>
        <v>42403.971851851849</v>
      </c>
      <c r="T3805" s="12">
        <f t="shared" si="478"/>
        <v>42433.971851851849</v>
      </c>
      <c r="U3805" s="13">
        <f t="shared" si="479"/>
        <v>42403.971851851849</v>
      </c>
      <c r="V3805" t="str">
        <f t="shared" si="480"/>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73"/>
        <v>0</v>
      </c>
      <c r="P3806" s="7" t="e">
        <f t="shared" si="474"/>
        <v>#DIV/0!</v>
      </c>
      <c r="Q3806" t="str">
        <f t="shared" si="475"/>
        <v>theater</v>
      </c>
      <c r="R3806" s="8" t="str">
        <f t="shared" si="476"/>
        <v>musical</v>
      </c>
      <c r="S3806" s="12">
        <f t="shared" si="477"/>
        <v>42527.00953703704</v>
      </c>
      <c r="T3806" s="12">
        <f t="shared" si="478"/>
        <v>42582.291666666672</v>
      </c>
      <c r="U3806" s="13">
        <f t="shared" si="479"/>
        <v>42527.00953703704</v>
      </c>
      <c r="V3806" t="str">
        <f t="shared" si="480"/>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73"/>
        <v>2.0000000000000002E-5</v>
      </c>
      <c r="P3807" s="7">
        <f t="shared" si="474"/>
        <v>1.5</v>
      </c>
      <c r="Q3807" t="str">
        <f t="shared" si="475"/>
        <v>theater</v>
      </c>
      <c r="R3807" s="8" t="str">
        <f t="shared" si="476"/>
        <v>musical</v>
      </c>
      <c r="S3807" s="12">
        <f t="shared" si="477"/>
        <v>41849.887037037035</v>
      </c>
      <c r="T3807" s="12">
        <f t="shared" si="478"/>
        <v>41909.887037037035</v>
      </c>
      <c r="U3807" s="13">
        <f t="shared" si="479"/>
        <v>41849.887037037035</v>
      </c>
      <c r="V3807" t="str">
        <f t="shared" si="480"/>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73"/>
        <v>6.6666666666666664E-4</v>
      </c>
      <c r="P3808" s="7">
        <f t="shared" si="474"/>
        <v>5</v>
      </c>
      <c r="Q3808" t="str">
        <f t="shared" si="475"/>
        <v>theater</v>
      </c>
      <c r="R3808" s="8" t="str">
        <f t="shared" si="476"/>
        <v>musical</v>
      </c>
      <c r="S3808" s="12">
        <f t="shared" si="477"/>
        <v>41799.259039351848</v>
      </c>
      <c r="T3808" s="12">
        <f t="shared" si="478"/>
        <v>41819.259039351848</v>
      </c>
      <c r="U3808" s="13">
        <f t="shared" si="479"/>
        <v>41799.259039351848</v>
      </c>
      <c r="V3808" t="str">
        <f t="shared" si="480"/>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73"/>
        <v>0.30333333333333334</v>
      </c>
      <c r="P3809" s="7">
        <f t="shared" si="474"/>
        <v>50.555555555555557</v>
      </c>
      <c r="Q3809" t="str">
        <f t="shared" si="475"/>
        <v>theater</v>
      </c>
      <c r="R3809" s="8" t="str">
        <f t="shared" si="476"/>
        <v>musical</v>
      </c>
      <c r="S3809" s="12">
        <f t="shared" si="477"/>
        <v>42090.909016203703</v>
      </c>
      <c r="T3809" s="12">
        <f t="shared" si="478"/>
        <v>42097.909016203703</v>
      </c>
      <c r="U3809" s="13">
        <f t="shared" si="479"/>
        <v>42090.909016203703</v>
      </c>
      <c r="V3809" t="str">
        <f t="shared" si="480"/>
        <v>Mar</v>
      </c>
    </row>
    <row r="3810" spans="1:22"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73"/>
        <v>1</v>
      </c>
      <c r="P3810" s="7">
        <f t="shared" si="474"/>
        <v>41.666666666666664</v>
      </c>
      <c r="Q3810" t="str">
        <f t="shared" si="475"/>
        <v>theater</v>
      </c>
      <c r="R3810" s="8" t="str">
        <f t="shared" si="476"/>
        <v>plays</v>
      </c>
      <c r="S3810" s="12">
        <f t="shared" si="477"/>
        <v>42059.453923611116</v>
      </c>
      <c r="T3810" s="12">
        <f t="shared" si="478"/>
        <v>42119.412256944444</v>
      </c>
      <c r="U3810" s="13">
        <f t="shared" si="479"/>
        <v>42059.453923611116</v>
      </c>
      <c r="V3810" t="str">
        <f t="shared" si="480"/>
        <v>Feb</v>
      </c>
    </row>
    <row r="3811" spans="1:22"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73"/>
        <v>1.0125</v>
      </c>
      <c r="P3811" s="7">
        <f t="shared" si="474"/>
        <v>53.289473684210527</v>
      </c>
      <c r="Q3811" t="str">
        <f t="shared" si="475"/>
        <v>theater</v>
      </c>
      <c r="R3811" s="8" t="str">
        <f t="shared" si="476"/>
        <v>plays</v>
      </c>
      <c r="S3811" s="12">
        <f t="shared" si="477"/>
        <v>41800.526701388888</v>
      </c>
      <c r="T3811" s="12">
        <f t="shared" si="478"/>
        <v>41850.958333333336</v>
      </c>
      <c r="U3811" s="13">
        <f t="shared" si="479"/>
        <v>41800.526701388888</v>
      </c>
      <c r="V3811" t="str">
        <f t="shared" si="480"/>
        <v>Jun</v>
      </c>
    </row>
    <row r="3812" spans="1:22"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73"/>
        <v>1.2173333333333334</v>
      </c>
      <c r="P3812" s="7">
        <f t="shared" si="474"/>
        <v>70.230769230769226</v>
      </c>
      <c r="Q3812" t="str">
        <f t="shared" si="475"/>
        <v>theater</v>
      </c>
      <c r="R3812" s="8" t="str">
        <f t="shared" si="476"/>
        <v>plays</v>
      </c>
      <c r="S3812" s="12">
        <f t="shared" si="477"/>
        <v>42054.849050925928</v>
      </c>
      <c r="T3812" s="12">
        <f t="shared" si="478"/>
        <v>42084.807384259257</v>
      </c>
      <c r="U3812" s="13">
        <f t="shared" si="479"/>
        <v>42054.849050925928</v>
      </c>
      <c r="V3812" t="str">
        <f t="shared" si="480"/>
        <v>Feb</v>
      </c>
    </row>
    <row r="3813" spans="1:22"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73"/>
        <v>3.3</v>
      </c>
      <c r="P3813" s="7">
        <f t="shared" si="474"/>
        <v>43.421052631578945</v>
      </c>
      <c r="Q3813" t="str">
        <f t="shared" si="475"/>
        <v>theater</v>
      </c>
      <c r="R3813" s="8" t="str">
        <f t="shared" si="476"/>
        <v>plays</v>
      </c>
      <c r="S3813" s="12">
        <f t="shared" si="477"/>
        <v>42487.62700231481</v>
      </c>
      <c r="T3813" s="12">
        <f t="shared" si="478"/>
        <v>42521.458333333328</v>
      </c>
      <c r="U3813" s="13">
        <f t="shared" si="479"/>
        <v>42487.62700231481</v>
      </c>
      <c r="V3813" t="str">
        <f t="shared" si="480"/>
        <v>Apr</v>
      </c>
    </row>
    <row r="3814" spans="1:22"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73"/>
        <v>1.0954999999999999</v>
      </c>
      <c r="P3814" s="7">
        <f t="shared" si="474"/>
        <v>199.18181818181819</v>
      </c>
      <c r="Q3814" t="str">
        <f t="shared" si="475"/>
        <v>theater</v>
      </c>
      <c r="R3814" s="8" t="str">
        <f t="shared" si="476"/>
        <v>plays</v>
      </c>
      <c r="S3814" s="12">
        <f t="shared" si="477"/>
        <v>42109.751250000001</v>
      </c>
      <c r="T3814" s="12">
        <f t="shared" si="478"/>
        <v>42156.165972222225</v>
      </c>
      <c r="U3814" s="13">
        <f t="shared" si="479"/>
        <v>42109.751250000001</v>
      </c>
      <c r="V3814" t="str">
        <f t="shared" si="480"/>
        <v>Apr</v>
      </c>
    </row>
    <row r="3815" spans="1:22"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73"/>
        <v>1.0095190476190474</v>
      </c>
      <c r="P3815" s="7">
        <f t="shared" si="474"/>
        <v>78.518148148148143</v>
      </c>
      <c r="Q3815" t="str">
        <f t="shared" si="475"/>
        <v>theater</v>
      </c>
      <c r="R3815" s="8" t="str">
        <f t="shared" si="476"/>
        <v>plays</v>
      </c>
      <c r="S3815" s="12">
        <f t="shared" si="477"/>
        <v>42497.275706018518</v>
      </c>
      <c r="T3815" s="12">
        <f t="shared" si="478"/>
        <v>42535.904861111107</v>
      </c>
      <c r="U3815" s="13">
        <f t="shared" si="479"/>
        <v>42497.275706018518</v>
      </c>
      <c r="V3815" t="str">
        <f t="shared" si="480"/>
        <v>May</v>
      </c>
    </row>
    <row r="3816" spans="1:22"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73"/>
        <v>1.4013333333333333</v>
      </c>
      <c r="P3816" s="7">
        <f t="shared" si="474"/>
        <v>61.823529411764703</v>
      </c>
      <c r="Q3816" t="str">
        <f t="shared" si="475"/>
        <v>theater</v>
      </c>
      <c r="R3816" s="8" t="str">
        <f t="shared" si="476"/>
        <v>plays</v>
      </c>
      <c r="S3816" s="12">
        <f t="shared" si="477"/>
        <v>42058.904074074075</v>
      </c>
      <c r="T3816" s="12">
        <f t="shared" si="478"/>
        <v>42095.165972222225</v>
      </c>
      <c r="U3816" s="13">
        <f t="shared" si="479"/>
        <v>42058.904074074075</v>
      </c>
      <c r="V3816" t="str">
        <f t="shared" si="480"/>
        <v>Feb</v>
      </c>
    </row>
    <row r="3817" spans="1:22"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73"/>
        <v>1.0000100000000001</v>
      </c>
      <c r="P3817" s="7">
        <f t="shared" si="474"/>
        <v>50.000500000000002</v>
      </c>
      <c r="Q3817" t="str">
        <f t="shared" si="475"/>
        <v>theater</v>
      </c>
      <c r="R3817" s="8" t="str">
        <f t="shared" si="476"/>
        <v>plays</v>
      </c>
      <c r="S3817" s="12">
        <f t="shared" si="477"/>
        <v>42207.259918981479</v>
      </c>
      <c r="T3817" s="12">
        <f t="shared" si="478"/>
        <v>42236.958333333328</v>
      </c>
      <c r="U3817" s="13">
        <f t="shared" si="479"/>
        <v>42207.259918981479</v>
      </c>
      <c r="V3817" t="str">
        <f t="shared" si="480"/>
        <v>Jul</v>
      </c>
    </row>
    <row r="3818" spans="1:22"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73"/>
        <v>1.19238</v>
      </c>
      <c r="P3818" s="7">
        <f t="shared" si="474"/>
        <v>48.339729729729726</v>
      </c>
      <c r="Q3818" t="str">
        <f t="shared" si="475"/>
        <v>theater</v>
      </c>
      <c r="R3818" s="8" t="str">
        <f t="shared" si="476"/>
        <v>plays</v>
      </c>
      <c r="S3818" s="12">
        <f t="shared" si="477"/>
        <v>41807.690081018518</v>
      </c>
      <c r="T3818" s="12">
        <f t="shared" si="478"/>
        <v>41837.690081018518</v>
      </c>
      <c r="U3818" s="13">
        <f t="shared" si="479"/>
        <v>41807.690081018518</v>
      </c>
      <c r="V3818" t="str">
        <f t="shared" si="480"/>
        <v>Jun</v>
      </c>
    </row>
    <row r="3819" spans="1:22"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73"/>
        <v>1.0725</v>
      </c>
      <c r="P3819" s="7">
        <f t="shared" si="474"/>
        <v>107.25</v>
      </c>
      <c r="Q3819" t="str">
        <f t="shared" si="475"/>
        <v>theater</v>
      </c>
      <c r="R3819" s="8" t="str">
        <f t="shared" si="476"/>
        <v>plays</v>
      </c>
      <c r="S3819" s="12">
        <f t="shared" si="477"/>
        <v>42284.69694444444</v>
      </c>
      <c r="T3819" s="12">
        <f t="shared" si="478"/>
        <v>42301.165972222225</v>
      </c>
      <c r="U3819" s="13">
        <f t="shared" si="479"/>
        <v>42284.69694444444</v>
      </c>
      <c r="V3819" t="str">
        <f t="shared" si="480"/>
        <v>Oct</v>
      </c>
    </row>
    <row r="3820" spans="1:22"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73"/>
        <v>2.2799999999999998</v>
      </c>
      <c r="P3820" s="7">
        <f t="shared" si="474"/>
        <v>57</v>
      </c>
      <c r="Q3820" t="str">
        <f t="shared" si="475"/>
        <v>theater</v>
      </c>
      <c r="R3820" s="8" t="str">
        <f t="shared" si="476"/>
        <v>plays</v>
      </c>
      <c r="S3820" s="12">
        <f t="shared" si="477"/>
        <v>42045.84238425926</v>
      </c>
      <c r="T3820" s="12">
        <f t="shared" si="478"/>
        <v>42075.800717592589</v>
      </c>
      <c r="U3820" s="13">
        <f t="shared" si="479"/>
        <v>42045.84238425926</v>
      </c>
      <c r="V3820" t="str">
        <f t="shared" si="480"/>
        <v>Feb</v>
      </c>
    </row>
    <row r="3821" spans="1:22"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73"/>
        <v>1.0640000000000001</v>
      </c>
      <c r="P3821" s="7">
        <f t="shared" si="474"/>
        <v>40.92307692307692</v>
      </c>
      <c r="Q3821" t="str">
        <f t="shared" si="475"/>
        <v>theater</v>
      </c>
      <c r="R3821" s="8" t="str">
        <f t="shared" si="476"/>
        <v>plays</v>
      </c>
      <c r="S3821" s="12">
        <f t="shared" si="477"/>
        <v>42184.209537037037</v>
      </c>
      <c r="T3821" s="12">
        <f t="shared" si="478"/>
        <v>42202.876388888893</v>
      </c>
      <c r="U3821" s="13">
        <f t="shared" si="479"/>
        <v>42184.209537037037</v>
      </c>
      <c r="V3821" t="str">
        <f t="shared" si="480"/>
        <v>Jun</v>
      </c>
    </row>
    <row r="3822" spans="1:22"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73"/>
        <v>1.4333333333333333</v>
      </c>
      <c r="P3822" s="7">
        <f t="shared" si="474"/>
        <v>21.5</v>
      </c>
      <c r="Q3822" t="str">
        <f t="shared" si="475"/>
        <v>theater</v>
      </c>
      <c r="R3822" s="8" t="str">
        <f t="shared" si="476"/>
        <v>plays</v>
      </c>
      <c r="S3822" s="12">
        <f t="shared" si="477"/>
        <v>42160.651817129634</v>
      </c>
      <c r="T3822" s="12">
        <f t="shared" si="478"/>
        <v>42190.651817129634</v>
      </c>
      <c r="U3822" s="13">
        <f t="shared" si="479"/>
        <v>42160.651817129634</v>
      </c>
      <c r="V3822" t="str">
        <f t="shared" si="480"/>
        <v>Jun</v>
      </c>
    </row>
    <row r="3823" spans="1:22"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73"/>
        <v>1.0454285714285714</v>
      </c>
      <c r="P3823" s="7">
        <f t="shared" si="474"/>
        <v>79.543478260869563</v>
      </c>
      <c r="Q3823" t="str">
        <f t="shared" si="475"/>
        <v>theater</v>
      </c>
      <c r="R3823" s="8" t="str">
        <f t="shared" si="476"/>
        <v>plays</v>
      </c>
      <c r="S3823" s="12">
        <f t="shared" si="477"/>
        <v>42341.180636574078</v>
      </c>
      <c r="T3823" s="12">
        <f t="shared" si="478"/>
        <v>42373.180636574078</v>
      </c>
      <c r="U3823" s="13">
        <f t="shared" si="479"/>
        <v>42341.180636574078</v>
      </c>
      <c r="V3823" t="str">
        <f t="shared" si="480"/>
        <v>Dec</v>
      </c>
    </row>
    <row r="3824" spans="1:22"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73"/>
        <v>1.1002000000000001</v>
      </c>
      <c r="P3824" s="7">
        <f t="shared" si="474"/>
        <v>72.381578947368425</v>
      </c>
      <c r="Q3824" t="str">
        <f t="shared" si="475"/>
        <v>theater</v>
      </c>
      <c r="R3824" s="8" t="str">
        <f t="shared" si="476"/>
        <v>plays</v>
      </c>
      <c r="S3824" s="12">
        <f t="shared" si="477"/>
        <v>42329.838159722218</v>
      </c>
      <c r="T3824" s="12">
        <f t="shared" si="478"/>
        <v>42388.957638888889</v>
      </c>
      <c r="U3824" s="13">
        <f t="shared" si="479"/>
        <v>42329.838159722218</v>
      </c>
      <c r="V3824" t="str">
        <f t="shared" si="480"/>
        <v>Nov</v>
      </c>
    </row>
    <row r="3825" spans="1:22"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73"/>
        <v>1.06</v>
      </c>
      <c r="P3825" s="7">
        <f t="shared" si="474"/>
        <v>64.634146341463421</v>
      </c>
      <c r="Q3825" t="str">
        <f t="shared" si="475"/>
        <v>theater</v>
      </c>
      <c r="R3825" s="8" t="str">
        <f t="shared" si="476"/>
        <v>plays</v>
      </c>
      <c r="S3825" s="12">
        <f t="shared" si="477"/>
        <v>42170.910231481481</v>
      </c>
      <c r="T3825" s="12">
        <f t="shared" si="478"/>
        <v>42205.165972222225</v>
      </c>
      <c r="U3825" s="13">
        <f t="shared" si="479"/>
        <v>42170.910231481481</v>
      </c>
      <c r="V3825" t="str">
        <f t="shared" si="480"/>
        <v>Jun</v>
      </c>
    </row>
    <row r="3826" spans="1:22"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73"/>
        <v>1.08</v>
      </c>
      <c r="P3826" s="7">
        <f t="shared" si="474"/>
        <v>38.571428571428569</v>
      </c>
      <c r="Q3826" t="str">
        <f t="shared" si="475"/>
        <v>theater</v>
      </c>
      <c r="R3826" s="8" t="str">
        <f t="shared" si="476"/>
        <v>plays</v>
      </c>
      <c r="S3826" s="12">
        <f t="shared" si="477"/>
        <v>42571.626192129625</v>
      </c>
      <c r="T3826" s="12">
        <f t="shared" si="478"/>
        <v>42583.570138888885</v>
      </c>
      <c r="U3826" s="13">
        <f t="shared" si="479"/>
        <v>42571.626192129625</v>
      </c>
      <c r="V3826" t="str">
        <f t="shared" si="480"/>
        <v>Jul</v>
      </c>
    </row>
    <row r="3827" spans="1:22"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73"/>
        <v>1.0542</v>
      </c>
      <c r="P3827" s="7">
        <f t="shared" si="474"/>
        <v>107.57142857142857</v>
      </c>
      <c r="Q3827" t="str">
        <f t="shared" si="475"/>
        <v>theater</v>
      </c>
      <c r="R3827" s="8" t="str">
        <f t="shared" si="476"/>
        <v>plays</v>
      </c>
      <c r="S3827" s="12">
        <f t="shared" si="477"/>
        <v>42151.069606481484</v>
      </c>
      <c r="T3827" s="12">
        <f t="shared" si="478"/>
        <v>42172.069606481484</v>
      </c>
      <c r="U3827" s="13">
        <f t="shared" si="479"/>
        <v>42151.069606481484</v>
      </c>
      <c r="V3827" t="str">
        <f t="shared" si="480"/>
        <v>May</v>
      </c>
    </row>
    <row r="3828" spans="1:22"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73"/>
        <v>1.1916666666666667</v>
      </c>
      <c r="P3828" s="7">
        <f t="shared" si="474"/>
        <v>27.5</v>
      </c>
      <c r="Q3828" t="str">
        <f t="shared" si="475"/>
        <v>theater</v>
      </c>
      <c r="R3828" s="8" t="str">
        <f t="shared" si="476"/>
        <v>plays</v>
      </c>
      <c r="S3828" s="12">
        <f t="shared" si="477"/>
        <v>42101.423541666663</v>
      </c>
      <c r="T3828" s="12">
        <f t="shared" si="478"/>
        <v>42131.423541666663</v>
      </c>
      <c r="U3828" s="13">
        <f t="shared" si="479"/>
        <v>42101.423541666663</v>
      </c>
      <c r="V3828" t="str">
        <f t="shared" si="480"/>
        <v>Apr</v>
      </c>
    </row>
    <row r="3829" spans="1:22"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73"/>
        <v>1.5266666666666666</v>
      </c>
      <c r="P3829" s="7">
        <f t="shared" si="474"/>
        <v>70.461538461538467</v>
      </c>
      <c r="Q3829" t="str">
        <f t="shared" si="475"/>
        <v>theater</v>
      </c>
      <c r="R3829" s="8" t="str">
        <f t="shared" si="476"/>
        <v>plays</v>
      </c>
      <c r="S3829" s="12">
        <f t="shared" si="477"/>
        <v>42034.928252314814</v>
      </c>
      <c r="T3829" s="12">
        <f t="shared" si="478"/>
        <v>42090</v>
      </c>
      <c r="U3829" s="13">
        <f t="shared" si="479"/>
        <v>42034.928252314814</v>
      </c>
      <c r="V3829" t="str">
        <f t="shared" si="480"/>
        <v>Jan</v>
      </c>
    </row>
    <row r="3830" spans="1:22"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73"/>
        <v>1</v>
      </c>
      <c r="P3830" s="7">
        <f t="shared" si="474"/>
        <v>178.57142857142858</v>
      </c>
      <c r="Q3830" t="str">
        <f t="shared" si="475"/>
        <v>theater</v>
      </c>
      <c r="R3830" s="8" t="str">
        <f t="shared" si="476"/>
        <v>plays</v>
      </c>
      <c r="S3830" s="12">
        <f t="shared" si="477"/>
        <v>41944.527627314819</v>
      </c>
      <c r="T3830" s="12">
        <f t="shared" si="478"/>
        <v>42004.569293981476</v>
      </c>
      <c r="U3830" s="13">
        <f t="shared" si="479"/>
        <v>41944.527627314819</v>
      </c>
      <c r="V3830" t="str">
        <f t="shared" si="480"/>
        <v>Nov</v>
      </c>
    </row>
    <row r="3831" spans="1:22"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73"/>
        <v>1.002</v>
      </c>
      <c r="P3831" s="7">
        <f t="shared" si="474"/>
        <v>62.625</v>
      </c>
      <c r="Q3831" t="str">
        <f t="shared" si="475"/>
        <v>theater</v>
      </c>
      <c r="R3831" s="8" t="str">
        <f t="shared" si="476"/>
        <v>plays</v>
      </c>
      <c r="S3831" s="12">
        <f t="shared" si="477"/>
        <v>42593.865405092598</v>
      </c>
      <c r="T3831" s="12">
        <f t="shared" si="478"/>
        <v>42613.865405092598</v>
      </c>
      <c r="U3831" s="13">
        <f t="shared" si="479"/>
        <v>42593.865405092598</v>
      </c>
      <c r="V3831" t="str">
        <f t="shared" si="480"/>
        <v>Aug</v>
      </c>
    </row>
    <row r="3832" spans="1:22"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73"/>
        <v>2.25</v>
      </c>
      <c r="P3832" s="7">
        <f t="shared" si="474"/>
        <v>75</v>
      </c>
      <c r="Q3832" t="str">
        <f t="shared" si="475"/>
        <v>theater</v>
      </c>
      <c r="R3832" s="8" t="str">
        <f t="shared" si="476"/>
        <v>plays</v>
      </c>
      <c r="S3832" s="12">
        <f t="shared" si="477"/>
        <v>42503.740868055553</v>
      </c>
      <c r="T3832" s="12">
        <f t="shared" si="478"/>
        <v>42517.740868055553</v>
      </c>
      <c r="U3832" s="13">
        <f t="shared" si="479"/>
        <v>42503.740868055553</v>
      </c>
      <c r="V3832" t="str">
        <f t="shared" si="480"/>
        <v>May</v>
      </c>
    </row>
    <row r="3833" spans="1:22"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73"/>
        <v>1.0602199999999999</v>
      </c>
      <c r="P3833" s="7">
        <f t="shared" si="474"/>
        <v>58.901111111111113</v>
      </c>
      <c r="Q3833" t="str">
        <f t="shared" si="475"/>
        <v>theater</v>
      </c>
      <c r="R3833" s="8" t="str">
        <f t="shared" si="476"/>
        <v>plays</v>
      </c>
      <c r="S3833" s="12">
        <f t="shared" si="477"/>
        <v>41927.848900462966</v>
      </c>
      <c r="T3833" s="12">
        <f t="shared" si="478"/>
        <v>41948.890567129631</v>
      </c>
      <c r="U3833" s="13">
        <f t="shared" si="479"/>
        <v>41927.848900462966</v>
      </c>
      <c r="V3833" t="str">
        <f t="shared" si="480"/>
        <v>Oct</v>
      </c>
    </row>
    <row r="3834" spans="1:22"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ref="O3834:O3897" si="481">E3834/D3834</f>
        <v>1.0466666666666666</v>
      </c>
      <c r="P3834" s="7">
        <f t="shared" si="474"/>
        <v>139.55555555555554</v>
      </c>
      <c r="Q3834" t="str">
        <f t="shared" si="475"/>
        <v>theater</v>
      </c>
      <c r="R3834" s="8" t="str">
        <f t="shared" si="476"/>
        <v>plays</v>
      </c>
      <c r="S3834" s="12">
        <f t="shared" si="477"/>
        <v>42375.114988425921</v>
      </c>
      <c r="T3834" s="12">
        <f t="shared" si="478"/>
        <v>42420.114988425921</v>
      </c>
      <c r="U3834" s="13">
        <f t="shared" si="479"/>
        <v>42375.114988425921</v>
      </c>
      <c r="V3834" t="str">
        <f t="shared" si="480"/>
        <v>Jan</v>
      </c>
    </row>
    <row r="3835" spans="1:22"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81"/>
        <v>1.1666666666666667</v>
      </c>
      <c r="P3835" s="7">
        <f t="shared" si="474"/>
        <v>70</v>
      </c>
      <c r="Q3835" t="str">
        <f t="shared" si="475"/>
        <v>theater</v>
      </c>
      <c r="R3835" s="8" t="str">
        <f t="shared" si="476"/>
        <v>plays</v>
      </c>
      <c r="S3835" s="12">
        <f t="shared" si="477"/>
        <v>41963.872361111113</v>
      </c>
      <c r="T3835" s="12">
        <f t="shared" si="478"/>
        <v>41974.797916666663</v>
      </c>
      <c r="U3835" s="13">
        <f t="shared" si="479"/>
        <v>41963.872361111113</v>
      </c>
      <c r="V3835" t="str">
        <f t="shared" si="480"/>
        <v>Nov</v>
      </c>
    </row>
    <row r="3836" spans="1:22"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81"/>
        <v>1.0903333333333334</v>
      </c>
      <c r="P3836" s="7">
        <f t="shared" si="474"/>
        <v>57.385964912280699</v>
      </c>
      <c r="Q3836" t="str">
        <f t="shared" si="475"/>
        <v>theater</v>
      </c>
      <c r="R3836" s="8" t="str">
        <f t="shared" si="476"/>
        <v>plays</v>
      </c>
      <c r="S3836" s="12">
        <f t="shared" si="477"/>
        <v>42143.445219907408</v>
      </c>
      <c r="T3836" s="12">
        <f t="shared" si="478"/>
        <v>42173.445219907408</v>
      </c>
      <c r="U3836" s="13">
        <f t="shared" si="479"/>
        <v>42143.445219907408</v>
      </c>
      <c r="V3836" t="str">
        <f t="shared" si="480"/>
        <v>May</v>
      </c>
    </row>
    <row r="3837" spans="1:22"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81"/>
        <v>1.6</v>
      </c>
      <c r="P3837" s="7">
        <f t="shared" si="474"/>
        <v>40</v>
      </c>
      <c r="Q3837" t="str">
        <f t="shared" si="475"/>
        <v>theater</v>
      </c>
      <c r="R3837" s="8" t="str">
        <f t="shared" si="476"/>
        <v>plays</v>
      </c>
      <c r="S3837" s="12">
        <f t="shared" si="477"/>
        <v>42460.94222222222</v>
      </c>
      <c r="T3837" s="12">
        <f t="shared" si="478"/>
        <v>42481.94222222222</v>
      </c>
      <c r="U3837" s="13">
        <f t="shared" si="479"/>
        <v>42460.94222222222</v>
      </c>
      <c r="V3837" t="str">
        <f t="shared" si="480"/>
        <v>Mar</v>
      </c>
    </row>
    <row r="3838" spans="1:22"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81"/>
        <v>1.125</v>
      </c>
      <c r="P3838" s="7">
        <f t="shared" si="474"/>
        <v>64.285714285714292</v>
      </c>
      <c r="Q3838" t="str">
        <f t="shared" si="475"/>
        <v>theater</v>
      </c>
      <c r="R3838" s="8" t="str">
        <f t="shared" si="476"/>
        <v>plays</v>
      </c>
      <c r="S3838" s="12">
        <f t="shared" si="477"/>
        <v>42553.926527777774</v>
      </c>
      <c r="T3838" s="12">
        <f t="shared" si="478"/>
        <v>42585.172916666663</v>
      </c>
      <c r="U3838" s="13">
        <f t="shared" si="479"/>
        <v>42553.926527777774</v>
      </c>
      <c r="V3838" t="str">
        <f t="shared" si="480"/>
        <v>Jul</v>
      </c>
    </row>
    <row r="3839" spans="1:22"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81"/>
        <v>1.0209999999999999</v>
      </c>
      <c r="P3839" s="7">
        <f t="shared" si="474"/>
        <v>120.11764705882354</v>
      </c>
      <c r="Q3839" t="str">
        <f t="shared" si="475"/>
        <v>theater</v>
      </c>
      <c r="R3839" s="8" t="str">
        <f t="shared" si="476"/>
        <v>plays</v>
      </c>
      <c r="S3839" s="12">
        <f t="shared" si="477"/>
        <v>42152.765717592592</v>
      </c>
      <c r="T3839" s="12">
        <f t="shared" si="478"/>
        <v>42188.765717592592</v>
      </c>
      <c r="U3839" s="13">
        <f t="shared" si="479"/>
        <v>42152.765717592592</v>
      </c>
      <c r="V3839" t="str">
        <f t="shared" si="480"/>
        <v>May</v>
      </c>
    </row>
    <row r="3840" spans="1:22"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81"/>
        <v>1.00824</v>
      </c>
      <c r="P3840" s="7">
        <f t="shared" si="474"/>
        <v>1008.24</v>
      </c>
      <c r="Q3840" t="str">
        <f t="shared" si="475"/>
        <v>theater</v>
      </c>
      <c r="R3840" s="8" t="str">
        <f t="shared" si="476"/>
        <v>plays</v>
      </c>
      <c r="S3840" s="12">
        <f t="shared" si="477"/>
        <v>42116.710752314815</v>
      </c>
      <c r="T3840" s="12">
        <f t="shared" si="478"/>
        <v>42146.710752314815</v>
      </c>
      <c r="U3840" s="13">
        <f t="shared" si="479"/>
        <v>42116.710752314815</v>
      </c>
      <c r="V3840" t="str">
        <f t="shared" si="480"/>
        <v>Apr</v>
      </c>
    </row>
    <row r="3841" spans="1:22"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81"/>
        <v>1.0125</v>
      </c>
      <c r="P3841" s="7">
        <f t="shared" si="474"/>
        <v>63.28125</v>
      </c>
      <c r="Q3841" t="str">
        <f t="shared" si="475"/>
        <v>theater</v>
      </c>
      <c r="R3841" s="8" t="str">
        <f t="shared" si="476"/>
        <v>plays</v>
      </c>
      <c r="S3841" s="12">
        <f t="shared" si="477"/>
        <v>42155.142638888894</v>
      </c>
      <c r="T3841" s="12">
        <f t="shared" si="478"/>
        <v>42215.142638888894</v>
      </c>
      <c r="U3841" s="13">
        <f t="shared" si="479"/>
        <v>42155.142638888894</v>
      </c>
      <c r="V3841" t="str">
        <f t="shared" si="480"/>
        <v>May</v>
      </c>
    </row>
    <row r="3842" spans="1:22"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81"/>
        <v>65</v>
      </c>
      <c r="P3842" s="7">
        <f t="shared" si="474"/>
        <v>21.666666666666668</v>
      </c>
      <c r="Q3842" t="str">
        <f t="shared" si="475"/>
        <v>theater</v>
      </c>
      <c r="R3842" s="8" t="str">
        <f t="shared" si="476"/>
        <v>plays</v>
      </c>
      <c r="S3842" s="12">
        <f t="shared" si="477"/>
        <v>42432.701724537037</v>
      </c>
      <c r="T3842" s="12">
        <f t="shared" si="478"/>
        <v>42457.660057870366</v>
      </c>
      <c r="U3842" s="13">
        <f t="shared" si="479"/>
        <v>42432.701724537037</v>
      </c>
      <c r="V3842" t="str">
        <f t="shared" si="480"/>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481"/>
        <v>8.72E-2</v>
      </c>
      <c r="P3843" s="7">
        <f t="shared" ref="P3843:P3906" si="482">E3843/L3843</f>
        <v>25.647058823529413</v>
      </c>
      <c r="Q3843" t="str">
        <f t="shared" ref="Q3843:Q3906" si="483">LEFT(N3843, SEARCH("/",N3843,1)-1)</f>
        <v>theater</v>
      </c>
      <c r="R3843" s="8" t="str">
        <f t="shared" ref="R3843:R3906" si="484">RIGHT(N3843,LEN(N3843)-SEARCH("/",N3843))</f>
        <v>plays</v>
      </c>
      <c r="S3843" s="12">
        <f t="shared" ref="S3843:S3906" si="485">(J3843/86400)+DATE(1970,1,1)</f>
        <v>41780.785729166666</v>
      </c>
      <c r="T3843" s="12">
        <f t="shared" ref="T3843:T3906" si="486">(I3843/86400)+DATE(1970,1,1)</f>
        <v>41840.785729166666</v>
      </c>
      <c r="U3843" s="13">
        <f t="shared" ref="U3843:U3906" si="487">S3843</f>
        <v>41780.785729166666</v>
      </c>
      <c r="V3843" t="str">
        <f t="shared" si="480"/>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81"/>
        <v>0.21940000000000001</v>
      </c>
      <c r="P3844" s="7">
        <f t="shared" si="482"/>
        <v>47.695652173913047</v>
      </c>
      <c r="Q3844" t="str">
        <f t="shared" si="483"/>
        <v>theater</v>
      </c>
      <c r="R3844" s="8" t="str">
        <f t="shared" si="484"/>
        <v>plays</v>
      </c>
      <c r="S3844" s="12">
        <f t="shared" si="485"/>
        <v>41740.493657407409</v>
      </c>
      <c r="T3844" s="12">
        <f t="shared" si="486"/>
        <v>41770.493657407409</v>
      </c>
      <c r="U3844" s="13">
        <f t="shared" si="487"/>
        <v>41740.493657407409</v>
      </c>
      <c r="V3844" t="str">
        <f t="shared" ref="V3844:V3907" si="488">TEXT(S3844,"mmm")</f>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81"/>
        <v>0.21299999999999999</v>
      </c>
      <c r="P3845" s="7">
        <f t="shared" si="482"/>
        <v>56.05263157894737</v>
      </c>
      <c r="Q3845" t="str">
        <f t="shared" si="483"/>
        <v>theater</v>
      </c>
      <c r="R3845" s="8" t="str">
        <f t="shared" si="484"/>
        <v>plays</v>
      </c>
      <c r="S3845" s="12">
        <f t="shared" si="485"/>
        <v>41766.072500000002</v>
      </c>
      <c r="T3845" s="12">
        <f t="shared" si="486"/>
        <v>41791.072500000002</v>
      </c>
      <c r="U3845" s="13">
        <f t="shared" si="487"/>
        <v>41766.072500000002</v>
      </c>
      <c r="V3845" t="str">
        <f t="shared" si="488"/>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81"/>
        <v>0.41489795918367345</v>
      </c>
      <c r="P3846" s="7">
        <f t="shared" si="482"/>
        <v>81.319999999999993</v>
      </c>
      <c r="Q3846" t="str">
        <f t="shared" si="483"/>
        <v>theater</v>
      </c>
      <c r="R3846" s="8" t="str">
        <f t="shared" si="484"/>
        <v>plays</v>
      </c>
      <c r="S3846" s="12">
        <f t="shared" si="485"/>
        <v>41766.617291666669</v>
      </c>
      <c r="T3846" s="12">
        <f t="shared" si="486"/>
        <v>41793.290972222225</v>
      </c>
      <c r="U3846" s="13">
        <f t="shared" si="487"/>
        <v>41766.617291666669</v>
      </c>
      <c r="V3846" t="str">
        <f t="shared" si="488"/>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81"/>
        <v>2.1049999999999999E-2</v>
      </c>
      <c r="P3847" s="7">
        <f t="shared" si="482"/>
        <v>70.166666666666671</v>
      </c>
      <c r="Q3847" t="str">
        <f t="shared" si="483"/>
        <v>theater</v>
      </c>
      <c r="R3847" s="8" t="str">
        <f t="shared" si="484"/>
        <v>plays</v>
      </c>
      <c r="S3847" s="12">
        <f t="shared" si="485"/>
        <v>42248.627013888894</v>
      </c>
      <c r="T3847" s="12">
        <f t="shared" si="486"/>
        <v>42278.627013888894</v>
      </c>
      <c r="U3847" s="13">
        <f t="shared" si="487"/>
        <v>42248.627013888894</v>
      </c>
      <c r="V3847" t="str">
        <f t="shared" si="488"/>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81"/>
        <v>2.7E-2</v>
      </c>
      <c r="P3848" s="7">
        <f t="shared" si="482"/>
        <v>23.625</v>
      </c>
      <c r="Q3848" t="str">
        <f t="shared" si="483"/>
        <v>theater</v>
      </c>
      <c r="R3848" s="8" t="str">
        <f t="shared" si="484"/>
        <v>plays</v>
      </c>
      <c r="S3848" s="12">
        <f t="shared" si="485"/>
        <v>41885.221550925926</v>
      </c>
      <c r="T3848" s="12">
        <f t="shared" si="486"/>
        <v>41916.290972222225</v>
      </c>
      <c r="U3848" s="13">
        <f t="shared" si="487"/>
        <v>41885.221550925926</v>
      </c>
      <c r="V3848" t="str">
        <f t="shared" si="488"/>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81"/>
        <v>0.16161904761904761</v>
      </c>
      <c r="P3849" s="7">
        <f t="shared" si="482"/>
        <v>188.55555555555554</v>
      </c>
      <c r="Q3849" t="str">
        <f t="shared" si="483"/>
        <v>theater</v>
      </c>
      <c r="R3849" s="8" t="str">
        <f t="shared" si="484"/>
        <v>plays</v>
      </c>
      <c r="S3849" s="12">
        <f t="shared" si="485"/>
        <v>42159.224432870367</v>
      </c>
      <c r="T3849" s="12">
        <f t="shared" si="486"/>
        <v>42204.224432870367</v>
      </c>
      <c r="U3849" s="13">
        <f t="shared" si="487"/>
        <v>42159.224432870367</v>
      </c>
      <c r="V3849" t="str">
        <f t="shared" si="488"/>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81"/>
        <v>0.16376923076923078</v>
      </c>
      <c r="P3850" s="7">
        <f t="shared" si="482"/>
        <v>49.511627906976742</v>
      </c>
      <c r="Q3850" t="str">
        <f t="shared" si="483"/>
        <v>theater</v>
      </c>
      <c r="R3850" s="8" t="str">
        <f t="shared" si="484"/>
        <v>plays</v>
      </c>
      <c r="S3850" s="12">
        <f t="shared" si="485"/>
        <v>42265.817002314812</v>
      </c>
      <c r="T3850" s="12">
        <f t="shared" si="486"/>
        <v>42295.817002314812</v>
      </c>
      <c r="U3850" s="13">
        <f t="shared" si="487"/>
        <v>42265.817002314812</v>
      </c>
      <c r="V3850" t="str">
        <f t="shared" si="488"/>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81"/>
        <v>7.0433333333333334E-2</v>
      </c>
      <c r="P3851" s="7">
        <f t="shared" si="482"/>
        <v>75.464285714285708</v>
      </c>
      <c r="Q3851" t="str">
        <f t="shared" si="483"/>
        <v>theater</v>
      </c>
      <c r="R3851" s="8" t="str">
        <f t="shared" si="484"/>
        <v>plays</v>
      </c>
      <c r="S3851" s="12">
        <f t="shared" si="485"/>
        <v>42136.767175925925</v>
      </c>
      <c r="T3851" s="12">
        <f t="shared" si="486"/>
        <v>42166.767175925925</v>
      </c>
      <c r="U3851" s="13">
        <f t="shared" si="487"/>
        <v>42136.767175925925</v>
      </c>
      <c r="V3851" t="str">
        <f t="shared" si="488"/>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81"/>
        <v>3.7999999999999999E-2</v>
      </c>
      <c r="P3852" s="7">
        <f t="shared" si="482"/>
        <v>9.5</v>
      </c>
      <c r="Q3852" t="str">
        <f t="shared" si="483"/>
        <v>theater</v>
      </c>
      <c r="R3852" s="8" t="str">
        <f t="shared" si="484"/>
        <v>plays</v>
      </c>
      <c r="S3852" s="12">
        <f t="shared" si="485"/>
        <v>41975.124340277776</v>
      </c>
      <c r="T3852" s="12">
        <f t="shared" si="486"/>
        <v>42005.124340277776</v>
      </c>
      <c r="U3852" s="13">
        <f t="shared" si="487"/>
        <v>41975.124340277776</v>
      </c>
      <c r="V3852" t="str">
        <f t="shared" si="488"/>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81"/>
        <v>0.34079999999999999</v>
      </c>
      <c r="P3853" s="7">
        <f t="shared" si="482"/>
        <v>35.5</v>
      </c>
      <c r="Q3853" t="str">
        <f t="shared" si="483"/>
        <v>theater</v>
      </c>
      <c r="R3853" s="8" t="str">
        <f t="shared" si="484"/>
        <v>plays</v>
      </c>
      <c r="S3853" s="12">
        <f t="shared" si="485"/>
        <v>42172.439571759256</v>
      </c>
      <c r="T3853" s="12">
        <f t="shared" si="486"/>
        <v>42202.439571759256</v>
      </c>
      <c r="U3853" s="13">
        <f t="shared" si="487"/>
        <v>42172.439571759256</v>
      </c>
      <c r="V3853" t="str">
        <f t="shared" si="488"/>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81"/>
        <v>2E-3</v>
      </c>
      <c r="P3854" s="7">
        <f t="shared" si="482"/>
        <v>10</v>
      </c>
      <c r="Q3854" t="str">
        <f t="shared" si="483"/>
        <v>theater</v>
      </c>
      <c r="R3854" s="8" t="str">
        <f t="shared" si="484"/>
        <v>plays</v>
      </c>
      <c r="S3854" s="12">
        <f t="shared" si="485"/>
        <v>42065.190694444449</v>
      </c>
      <c r="T3854" s="12">
        <f t="shared" si="486"/>
        <v>42090.149027777778</v>
      </c>
      <c r="U3854" s="13">
        <f t="shared" si="487"/>
        <v>42065.190694444449</v>
      </c>
      <c r="V3854" t="str">
        <f t="shared" si="488"/>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81"/>
        <v>2.5999999999999998E-4</v>
      </c>
      <c r="P3855" s="7">
        <f t="shared" si="482"/>
        <v>13</v>
      </c>
      <c r="Q3855" t="str">
        <f t="shared" si="483"/>
        <v>theater</v>
      </c>
      <c r="R3855" s="8" t="str">
        <f t="shared" si="484"/>
        <v>plays</v>
      </c>
      <c r="S3855" s="12">
        <f t="shared" si="485"/>
        <v>41848.84002314815</v>
      </c>
      <c r="T3855" s="12">
        <f t="shared" si="486"/>
        <v>41883.84002314815</v>
      </c>
      <c r="U3855" s="13">
        <f t="shared" si="487"/>
        <v>41848.84002314815</v>
      </c>
      <c r="V3855" t="str">
        <f t="shared" si="488"/>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81"/>
        <v>0.16254545454545455</v>
      </c>
      <c r="P3856" s="7">
        <f t="shared" si="482"/>
        <v>89.4</v>
      </c>
      <c r="Q3856" t="str">
        <f t="shared" si="483"/>
        <v>theater</v>
      </c>
      <c r="R3856" s="8" t="str">
        <f t="shared" si="484"/>
        <v>plays</v>
      </c>
      <c r="S3856" s="12">
        <f t="shared" si="485"/>
        <v>42103.884930555556</v>
      </c>
      <c r="T3856" s="12">
        <f t="shared" si="486"/>
        <v>42133.884930555556</v>
      </c>
      <c r="U3856" s="13">
        <f t="shared" si="487"/>
        <v>42103.884930555556</v>
      </c>
      <c r="V3856" t="str">
        <f t="shared" si="488"/>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81"/>
        <v>2.5000000000000001E-2</v>
      </c>
      <c r="P3857" s="7">
        <f t="shared" si="482"/>
        <v>25</v>
      </c>
      <c r="Q3857" t="str">
        <f t="shared" si="483"/>
        <v>theater</v>
      </c>
      <c r="R3857" s="8" t="str">
        <f t="shared" si="484"/>
        <v>plays</v>
      </c>
      <c r="S3857" s="12">
        <f t="shared" si="485"/>
        <v>42059.970729166671</v>
      </c>
      <c r="T3857" s="12">
        <f t="shared" si="486"/>
        <v>42089.929062499999</v>
      </c>
      <c r="U3857" s="13">
        <f t="shared" si="487"/>
        <v>42059.970729166671</v>
      </c>
      <c r="V3857" t="str">
        <f t="shared" si="488"/>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81"/>
        <v>2.0000000000000001E-4</v>
      </c>
      <c r="P3858" s="7">
        <f t="shared" si="482"/>
        <v>1</v>
      </c>
      <c r="Q3858" t="str">
        <f t="shared" si="483"/>
        <v>theater</v>
      </c>
      <c r="R3858" s="8" t="str">
        <f t="shared" si="484"/>
        <v>plays</v>
      </c>
      <c r="S3858" s="12">
        <f t="shared" si="485"/>
        <v>42041.743090277778</v>
      </c>
      <c r="T3858" s="12">
        <f t="shared" si="486"/>
        <v>42071.701423611114</v>
      </c>
      <c r="U3858" s="13">
        <f t="shared" si="487"/>
        <v>42041.743090277778</v>
      </c>
      <c r="V3858" t="str">
        <f t="shared" si="488"/>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81"/>
        <v>5.1999999999999998E-2</v>
      </c>
      <c r="P3859" s="7">
        <f t="shared" si="482"/>
        <v>65</v>
      </c>
      <c r="Q3859" t="str">
        <f t="shared" si="483"/>
        <v>theater</v>
      </c>
      <c r="R3859" s="8" t="str">
        <f t="shared" si="484"/>
        <v>plays</v>
      </c>
      <c r="S3859" s="12">
        <f t="shared" si="485"/>
        <v>41829.73715277778</v>
      </c>
      <c r="T3859" s="12">
        <f t="shared" si="486"/>
        <v>41852.716666666667</v>
      </c>
      <c r="U3859" s="13">
        <f t="shared" si="487"/>
        <v>41829.73715277778</v>
      </c>
      <c r="V3859" t="str">
        <f t="shared" si="488"/>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81"/>
        <v>0.02</v>
      </c>
      <c r="P3860" s="7">
        <f t="shared" si="482"/>
        <v>10</v>
      </c>
      <c r="Q3860" t="str">
        <f t="shared" si="483"/>
        <v>theater</v>
      </c>
      <c r="R3860" s="8" t="str">
        <f t="shared" si="484"/>
        <v>plays</v>
      </c>
      <c r="S3860" s="12">
        <f t="shared" si="485"/>
        <v>42128.431064814809</v>
      </c>
      <c r="T3860" s="12">
        <f t="shared" si="486"/>
        <v>42146.875</v>
      </c>
      <c r="U3860" s="13">
        <f t="shared" si="487"/>
        <v>42128.431064814809</v>
      </c>
      <c r="V3860" t="str">
        <f t="shared" si="488"/>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81"/>
        <v>4.0000000000000002E-4</v>
      </c>
      <c r="P3861" s="7">
        <f t="shared" si="482"/>
        <v>1</v>
      </c>
      <c r="Q3861" t="str">
        <f t="shared" si="483"/>
        <v>theater</v>
      </c>
      <c r="R3861" s="8" t="str">
        <f t="shared" si="484"/>
        <v>plays</v>
      </c>
      <c r="S3861" s="12">
        <f t="shared" si="485"/>
        <v>41789.893599537041</v>
      </c>
      <c r="T3861" s="12">
        <f t="shared" si="486"/>
        <v>41815.875</v>
      </c>
      <c r="U3861" s="13">
        <f t="shared" si="487"/>
        <v>41789.893599537041</v>
      </c>
      <c r="V3861" t="str">
        <f t="shared" si="488"/>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81"/>
        <v>0.17666666666666667</v>
      </c>
      <c r="P3862" s="7">
        <f t="shared" si="482"/>
        <v>81.538461538461533</v>
      </c>
      <c r="Q3862" t="str">
        <f t="shared" si="483"/>
        <v>theater</v>
      </c>
      <c r="R3862" s="8" t="str">
        <f t="shared" si="484"/>
        <v>plays</v>
      </c>
      <c r="S3862" s="12">
        <f t="shared" si="485"/>
        <v>41833.660995370374</v>
      </c>
      <c r="T3862" s="12">
        <f t="shared" si="486"/>
        <v>41863.660995370374</v>
      </c>
      <c r="U3862" s="13">
        <f t="shared" si="487"/>
        <v>41833.660995370374</v>
      </c>
      <c r="V3862" t="str">
        <f t="shared" si="488"/>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81"/>
        <v>0.05</v>
      </c>
      <c r="P3863" s="7">
        <f t="shared" si="482"/>
        <v>100</v>
      </c>
      <c r="Q3863" t="str">
        <f t="shared" si="483"/>
        <v>theater</v>
      </c>
      <c r="R3863" s="8" t="str">
        <f t="shared" si="484"/>
        <v>plays</v>
      </c>
      <c r="S3863" s="12">
        <f t="shared" si="485"/>
        <v>41914.590011574073</v>
      </c>
      <c r="T3863" s="12">
        <f t="shared" si="486"/>
        <v>41955.907638888893</v>
      </c>
      <c r="U3863" s="13">
        <f t="shared" si="487"/>
        <v>41914.590011574073</v>
      </c>
      <c r="V3863" t="str">
        <f t="shared" si="488"/>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81"/>
        <v>1.3333333333333334E-4</v>
      </c>
      <c r="P3864" s="7">
        <f t="shared" si="482"/>
        <v>1</v>
      </c>
      <c r="Q3864" t="str">
        <f t="shared" si="483"/>
        <v>theater</v>
      </c>
      <c r="R3864" s="8" t="str">
        <f t="shared" si="484"/>
        <v>plays</v>
      </c>
      <c r="S3864" s="12">
        <f t="shared" si="485"/>
        <v>42611.261064814811</v>
      </c>
      <c r="T3864" s="12">
        <f t="shared" si="486"/>
        <v>42625.707638888889</v>
      </c>
      <c r="U3864" s="13">
        <f t="shared" si="487"/>
        <v>42611.261064814811</v>
      </c>
      <c r="V3864" t="str">
        <f t="shared" si="488"/>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81"/>
        <v>0</v>
      </c>
      <c r="P3865" s="7" t="e">
        <f t="shared" si="482"/>
        <v>#DIV/0!</v>
      </c>
      <c r="Q3865" t="str">
        <f t="shared" si="483"/>
        <v>theater</v>
      </c>
      <c r="R3865" s="8" t="str">
        <f t="shared" si="484"/>
        <v>plays</v>
      </c>
      <c r="S3865" s="12">
        <f t="shared" si="485"/>
        <v>42253.633159722223</v>
      </c>
      <c r="T3865" s="12">
        <f t="shared" si="486"/>
        <v>42313.674826388888</v>
      </c>
      <c r="U3865" s="13">
        <f t="shared" si="487"/>
        <v>42253.633159722223</v>
      </c>
      <c r="V3865" t="str">
        <f t="shared" si="488"/>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81"/>
        <v>1.2E-2</v>
      </c>
      <c r="P3866" s="7">
        <f t="shared" si="482"/>
        <v>20</v>
      </c>
      <c r="Q3866" t="str">
        <f t="shared" si="483"/>
        <v>theater</v>
      </c>
      <c r="R3866" s="8" t="str">
        <f t="shared" si="484"/>
        <v>plays</v>
      </c>
      <c r="S3866" s="12">
        <f t="shared" si="485"/>
        <v>42295.891828703709</v>
      </c>
      <c r="T3866" s="12">
        <f t="shared" si="486"/>
        <v>42325.933495370366</v>
      </c>
      <c r="U3866" s="13">
        <f t="shared" si="487"/>
        <v>42295.891828703709</v>
      </c>
      <c r="V3866" t="str">
        <f t="shared" si="488"/>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81"/>
        <v>0.26937422295897223</v>
      </c>
      <c r="P3867" s="7">
        <f t="shared" si="482"/>
        <v>46.428571428571431</v>
      </c>
      <c r="Q3867" t="str">
        <f t="shared" si="483"/>
        <v>theater</v>
      </c>
      <c r="R3867" s="8" t="str">
        <f t="shared" si="484"/>
        <v>plays</v>
      </c>
      <c r="S3867" s="12">
        <f t="shared" si="485"/>
        <v>41841.651597222226</v>
      </c>
      <c r="T3867" s="12">
        <f t="shared" si="486"/>
        <v>41881.229166666664</v>
      </c>
      <c r="U3867" s="13">
        <f t="shared" si="487"/>
        <v>41841.651597222226</v>
      </c>
      <c r="V3867" t="str">
        <f t="shared" si="488"/>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81"/>
        <v>5.4999999999999997E-3</v>
      </c>
      <c r="P3868" s="7">
        <f t="shared" si="482"/>
        <v>5.5</v>
      </c>
      <c r="Q3868" t="str">
        <f t="shared" si="483"/>
        <v>theater</v>
      </c>
      <c r="R3868" s="8" t="str">
        <f t="shared" si="484"/>
        <v>plays</v>
      </c>
      <c r="S3868" s="12">
        <f t="shared" si="485"/>
        <v>42402.947002314817</v>
      </c>
      <c r="T3868" s="12">
        <f t="shared" si="486"/>
        <v>42452.145138888889</v>
      </c>
      <c r="U3868" s="13">
        <f t="shared" si="487"/>
        <v>42402.947002314817</v>
      </c>
      <c r="V3868" t="str">
        <f t="shared" si="488"/>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81"/>
        <v>0.1255</v>
      </c>
      <c r="P3869" s="7">
        <f t="shared" si="482"/>
        <v>50.2</v>
      </c>
      <c r="Q3869" t="str">
        <f t="shared" si="483"/>
        <v>theater</v>
      </c>
      <c r="R3869" s="8" t="str">
        <f t="shared" si="484"/>
        <v>plays</v>
      </c>
      <c r="S3869" s="12">
        <f t="shared" si="485"/>
        <v>42509.814108796301</v>
      </c>
      <c r="T3869" s="12">
        <f t="shared" si="486"/>
        <v>42539.814108796301</v>
      </c>
      <c r="U3869" s="13">
        <f t="shared" si="487"/>
        <v>42509.814108796301</v>
      </c>
      <c r="V3869" t="str">
        <f t="shared" si="488"/>
        <v>May</v>
      </c>
    </row>
    <row r="3870" spans="1:22"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81"/>
        <v>2E-3</v>
      </c>
      <c r="P3870" s="7">
        <f t="shared" si="482"/>
        <v>10</v>
      </c>
      <c r="Q3870" t="str">
        <f t="shared" si="483"/>
        <v>theater</v>
      </c>
      <c r="R3870" s="8" t="str">
        <f t="shared" si="484"/>
        <v>musical</v>
      </c>
      <c r="S3870" s="12">
        <f t="shared" si="485"/>
        <v>41865.659780092596</v>
      </c>
      <c r="T3870" s="12">
        <f t="shared" si="486"/>
        <v>41890.659780092596</v>
      </c>
      <c r="U3870" s="13">
        <f t="shared" si="487"/>
        <v>41865.659780092596</v>
      </c>
      <c r="V3870" t="str">
        <f t="shared" si="488"/>
        <v>Aug</v>
      </c>
    </row>
    <row r="3871" spans="1:22"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81"/>
        <v>3.44748684310884E-2</v>
      </c>
      <c r="P3871" s="7">
        <f t="shared" si="482"/>
        <v>30.133333333333333</v>
      </c>
      <c r="Q3871" t="str">
        <f t="shared" si="483"/>
        <v>theater</v>
      </c>
      <c r="R3871" s="8" t="str">
        <f t="shared" si="484"/>
        <v>musical</v>
      </c>
      <c r="S3871" s="12">
        <f t="shared" si="485"/>
        <v>42047.724444444444</v>
      </c>
      <c r="T3871" s="12">
        <f t="shared" si="486"/>
        <v>42077.132638888885</v>
      </c>
      <c r="U3871" s="13">
        <f t="shared" si="487"/>
        <v>42047.724444444444</v>
      </c>
      <c r="V3871" t="str">
        <f t="shared" si="488"/>
        <v>Feb</v>
      </c>
    </row>
    <row r="3872" spans="1:22"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81"/>
        <v>0.15</v>
      </c>
      <c r="P3872" s="7">
        <f t="shared" si="482"/>
        <v>150</v>
      </c>
      <c r="Q3872" t="str">
        <f t="shared" si="483"/>
        <v>theater</v>
      </c>
      <c r="R3872" s="8" t="str">
        <f t="shared" si="484"/>
        <v>musical</v>
      </c>
      <c r="S3872" s="12">
        <f t="shared" si="485"/>
        <v>41793.172199074077</v>
      </c>
      <c r="T3872" s="12">
        <f t="shared" si="486"/>
        <v>41823.172199074077</v>
      </c>
      <c r="U3872" s="13">
        <f t="shared" si="487"/>
        <v>41793.172199074077</v>
      </c>
      <c r="V3872" t="str">
        <f t="shared" si="488"/>
        <v>Jun</v>
      </c>
    </row>
    <row r="3873" spans="1:22"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81"/>
        <v>2.6666666666666668E-2</v>
      </c>
      <c r="P3873" s="7">
        <f t="shared" si="482"/>
        <v>13.333333333333334</v>
      </c>
      <c r="Q3873" t="str">
        <f t="shared" si="483"/>
        <v>theater</v>
      </c>
      <c r="R3873" s="8" t="str">
        <f t="shared" si="484"/>
        <v>musical</v>
      </c>
      <c r="S3873" s="12">
        <f t="shared" si="485"/>
        <v>42763.780671296292</v>
      </c>
      <c r="T3873" s="12">
        <f t="shared" si="486"/>
        <v>42823.739004629635</v>
      </c>
      <c r="U3873" s="13">
        <f t="shared" si="487"/>
        <v>42763.780671296292</v>
      </c>
      <c r="V3873" t="str">
        <f t="shared" si="488"/>
        <v>Jan</v>
      </c>
    </row>
    <row r="3874" spans="1:22"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81"/>
        <v>0</v>
      </c>
      <c r="P3874" s="7" t="e">
        <f t="shared" si="482"/>
        <v>#DIV/0!</v>
      </c>
      <c r="Q3874" t="str">
        <f t="shared" si="483"/>
        <v>theater</v>
      </c>
      <c r="R3874" s="8" t="str">
        <f t="shared" si="484"/>
        <v>musical</v>
      </c>
      <c r="S3874" s="12">
        <f t="shared" si="485"/>
        <v>42180.145787037036</v>
      </c>
      <c r="T3874" s="12">
        <f t="shared" si="486"/>
        <v>42230.145787037036</v>
      </c>
      <c r="U3874" s="13">
        <f t="shared" si="487"/>
        <v>42180.145787037036</v>
      </c>
      <c r="V3874" t="str">
        <f t="shared" si="488"/>
        <v>Jun</v>
      </c>
    </row>
    <row r="3875" spans="1:22"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81"/>
        <v>0</v>
      </c>
      <c r="P3875" s="7" t="e">
        <f t="shared" si="482"/>
        <v>#DIV/0!</v>
      </c>
      <c r="Q3875" t="str">
        <f t="shared" si="483"/>
        <v>theater</v>
      </c>
      <c r="R3875" s="8" t="str">
        <f t="shared" si="484"/>
        <v>musical</v>
      </c>
      <c r="S3875" s="12">
        <f t="shared" si="485"/>
        <v>42255.696006944447</v>
      </c>
      <c r="T3875" s="12">
        <f t="shared" si="486"/>
        <v>42285.696006944447</v>
      </c>
      <c r="U3875" s="13">
        <f t="shared" si="487"/>
        <v>42255.696006944447</v>
      </c>
      <c r="V3875" t="str">
        <f t="shared" si="488"/>
        <v>Sep</v>
      </c>
    </row>
    <row r="3876" spans="1:22"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81"/>
        <v>0</v>
      </c>
      <c r="P3876" s="7" t="e">
        <f t="shared" si="482"/>
        <v>#DIV/0!</v>
      </c>
      <c r="Q3876" t="str">
        <f t="shared" si="483"/>
        <v>theater</v>
      </c>
      <c r="R3876" s="8" t="str">
        <f t="shared" si="484"/>
        <v>musical</v>
      </c>
      <c r="S3876" s="12">
        <f t="shared" si="485"/>
        <v>42007.016458333332</v>
      </c>
      <c r="T3876" s="12">
        <f t="shared" si="486"/>
        <v>42028.041666666672</v>
      </c>
      <c r="U3876" s="13">
        <f t="shared" si="487"/>
        <v>42007.016458333332</v>
      </c>
      <c r="V3876" t="str">
        <f t="shared" si="488"/>
        <v>Jan</v>
      </c>
    </row>
    <row r="3877" spans="1:22"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81"/>
        <v>0</v>
      </c>
      <c r="P3877" s="7" t="e">
        <f t="shared" si="482"/>
        <v>#DIV/0!</v>
      </c>
      <c r="Q3877" t="str">
        <f t="shared" si="483"/>
        <v>theater</v>
      </c>
      <c r="R3877" s="8" t="str">
        <f t="shared" si="484"/>
        <v>musical</v>
      </c>
      <c r="S3877" s="12">
        <f t="shared" si="485"/>
        <v>42615.346817129626</v>
      </c>
      <c r="T3877" s="12">
        <f t="shared" si="486"/>
        <v>42616.416666666672</v>
      </c>
      <c r="U3877" s="13">
        <f t="shared" si="487"/>
        <v>42615.346817129626</v>
      </c>
      <c r="V3877" t="str">
        <f t="shared" si="488"/>
        <v>Sep</v>
      </c>
    </row>
    <row r="3878" spans="1:22"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81"/>
        <v>0.52794871794871789</v>
      </c>
      <c r="P3878" s="7">
        <f t="shared" si="482"/>
        <v>44.760869565217391</v>
      </c>
      <c r="Q3878" t="str">
        <f t="shared" si="483"/>
        <v>theater</v>
      </c>
      <c r="R3878" s="8" t="str">
        <f t="shared" si="484"/>
        <v>musical</v>
      </c>
      <c r="S3878" s="12">
        <f t="shared" si="485"/>
        <v>42372.624166666668</v>
      </c>
      <c r="T3878" s="12">
        <f t="shared" si="486"/>
        <v>42402.624166666668</v>
      </c>
      <c r="U3878" s="13">
        <f t="shared" si="487"/>
        <v>42372.624166666668</v>
      </c>
      <c r="V3878" t="str">
        <f t="shared" si="488"/>
        <v>Jan</v>
      </c>
    </row>
    <row r="3879" spans="1:22"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81"/>
        <v>4.9639999999999997E-2</v>
      </c>
      <c r="P3879" s="7">
        <f t="shared" si="482"/>
        <v>88.642857142857139</v>
      </c>
      <c r="Q3879" t="str">
        <f t="shared" si="483"/>
        <v>theater</v>
      </c>
      <c r="R3879" s="8" t="str">
        <f t="shared" si="484"/>
        <v>musical</v>
      </c>
      <c r="S3879" s="12">
        <f t="shared" si="485"/>
        <v>42682.67768518519</v>
      </c>
      <c r="T3879" s="12">
        <f t="shared" si="486"/>
        <v>42712.67768518519</v>
      </c>
      <c r="U3879" s="13">
        <f t="shared" si="487"/>
        <v>42682.67768518519</v>
      </c>
      <c r="V3879" t="str">
        <f t="shared" si="488"/>
        <v>Nov</v>
      </c>
    </row>
    <row r="3880" spans="1:22"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81"/>
        <v>5.5555555555555556E-4</v>
      </c>
      <c r="P3880" s="7">
        <f t="shared" si="482"/>
        <v>10</v>
      </c>
      <c r="Q3880" t="str">
        <f t="shared" si="483"/>
        <v>theater</v>
      </c>
      <c r="R3880" s="8" t="str">
        <f t="shared" si="484"/>
        <v>musical</v>
      </c>
      <c r="S3880" s="12">
        <f t="shared" si="485"/>
        <v>42154.818819444445</v>
      </c>
      <c r="T3880" s="12">
        <f t="shared" si="486"/>
        <v>42185.165972222225</v>
      </c>
      <c r="U3880" s="13">
        <f t="shared" si="487"/>
        <v>42154.818819444445</v>
      </c>
      <c r="V3880" t="str">
        <f t="shared" si="488"/>
        <v>May</v>
      </c>
    </row>
    <row r="3881" spans="1:22"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81"/>
        <v>0</v>
      </c>
      <c r="P3881" s="7" t="e">
        <f t="shared" si="482"/>
        <v>#DIV/0!</v>
      </c>
      <c r="Q3881" t="str">
        <f t="shared" si="483"/>
        <v>theater</v>
      </c>
      <c r="R3881" s="8" t="str">
        <f t="shared" si="484"/>
        <v>musical</v>
      </c>
      <c r="S3881" s="12">
        <f t="shared" si="485"/>
        <v>41999.861064814817</v>
      </c>
      <c r="T3881" s="12">
        <f t="shared" si="486"/>
        <v>42029.861064814817</v>
      </c>
      <c r="U3881" s="13">
        <f t="shared" si="487"/>
        <v>41999.861064814817</v>
      </c>
      <c r="V3881" t="str">
        <f t="shared" si="488"/>
        <v>Dec</v>
      </c>
    </row>
    <row r="3882" spans="1:22"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81"/>
        <v>0.13066666666666665</v>
      </c>
      <c r="P3882" s="7">
        <f t="shared" si="482"/>
        <v>57.647058823529413</v>
      </c>
      <c r="Q3882" t="str">
        <f t="shared" si="483"/>
        <v>theater</v>
      </c>
      <c r="R3882" s="8" t="str">
        <f t="shared" si="484"/>
        <v>musical</v>
      </c>
      <c r="S3882" s="12">
        <f t="shared" si="485"/>
        <v>41815.815046296295</v>
      </c>
      <c r="T3882" s="12">
        <f t="shared" si="486"/>
        <v>41850.958333333336</v>
      </c>
      <c r="U3882" s="13">
        <f t="shared" si="487"/>
        <v>41815.815046296295</v>
      </c>
      <c r="V3882" t="str">
        <f t="shared" si="488"/>
        <v>Jun</v>
      </c>
    </row>
    <row r="3883" spans="1:22"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81"/>
        <v>0.05</v>
      </c>
      <c r="P3883" s="7">
        <f t="shared" si="482"/>
        <v>25</v>
      </c>
      <c r="Q3883" t="str">
        <f t="shared" si="483"/>
        <v>theater</v>
      </c>
      <c r="R3883" s="8" t="str">
        <f t="shared" si="484"/>
        <v>musical</v>
      </c>
      <c r="S3883" s="12">
        <f t="shared" si="485"/>
        <v>42756.018506944441</v>
      </c>
      <c r="T3883" s="12">
        <f t="shared" si="486"/>
        <v>42786.018506944441</v>
      </c>
      <c r="U3883" s="13">
        <f t="shared" si="487"/>
        <v>42756.018506944441</v>
      </c>
      <c r="V3883" t="str">
        <f t="shared" si="488"/>
        <v>Jan</v>
      </c>
    </row>
    <row r="3884" spans="1:22"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81"/>
        <v>0</v>
      </c>
      <c r="P3884" s="7" t="e">
        <f t="shared" si="482"/>
        <v>#DIV/0!</v>
      </c>
      <c r="Q3884" t="str">
        <f t="shared" si="483"/>
        <v>theater</v>
      </c>
      <c r="R3884" s="8" t="str">
        <f t="shared" si="484"/>
        <v>musical</v>
      </c>
      <c r="S3884" s="12">
        <f t="shared" si="485"/>
        <v>42373.983449074076</v>
      </c>
      <c r="T3884" s="12">
        <f t="shared" si="486"/>
        <v>42400.960416666669</v>
      </c>
      <c r="U3884" s="13">
        <f t="shared" si="487"/>
        <v>42373.983449074076</v>
      </c>
      <c r="V3884" t="str">
        <f t="shared" si="488"/>
        <v>Jan</v>
      </c>
    </row>
    <row r="3885" spans="1:22"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81"/>
        <v>0</v>
      </c>
      <c r="P3885" s="7" t="e">
        <f t="shared" si="482"/>
        <v>#DIV/0!</v>
      </c>
      <c r="Q3885" t="str">
        <f t="shared" si="483"/>
        <v>theater</v>
      </c>
      <c r="R3885" s="8" t="str">
        <f t="shared" si="484"/>
        <v>musical</v>
      </c>
      <c r="S3885" s="12">
        <f t="shared" si="485"/>
        <v>41854.602650462963</v>
      </c>
      <c r="T3885" s="12">
        <f t="shared" si="486"/>
        <v>41884.602650462963</v>
      </c>
      <c r="U3885" s="13">
        <f t="shared" si="487"/>
        <v>41854.602650462963</v>
      </c>
      <c r="V3885" t="str">
        <f t="shared" si="488"/>
        <v>Aug</v>
      </c>
    </row>
    <row r="3886" spans="1:22"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81"/>
        <v>0</v>
      </c>
      <c r="P3886" s="7" t="e">
        <f t="shared" si="482"/>
        <v>#DIV/0!</v>
      </c>
      <c r="Q3886" t="str">
        <f t="shared" si="483"/>
        <v>theater</v>
      </c>
      <c r="R3886" s="8" t="str">
        <f t="shared" si="484"/>
        <v>musical</v>
      </c>
      <c r="S3886" s="12">
        <f t="shared" si="485"/>
        <v>42065.791574074072</v>
      </c>
      <c r="T3886" s="12">
        <f t="shared" si="486"/>
        <v>42090.749907407408</v>
      </c>
      <c r="U3886" s="13">
        <f t="shared" si="487"/>
        <v>42065.791574074072</v>
      </c>
      <c r="V3886" t="str">
        <f t="shared" si="488"/>
        <v>Mar</v>
      </c>
    </row>
    <row r="3887" spans="1:22"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81"/>
        <v>0</v>
      </c>
      <c r="P3887" s="7" t="e">
        <f t="shared" si="482"/>
        <v>#DIV/0!</v>
      </c>
      <c r="Q3887" t="str">
        <f t="shared" si="483"/>
        <v>theater</v>
      </c>
      <c r="R3887" s="8" t="str">
        <f t="shared" si="484"/>
        <v>musical</v>
      </c>
      <c r="S3887" s="12">
        <f t="shared" si="485"/>
        <v>42469.951284722221</v>
      </c>
      <c r="T3887" s="12">
        <f t="shared" si="486"/>
        <v>42499.951284722221</v>
      </c>
      <c r="U3887" s="13">
        <f t="shared" si="487"/>
        <v>42469.951284722221</v>
      </c>
      <c r="V3887" t="str">
        <f t="shared" si="488"/>
        <v>Apr</v>
      </c>
    </row>
    <row r="3888" spans="1:22"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81"/>
        <v>0</v>
      </c>
      <c r="P3888" s="7" t="e">
        <f t="shared" si="482"/>
        <v>#DIV/0!</v>
      </c>
      <c r="Q3888" t="str">
        <f t="shared" si="483"/>
        <v>theater</v>
      </c>
      <c r="R3888" s="8" t="str">
        <f t="shared" si="484"/>
        <v>musical</v>
      </c>
      <c r="S3888" s="12">
        <f t="shared" si="485"/>
        <v>41954.228032407409</v>
      </c>
      <c r="T3888" s="12">
        <f t="shared" si="486"/>
        <v>41984.228032407409</v>
      </c>
      <c r="U3888" s="13">
        <f t="shared" si="487"/>
        <v>41954.228032407409</v>
      </c>
      <c r="V3888" t="str">
        <f t="shared" si="488"/>
        <v>Nov</v>
      </c>
    </row>
    <row r="3889" spans="1:22"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81"/>
        <v>1.7500000000000002E-2</v>
      </c>
      <c r="P3889" s="7">
        <f t="shared" si="482"/>
        <v>17.5</v>
      </c>
      <c r="Q3889" t="str">
        <f t="shared" si="483"/>
        <v>theater</v>
      </c>
      <c r="R3889" s="8" t="str">
        <f t="shared" si="484"/>
        <v>musical</v>
      </c>
      <c r="S3889" s="12">
        <f t="shared" si="485"/>
        <v>42079.857974537037</v>
      </c>
      <c r="T3889" s="12">
        <f t="shared" si="486"/>
        <v>42125.916666666672</v>
      </c>
      <c r="U3889" s="13">
        <f t="shared" si="487"/>
        <v>42079.857974537037</v>
      </c>
      <c r="V3889" t="str">
        <f t="shared" si="488"/>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81"/>
        <v>0.27100000000000002</v>
      </c>
      <c r="P3890" s="7">
        <f t="shared" si="482"/>
        <v>38.714285714285715</v>
      </c>
      <c r="Q3890" t="str">
        <f t="shared" si="483"/>
        <v>theater</v>
      </c>
      <c r="R3890" s="8" t="str">
        <f t="shared" si="484"/>
        <v>plays</v>
      </c>
      <c r="S3890" s="12">
        <f t="shared" si="485"/>
        <v>42762.545810185184</v>
      </c>
      <c r="T3890" s="12">
        <f t="shared" si="486"/>
        <v>42792.545810185184</v>
      </c>
      <c r="U3890" s="13">
        <f t="shared" si="487"/>
        <v>42762.545810185184</v>
      </c>
      <c r="V3890" t="str">
        <f t="shared" si="488"/>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81"/>
        <v>1.4749999999999999E-2</v>
      </c>
      <c r="P3891" s="7">
        <f t="shared" si="482"/>
        <v>13.111111111111111</v>
      </c>
      <c r="Q3891" t="str">
        <f t="shared" si="483"/>
        <v>theater</v>
      </c>
      <c r="R3891" s="8" t="str">
        <f t="shared" si="484"/>
        <v>plays</v>
      </c>
      <c r="S3891" s="12">
        <f t="shared" si="485"/>
        <v>41977.004976851851</v>
      </c>
      <c r="T3891" s="12">
        <f t="shared" si="486"/>
        <v>42008.976388888885</v>
      </c>
      <c r="U3891" s="13">
        <f t="shared" si="487"/>
        <v>41977.004976851851</v>
      </c>
      <c r="V3891" t="str">
        <f t="shared" si="488"/>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81"/>
        <v>0.16826666666666668</v>
      </c>
      <c r="P3892" s="7">
        <f t="shared" si="482"/>
        <v>315.5</v>
      </c>
      <c r="Q3892" t="str">
        <f t="shared" si="483"/>
        <v>theater</v>
      </c>
      <c r="R3892" s="8" t="str">
        <f t="shared" si="484"/>
        <v>plays</v>
      </c>
      <c r="S3892" s="12">
        <f t="shared" si="485"/>
        <v>42171.758611111116</v>
      </c>
      <c r="T3892" s="12">
        <f t="shared" si="486"/>
        <v>42231.758611111116</v>
      </c>
      <c r="U3892" s="13">
        <f t="shared" si="487"/>
        <v>42171.758611111116</v>
      </c>
      <c r="V3892" t="str">
        <f t="shared" si="488"/>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81"/>
        <v>0.32500000000000001</v>
      </c>
      <c r="P3893" s="7">
        <f t="shared" si="482"/>
        <v>37.142857142857146</v>
      </c>
      <c r="Q3893" t="str">
        <f t="shared" si="483"/>
        <v>theater</v>
      </c>
      <c r="R3893" s="8" t="str">
        <f t="shared" si="484"/>
        <v>plays</v>
      </c>
      <c r="S3893" s="12">
        <f t="shared" si="485"/>
        <v>42056.1324537037</v>
      </c>
      <c r="T3893" s="12">
        <f t="shared" si="486"/>
        <v>42086.207638888889</v>
      </c>
      <c r="U3893" s="13">
        <f t="shared" si="487"/>
        <v>42056.1324537037</v>
      </c>
      <c r="V3893" t="str">
        <f t="shared" si="488"/>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81"/>
        <v>0</v>
      </c>
      <c r="P3894" s="7" t="e">
        <f t="shared" si="482"/>
        <v>#DIV/0!</v>
      </c>
      <c r="Q3894" t="str">
        <f t="shared" si="483"/>
        <v>theater</v>
      </c>
      <c r="R3894" s="8" t="str">
        <f t="shared" si="484"/>
        <v>plays</v>
      </c>
      <c r="S3894" s="12">
        <f t="shared" si="485"/>
        <v>41867.652280092589</v>
      </c>
      <c r="T3894" s="12">
        <f t="shared" si="486"/>
        <v>41875.291666666664</v>
      </c>
      <c r="U3894" s="13">
        <f t="shared" si="487"/>
        <v>41867.652280092589</v>
      </c>
      <c r="V3894" t="str">
        <f t="shared" si="488"/>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81"/>
        <v>0.2155</v>
      </c>
      <c r="P3895" s="7">
        <f t="shared" si="482"/>
        <v>128.27380952380952</v>
      </c>
      <c r="Q3895" t="str">
        <f t="shared" si="483"/>
        <v>theater</v>
      </c>
      <c r="R3895" s="8" t="str">
        <f t="shared" si="484"/>
        <v>plays</v>
      </c>
      <c r="S3895" s="12">
        <f t="shared" si="485"/>
        <v>41779.657870370371</v>
      </c>
      <c r="T3895" s="12">
        <f t="shared" si="486"/>
        <v>41821.25</v>
      </c>
      <c r="U3895" s="13">
        <f t="shared" si="487"/>
        <v>41779.657870370371</v>
      </c>
      <c r="V3895" t="str">
        <f t="shared" si="488"/>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81"/>
        <v>3.4666666666666665E-2</v>
      </c>
      <c r="P3896" s="7">
        <f t="shared" si="482"/>
        <v>47.272727272727273</v>
      </c>
      <c r="Q3896" t="str">
        <f t="shared" si="483"/>
        <v>theater</v>
      </c>
      <c r="R3896" s="8" t="str">
        <f t="shared" si="484"/>
        <v>plays</v>
      </c>
      <c r="S3896" s="12">
        <f t="shared" si="485"/>
        <v>42679.958472222221</v>
      </c>
      <c r="T3896" s="12">
        <f t="shared" si="486"/>
        <v>42710.207638888889</v>
      </c>
      <c r="U3896" s="13">
        <f t="shared" si="487"/>
        <v>42679.958472222221</v>
      </c>
      <c r="V3896" t="str">
        <f t="shared" si="488"/>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81"/>
        <v>0.05</v>
      </c>
      <c r="P3897" s="7">
        <f t="shared" si="482"/>
        <v>50</v>
      </c>
      <c r="Q3897" t="str">
        <f t="shared" si="483"/>
        <v>theater</v>
      </c>
      <c r="R3897" s="8" t="str">
        <f t="shared" si="484"/>
        <v>plays</v>
      </c>
      <c r="S3897" s="12">
        <f t="shared" si="485"/>
        <v>42032.250208333338</v>
      </c>
      <c r="T3897" s="12">
        <f t="shared" si="486"/>
        <v>42063.250208333338</v>
      </c>
      <c r="U3897" s="13">
        <f t="shared" si="487"/>
        <v>42032.250208333338</v>
      </c>
      <c r="V3897" t="str">
        <f t="shared" si="488"/>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ref="O3898:O3961" si="489">E3898/D3898</f>
        <v>0.10625</v>
      </c>
      <c r="P3898" s="7">
        <f t="shared" si="482"/>
        <v>42.5</v>
      </c>
      <c r="Q3898" t="str">
        <f t="shared" si="483"/>
        <v>theater</v>
      </c>
      <c r="R3898" s="8" t="str">
        <f t="shared" si="484"/>
        <v>plays</v>
      </c>
      <c r="S3898" s="12">
        <f t="shared" si="485"/>
        <v>41793.191875000004</v>
      </c>
      <c r="T3898" s="12">
        <f t="shared" si="486"/>
        <v>41807.191875000004</v>
      </c>
      <c r="U3898" s="13">
        <f t="shared" si="487"/>
        <v>41793.191875000004</v>
      </c>
      <c r="V3898" t="str">
        <f t="shared" si="488"/>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89"/>
        <v>0.17599999999999999</v>
      </c>
      <c r="P3899" s="7">
        <f t="shared" si="482"/>
        <v>44</v>
      </c>
      <c r="Q3899" t="str">
        <f t="shared" si="483"/>
        <v>theater</v>
      </c>
      <c r="R3899" s="8" t="str">
        <f t="shared" si="484"/>
        <v>plays</v>
      </c>
      <c r="S3899" s="12">
        <f t="shared" si="485"/>
        <v>41982.87364583333</v>
      </c>
      <c r="T3899" s="12">
        <f t="shared" si="486"/>
        <v>42012.87364583333</v>
      </c>
      <c r="U3899" s="13">
        <f t="shared" si="487"/>
        <v>41982.87364583333</v>
      </c>
      <c r="V3899" t="str">
        <f t="shared" si="488"/>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89"/>
        <v>0.3256</v>
      </c>
      <c r="P3900" s="7">
        <f t="shared" si="482"/>
        <v>50.875</v>
      </c>
      <c r="Q3900" t="str">
        <f t="shared" si="483"/>
        <v>theater</v>
      </c>
      <c r="R3900" s="8" t="str">
        <f t="shared" si="484"/>
        <v>plays</v>
      </c>
      <c r="S3900" s="12">
        <f t="shared" si="485"/>
        <v>42193.482291666667</v>
      </c>
      <c r="T3900" s="12">
        <f t="shared" si="486"/>
        <v>42233.666666666672</v>
      </c>
      <c r="U3900" s="13">
        <f t="shared" si="487"/>
        <v>42193.482291666667</v>
      </c>
      <c r="V3900" t="str">
        <f t="shared" si="488"/>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89"/>
        <v>1.2500000000000001E-2</v>
      </c>
      <c r="P3901" s="7">
        <f t="shared" si="482"/>
        <v>62.5</v>
      </c>
      <c r="Q3901" t="str">
        <f t="shared" si="483"/>
        <v>theater</v>
      </c>
      <c r="R3901" s="8" t="str">
        <f t="shared" si="484"/>
        <v>plays</v>
      </c>
      <c r="S3901" s="12">
        <f t="shared" si="485"/>
        <v>41843.775011574078</v>
      </c>
      <c r="T3901" s="12">
        <f t="shared" si="486"/>
        <v>41863.775011574078</v>
      </c>
      <c r="U3901" s="13">
        <f t="shared" si="487"/>
        <v>41843.775011574078</v>
      </c>
      <c r="V3901" t="str">
        <f t="shared" si="488"/>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89"/>
        <v>5.3999999999999999E-2</v>
      </c>
      <c r="P3902" s="7">
        <f t="shared" si="482"/>
        <v>27</v>
      </c>
      <c r="Q3902" t="str">
        <f t="shared" si="483"/>
        <v>theater</v>
      </c>
      <c r="R3902" s="8" t="str">
        <f t="shared" si="484"/>
        <v>plays</v>
      </c>
      <c r="S3902" s="12">
        <f t="shared" si="485"/>
        <v>42136.092488425929</v>
      </c>
      <c r="T3902" s="12">
        <f t="shared" si="486"/>
        <v>42166.092488425929</v>
      </c>
      <c r="U3902" s="13">
        <f t="shared" si="487"/>
        <v>42136.092488425929</v>
      </c>
      <c r="V3902" t="str">
        <f t="shared" si="488"/>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89"/>
        <v>8.3333333333333332E-3</v>
      </c>
      <c r="P3903" s="7">
        <f t="shared" si="482"/>
        <v>25</v>
      </c>
      <c r="Q3903" t="str">
        <f t="shared" si="483"/>
        <v>theater</v>
      </c>
      <c r="R3903" s="8" t="str">
        <f t="shared" si="484"/>
        <v>plays</v>
      </c>
      <c r="S3903" s="12">
        <f t="shared" si="485"/>
        <v>42317.826377314814</v>
      </c>
      <c r="T3903" s="12">
        <f t="shared" si="486"/>
        <v>42357.826377314814</v>
      </c>
      <c r="U3903" s="13">
        <f t="shared" si="487"/>
        <v>42317.826377314814</v>
      </c>
      <c r="V3903" t="str">
        <f t="shared" si="488"/>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89"/>
        <v>0.48833333333333334</v>
      </c>
      <c r="P3904" s="7">
        <f t="shared" si="482"/>
        <v>47.258064516129032</v>
      </c>
      <c r="Q3904" t="str">
        <f t="shared" si="483"/>
        <v>theater</v>
      </c>
      <c r="R3904" s="8" t="str">
        <f t="shared" si="484"/>
        <v>plays</v>
      </c>
      <c r="S3904" s="12">
        <f t="shared" si="485"/>
        <v>42663.468078703707</v>
      </c>
      <c r="T3904" s="12">
        <f t="shared" si="486"/>
        <v>42688.509745370371</v>
      </c>
      <c r="U3904" s="13">
        <f t="shared" si="487"/>
        <v>42663.468078703707</v>
      </c>
      <c r="V3904" t="str">
        <f t="shared" si="488"/>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89"/>
        <v>0</v>
      </c>
      <c r="P3905" s="7" t="e">
        <f t="shared" si="482"/>
        <v>#DIV/0!</v>
      </c>
      <c r="Q3905" t="str">
        <f t="shared" si="483"/>
        <v>theater</v>
      </c>
      <c r="R3905" s="8" t="str">
        <f t="shared" si="484"/>
        <v>plays</v>
      </c>
      <c r="S3905" s="12">
        <f t="shared" si="485"/>
        <v>42186.01116898148</v>
      </c>
      <c r="T3905" s="12">
        <f t="shared" si="486"/>
        <v>42230.818055555559</v>
      </c>
      <c r="U3905" s="13">
        <f t="shared" si="487"/>
        <v>42186.01116898148</v>
      </c>
      <c r="V3905" t="str">
        <f t="shared" si="488"/>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89"/>
        <v>2.9999999999999997E-4</v>
      </c>
      <c r="P3906" s="7">
        <f t="shared" si="482"/>
        <v>1.5</v>
      </c>
      <c r="Q3906" t="str">
        <f t="shared" si="483"/>
        <v>theater</v>
      </c>
      <c r="R3906" s="8" t="str">
        <f t="shared" si="484"/>
        <v>plays</v>
      </c>
      <c r="S3906" s="12">
        <f t="shared" si="485"/>
        <v>42095.229166666672</v>
      </c>
      <c r="T3906" s="12">
        <f t="shared" si="486"/>
        <v>42109.211111111115</v>
      </c>
      <c r="U3906" s="13">
        <f t="shared" si="487"/>
        <v>42095.229166666672</v>
      </c>
      <c r="V3906" t="str">
        <f t="shared" si="488"/>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489"/>
        <v>0.11533333333333333</v>
      </c>
      <c r="P3907" s="7">
        <f t="shared" ref="P3907:P3970" si="490">E3907/L3907</f>
        <v>24.714285714285715</v>
      </c>
      <c r="Q3907" t="str">
        <f t="shared" ref="Q3907:Q3970" si="491">LEFT(N3907, SEARCH("/",N3907,1)-1)</f>
        <v>theater</v>
      </c>
      <c r="R3907" s="8" t="str">
        <f t="shared" ref="R3907:R3970" si="492">RIGHT(N3907,LEN(N3907)-SEARCH("/",N3907))</f>
        <v>plays</v>
      </c>
      <c r="S3907" s="12">
        <f t="shared" ref="S3907:S3970" si="493">(J3907/86400)+DATE(1970,1,1)</f>
        <v>42124.623877314814</v>
      </c>
      <c r="T3907" s="12">
        <f t="shared" ref="T3907:T3970" si="494">(I3907/86400)+DATE(1970,1,1)</f>
        <v>42166.958333333328</v>
      </c>
      <c r="U3907" s="13">
        <f t="shared" ref="U3907:U3970" si="495">S3907</f>
        <v>42124.623877314814</v>
      </c>
      <c r="V3907" t="str">
        <f t="shared" si="488"/>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89"/>
        <v>0.67333333333333334</v>
      </c>
      <c r="P3908" s="7">
        <f t="shared" si="490"/>
        <v>63.125</v>
      </c>
      <c r="Q3908" t="str">
        <f t="shared" si="491"/>
        <v>theater</v>
      </c>
      <c r="R3908" s="8" t="str">
        <f t="shared" si="492"/>
        <v>plays</v>
      </c>
      <c r="S3908" s="12">
        <f t="shared" si="493"/>
        <v>42143.917743055557</v>
      </c>
      <c r="T3908" s="12">
        <f t="shared" si="494"/>
        <v>42181.559027777781</v>
      </c>
      <c r="U3908" s="13">
        <f t="shared" si="495"/>
        <v>42143.917743055557</v>
      </c>
      <c r="V3908" t="str">
        <f t="shared" ref="V3908:V3971" si="496">TEXT(S3908,"mmm")</f>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89"/>
        <v>0.153</v>
      </c>
      <c r="P3909" s="7">
        <f t="shared" si="490"/>
        <v>38.25</v>
      </c>
      <c r="Q3909" t="str">
        <f t="shared" si="491"/>
        <v>theater</v>
      </c>
      <c r="R3909" s="8" t="str">
        <f t="shared" si="492"/>
        <v>plays</v>
      </c>
      <c r="S3909" s="12">
        <f t="shared" si="493"/>
        <v>41906.819513888891</v>
      </c>
      <c r="T3909" s="12">
        <f t="shared" si="494"/>
        <v>41938.838888888888</v>
      </c>
      <c r="U3909" s="13">
        <f t="shared" si="495"/>
        <v>41906.819513888891</v>
      </c>
      <c r="V3909" t="str">
        <f t="shared" si="496"/>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89"/>
        <v>8.666666666666667E-2</v>
      </c>
      <c r="P3910" s="7">
        <f t="shared" si="490"/>
        <v>16.25</v>
      </c>
      <c r="Q3910" t="str">
        <f t="shared" si="491"/>
        <v>theater</v>
      </c>
      <c r="R3910" s="8" t="str">
        <f t="shared" si="492"/>
        <v>plays</v>
      </c>
      <c r="S3910" s="12">
        <f t="shared" si="493"/>
        <v>41834.135370370372</v>
      </c>
      <c r="T3910" s="12">
        <f t="shared" si="494"/>
        <v>41849.135370370372</v>
      </c>
      <c r="U3910" s="13">
        <f t="shared" si="495"/>
        <v>41834.135370370372</v>
      </c>
      <c r="V3910" t="str">
        <f t="shared" si="496"/>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89"/>
        <v>2.2499999999999998E-3</v>
      </c>
      <c r="P3911" s="7">
        <f t="shared" si="490"/>
        <v>33.75</v>
      </c>
      <c r="Q3911" t="str">
        <f t="shared" si="491"/>
        <v>theater</v>
      </c>
      <c r="R3911" s="8" t="str">
        <f t="shared" si="492"/>
        <v>plays</v>
      </c>
      <c r="S3911" s="12">
        <f t="shared" si="493"/>
        <v>41863.359282407408</v>
      </c>
      <c r="T3911" s="12">
        <f t="shared" si="494"/>
        <v>41893.359282407408</v>
      </c>
      <c r="U3911" s="13">
        <f t="shared" si="495"/>
        <v>41863.359282407408</v>
      </c>
      <c r="V3911" t="str">
        <f t="shared" si="496"/>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89"/>
        <v>3.0833333333333334E-2</v>
      </c>
      <c r="P3912" s="7">
        <f t="shared" si="490"/>
        <v>61.666666666666664</v>
      </c>
      <c r="Q3912" t="str">
        <f t="shared" si="491"/>
        <v>theater</v>
      </c>
      <c r="R3912" s="8" t="str">
        <f t="shared" si="492"/>
        <v>plays</v>
      </c>
      <c r="S3912" s="12">
        <f t="shared" si="493"/>
        <v>42224.756909722222</v>
      </c>
      <c r="T3912" s="12">
        <f t="shared" si="494"/>
        <v>42254.756909722222</v>
      </c>
      <c r="U3912" s="13">
        <f t="shared" si="495"/>
        <v>42224.756909722222</v>
      </c>
      <c r="V3912" t="str">
        <f t="shared" si="496"/>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89"/>
        <v>0.37412499999999999</v>
      </c>
      <c r="P3913" s="7">
        <f t="shared" si="490"/>
        <v>83.138888888888886</v>
      </c>
      <c r="Q3913" t="str">
        <f t="shared" si="491"/>
        <v>theater</v>
      </c>
      <c r="R3913" s="8" t="str">
        <f t="shared" si="492"/>
        <v>plays</v>
      </c>
      <c r="S3913" s="12">
        <f t="shared" si="493"/>
        <v>41939.8122337963</v>
      </c>
      <c r="T3913" s="12">
        <f t="shared" si="494"/>
        <v>41969.853900462964</v>
      </c>
      <c r="U3913" s="13">
        <f t="shared" si="495"/>
        <v>41939.8122337963</v>
      </c>
      <c r="V3913" t="str">
        <f t="shared" si="496"/>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89"/>
        <v>6.666666666666667E-5</v>
      </c>
      <c r="P3914" s="7">
        <f t="shared" si="490"/>
        <v>1</v>
      </c>
      <c r="Q3914" t="str">
        <f t="shared" si="491"/>
        <v>theater</v>
      </c>
      <c r="R3914" s="8" t="str">
        <f t="shared" si="492"/>
        <v>plays</v>
      </c>
      <c r="S3914" s="12">
        <f t="shared" si="493"/>
        <v>42059.270023148143</v>
      </c>
      <c r="T3914" s="12">
        <f t="shared" si="494"/>
        <v>42119.190972222219</v>
      </c>
      <c r="U3914" s="13">
        <f t="shared" si="495"/>
        <v>42059.270023148143</v>
      </c>
      <c r="V3914" t="str">
        <f t="shared" si="496"/>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89"/>
        <v>0.1</v>
      </c>
      <c r="P3915" s="7">
        <f t="shared" si="490"/>
        <v>142.85714285714286</v>
      </c>
      <c r="Q3915" t="str">
        <f t="shared" si="491"/>
        <v>theater</v>
      </c>
      <c r="R3915" s="8" t="str">
        <f t="shared" si="492"/>
        <v>plays</v>
      </c>
      <c r="S3915" s="12">
        <f t="shared" si="493"/>
        <v>42308.211215277777</v>
      </c>
      <c r="T3915" s="12">
        <f t="shared" si="494"/>
        <v>42338.252881944441</v>
      </c>
      <c r="U3915" s="13">
        <f t="shared" si="495"/>
        <v>42308.211215277777</v>
      </c>
      <c r="V3915" t="str">
        <f t="shared" si="496"/>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89"/>
        <v>0.36359999999999998</v>
      </c>
      <c r="P3916" s="7">
        <f t="shared" si="490"/>
        <v>33.666666666666664</v>
      </c>
      <c r="Q3916" t="str">
        <f t="shared" si="491"/>
        <v>theater</v>
      </c>
      <c r="R3916" s="8" t="str">
        <f t="shared" si="492"/>
        <v>plays</v>
      </c>
      <c r="S3916" s="12">
        <f t="shared" si="493"/>
        <v>42114.818935185191</v>
      </c>
      <c r="T3916" s="12">
        <f t="shared" si="494"/>
        <v>42134.957638888889</v>
      </c>
      <c r="U3916" s="13">
        <f t="shared" si="495"/>
        <v>42114.818935185191</v>
      </c>
      <c r="V3916" t="str">
        <f t="shared" si="496"/>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89"/>
        <v>3.3333333333333335E-3</v>
      </c>
      <c r="P3917" s="7">
        <f t="shared" si="490"/>
        <v>5</v>
      </c>
      <c r="Q3917" t="str">
        <f t="shared" si="491"/>
        <v>theater</v>
      </c>
      <c r="R3917" s="8" t="str">
        <f t="shared" si="492"/>
        <v>plays</v>
      </c>
      <c r="S3917" s="12">
        <f t="shared" si="493"/>
        <v>42492.98505787037</v>
      </c>
      <c r="T3917" s="12">
        <f t="shared" si="494"/>
        <v>42522.98505787037</v>
      </c>
      <c r="U3917" s="13">
        <f t="shared" si="495"/>
        <v>42492.98505787037</v>
      </c>
      <c r="V3917" t="str">
        <f t="shared" si="496"/>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89"/>
        <v>0</v>
      </c>
      <c r="P3918" s="7" t="e">
        <f t="shared" si="490"/>
        <v>#DIV/0!</v>
      </c>
      <c r="Q3918" t="str">
        <f t="shared" si="491"/>
        <v>theater</v>
      </c>
      <c r="R3918" s="8" t="str">
        <f t="shared" si="492"/>
        <v>plays</v>
      </c>
      <c r="S3918" s="12">
        <f t="shared" si="493"/>
        <v>42494.471666666665</v>
      </c>
      <c r="T3918" s="12">
        <f t="shared" si="494"/>
        <v>42524.471666666665</v>
      </c>
      <c r="U3918" s="13">
        <f t="shared" si="495"/>
        <v>42494.471666666665</v>
      </c>
      <c r="V3918" t="str">
        <f t="shared" si="496"/>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89"/>
        <v>2.8571428571428571E-3</v>
      </c>
      <c r="P3919" s="7">
        <f t="shared" si="490"/>
        <v>10</v>
      </c>
      <c r="Q3919" t="str">
        <f t="shared" si="491"/>
        <v>theater</v>
      </c>
      <c r="R3919" s="8" t="str">
        <f t="shared" si="492"/>
        <v>plays</v>
      </c>
      <c r="S3919" s="12">
        <f t="shared" si="493"/>
        <v>41863.527326388888</v>
      </c>
      <c r="T3919" s="12">
        <f t="shared" si="494"/>
        <v>41893.527326388888</v>
      </c>
      <c r="U3919" s="13">
        <f t="shared" si="495"/>
        <v>41863.527326388888</v>
      </c>
      <c r="V3919" t="str">
        <f t="shared" si="496"/>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89"/>
        <v>2E-3</v>
      </c>
      <c r="P3920" s="7">
        <f t="shared" si="490"/>
        <v>40</v>
      </c>
      <c r="Q3920" t="str">
        <f t="shared" si="491"/>
        <v>theater</v>
      </c>
      <c r="R3920" s="8" t="str">
        <f t="shared" si="492"/>
        <v>plays</v>
      </c>
      <c r="S3920" s="12">
        <f t="shared" si="493"/>
        <v>41843.664618055554</v>
      </c>
      <c r="T3920" s="12">
        <f t="shared" si="494"/>
        <v>41855.666666666664</v>
      </c>
      <c r="U3920" s="13">
        <f t="shared" si="495"/>
        <v>41843.664618055554</v>
      </c>
      <c r="V3920" t="str">
        <f t="shared" si="496"/>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89"/>
        <v>1.7999999999999999E-2</v>
      </c>
      <c r="P3921" s="7">
        <f t="shared" si="490"/>
        <v>30</v>
      </c>
      <c r="Q3921" t="str">
        <f t="shared" si="491"/>
        <v>theater</v>
      </c>
      <c r="R3921" s="8" t="str">
        <f t="shared" si="492"/>
        <v>plays</v>
      </c>
      <c r="S3921" s="12">
        <f t="shared" si="493"/>
        <v>42358.684872685189</v>
      </c>
      <c r="T3921" s="12">
        <f t="shared" si="494"/>
        <v>42387</v>
      </c>
      <c r="U3921" s="13">
        <f t="shared" si="495"/>
        <v>42358.684872685189</v>
      </c>
      <c r="V3921" t="str">
        <f t="shared" si="496"/>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89"/>
        <v>5.3999999999999999E-2</v>
      </c>
      <c r="P3922" s="7">
        <f t="shared" si="490"/>
        <v>45</v>
      </c>
      <c r="Q3922" t="str">
        <f t="shared" si="491"/>
        <v>theater</v>
      </c>
      <c r="R3922" s="8" t="str">
        <f t="shared" si="492"/>
        <v>plays</v>
      </c>
      <c r="S3922" s="12">
        <f t="shared" si="493"/>
        <v>42657.38726851852</v>
      </c>
      <c r="T3922" s="12">
        <f t="shared" si="494"/>
        <v>42687.428935185184</v>
      </c>
      <c r="U3922" s="13">
        <f t="shared" si="495"/>
        <v>42657.38726851852</v>
      </c>
      <c r="V3922" t="str">
        <f t="shared" si="496"/>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89"/>
        <v>0</v>
      </c>
      <c r="P3923" s="7" t="e">
        <f t="shared" si="490"/>
        <v>#DIV/0!</v>
      </c>
      <c r="Q3923" t="str">
        <f t="shared" si="491"/>
        <v>theater</v>
      </c>
      <c r="R3923" s="8" t="str">
        <f t="shared" si="492"/>
        <v>plays</v>
      </c>
      <c r="S3923" s="12">
        <f t="shared" si="493"/>
        <v>41926.542303240742</v>
      </c>
      <c r="T3923" s="12">
        <f t="shared" si="494"/>
        <v>41938.75</v>
      </c>
      <c r="U3923" s="13">
        <f t="shared" si="495"/>
        <v>41926.542303240742</v>
      </c>
      <c r="V3923" t="str">
        <f t="shared" si="496"/>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89"/>
        <v>8.1333333333333327E-2</v>
      </c>
      <c r="P3924" s="7">
        <f t="shared" si="490"/>
        <v>10.166666666666666</v>
      </c>
      <c r="Q3924" t="str">
        <f t="shared" si="491"/>
        <v>theater</v>
      </c>
      <c r="R3924" s="8" t="str">
        <f t="shared" si="492"/>
        <v>plays</v>
      </c>
      <c r="S3924" s="12">
        <f t="shared" si="493"/>
        <v>42020.768634259264</v>
      </c>
      <c r="T3924" s="12">
        <f t="shared" si="494"/>
        <v>42065.958333333328</v>
      </c>
      <c r="U3924" s="13">
        <f t="shared" si="495"/>
        <v>42020.768634259264</v>
      </c>
      <c r="V3924" t="str">
        <f t="shared" si="496"/>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89"/>
        <v>0.12034782608695652</v>
      </c>
      <c r="P3925" s="7">
        <f t="shared" si="490"/>
        <v>81.411764705882348</v>
      </c>
      <c r="Q3925" t="str">
        <f t="shared" si="491"/>
        <v>theater</v>
      </c>
      <c r="R3925" s="8" t="str">
        <f t="shared" si="492"/>
        <v>plays</v>
      </c>
      <c r="S3925" s="12">
        <f t="shared" si="493"/>
        <v>42075.979988425926</v>
      </c>
      <c r="T3925" s="12">
        <f t="shared" si="494"/>
        <v>42103.979988425926</v>
      </c>
      <c r="U3925" s="13">
        <f t="shared" si="495"/>
        <v>42075.979988425926</v>
      </c>
      <c r="V3925" t="str">
        <f t="shared" si="496"/>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89"/>
        <v>0.15266666666666667</v>
      </c>
      <c r="P3926" s="7">
        <f t="shared" si="490"/>
        <v>57.25</v>
      </c>
      <c r="Q3926" t="str">
        <f t="shared" si="491"/>
        <v>theater</v>
      </c>
      <c r="R3926" s="8" t="str">
        <f t="shared" si="492"/>
        <v>plays</v>
      </c>
      <c r="S3926" s="12">
        <f t="shared" si="493"/>
        <v>41786.959745370368</v>
      </c>
      <c r="T3926" s="12">
        <f t="shared" si="494"/>
        <v>41816.959745370368</v>
      </c>
      <c r="U3926" s="13">
        <f t="shared" si="495"/>
        <v>41786.959745370368</v>
      </c>
      <c r="V3926" t="str">
        <f t="shared" si="496"/>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89"/>
        <v>0.1</v>
      </c>
      <c r="P3927" s="7">
        <f t="shared" si="490"/>
        <v>5</v>
      </c>
      <c r="Q3927" t="str">
        <f t="shared" si="491"/>
        <v>theater</v>
      </c>
      <c r="R3927" s="8" t="str">
        <f t="shared" si="492"/>
        <v>plays</v>
      </c>
      <c r="S3927" s="12">
        <f t="shared" si="493"/>
        <v>41820.870821759258</v>
      </c>
      <c r="T3927" s="12">
        <f t="shared" si="494"/>
        <v>41850.870821759258</v>
      </c>
      <c r="U3927" s="13">
        <f t="shared" si="495"/>
        <v>41820.870821759258</v>
      </c>
      <c r="V3927" t="str">
        <f t="shared" si="496"/>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89"/>
        <v>3.0000000000000001E-3</v>
      </c>
      <c r="P3928" s="7">
        <f t="shared" si="490"/>
        <v>15</v>
      </c>
      <c r="Q3928" t="str">
        <f t="shared" si="491"/>
        <v>theater</v>
      </c>
      <c r="R3928" s="8" t="str">
        <f t="shared" si="492"/>
        <v>plays</v>
      </c>
      <c r="S3928" s="12">
        <f t="shared" si="493"/>
        <v>41970.085046296299</v>
      </c>
      <c r="T3928" s="12">
        <f t="shared" si="494"/>
        <v>42000.085046296299</v>
      </c>
      <c r="U3928" s="13">
        <f t="shared" si="495"/>
        <v>41970.085046296299</v>
      </c>
      <c r="V3928" t="str">
        <f t="shared" si="496"/>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89"/>
        <v>0.01</v>
      </c>
      <c r="P3929" s="7">
        <f t="shared" si="490"/>
        <v>12.5</v>
      </c>
      <c r="Q3929" t="str">
        <f t="shared" si="491"/>
        <v>theater</v>
      </c>
      <c r="R3929" s="8" t="str">
        <f t="shared" si="492"/>
        <v>plays</v>
      </c>
      <c r="S3929" s="12">
        <f t="shared" si="493"/>
        <v>41830.267407407409</v>
      </c>
      <c r="T3929" s="12">
        <f t="shared" si="494"/>
        <v>41860.267407407409</v>
      </c>
      <c r="U3929" s="13">
        <f t="shared" si="495"/>
        <v>41830.267407407409</v>
      </c>
      <c r="V3929" t="str">
        <f t="shared" si="496"/>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89"/>
        <v>0.13020000000000001</v>
      </c>
      <c r="P3930" s="7">
        <f t="shared" si="490"/>
        <v>93</v>
      </c>
      <c r="Q3930" t="str">
        <f t="shared" si="491"/>
        <v>theater</v>
      </c>
      <c r="R3930" s="8" t="str">
        <f t="shared" si="492"/>
        <v>plays</v>
      </c>
      <c r="S3930" s="12">
        <f t="shared" si="493"/>
        <v>42265.683182870373</v>
      </c>
      <c r="T3930" s="12">
        <f t="shared" si="494"/>
        <v>42293.207638888889</v>
      </c>
      <c r="U3930" s="13">
        <f t="shared" si="495"/>
        <v>42265.683182870373</v>
      </c>
      <c r="V3930" t="str">
        <f t="shared" si="496"/>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89"/>
        <v>2.265E-2</v>
      </c>
      <c r="P3931" s="7">
        <f t="shared" si="490"/>
        <v>32.357142857142854</v>
      </c>
      <c r="Q3931" t="str">
        <f t="shared" si="491"/>
        <v>theater</v>
      </c>
      <c r="R3931" s="8" t="str">
        <f t="shared" si="492"/>
        <v>plays</v>
      </c>
      <c r="S3931" s="12">
        <f t="shared" si="493"/>
        <v>42601.827141203699</v>
      </c>
      <c r="T3931" s="12">
        <f t="shared" si="494"/>
        <v>42631.827141203699</v>
      </c>
      <c r="U3931" s="13">
        <f t="shared" si="495"/>
        <v>42601.827141203699</v>
      </c>
      <c r="V3931" t="str">
        <f t="shared" si="496"/>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89"/>
        <v>0</v>
      </c>
      <c r="P3932" s="7" t="e">
        <f t="shared" si="490"/>
        <v>#DIV/0!</v>
      </c>
      <c r="Q3932" t="str">
        <f t="shared" si="491"/>
        <v>theater</v>
      </c>
      <c r="R3932" s="8" t="str">
        <f t="shared" si="492"/>
        <v>plays</v>
      </c>
      <c r="S3932" s="12">
        <f t="shared" si="493"/>
        <v>42433.338749999995</v>
      </c>
      <c r="T3932" s="12">
        <f t="shared" si="494"/>
        <v>42461.25</v>
      </c>
      <c r="U3932" s="13">
        <f t="shared" si="495"/>
        <v>42433.338749999995</v>
      </c>
      <c r="V3932" t="str">
        <f t="shared" si="496"/>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89"/>
        <v>0</v>
      </c>
      <c r="P3933" s="7" t="e">
        <f t="shared" si="490"/>
        <v>#DIV/0!</v>
      </c>
      <c r="Q3933" t="str">
        <f t="shared" si="491"/>
        <v>theater</v>
      </c>
      <c r="R3933" s="8" t="str">
        <f t="shared" si="492"/>
        <v>plays</v>
      </c>
      <c r="S3933" s="12">
        <f t="shared" si="493"/>
        <v>42228.151701388888</v>
      </c>
      <c r="T3933" s="12">
        <f t="shared" si="494"/>
        <v>42253.151701388888</v>
      </c>
      <c r="U3933" s="13">
        <f t="shared" si="495"/>
        <v>42228.151701388888</v>
      </c>
      <c r="V3933" t="str">
        <f t="shared" si="496"/>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89"/>
        <v>8.3333333333333331E-5</v>
      </c>
      <c r="P3934" s="7">
        <f t="shared" si="490"/>
        <v>1</v>
      </c>
      <c r="Q3934" t="str">
        <f t="shared" si="491"/>
        <v>theater</v>
      </c>
      <c r="R3934" s="8" t="str">
        <f t="shared" si="492"/>
        <v>plays</v>
      </c>
      <c r="S3934" s="12">
        <f t="shared" si="493"/>
        <v>42415.168564814812</v>
      </c>
      <c r="T3934" s="12">
        <f t="shared" si="494"/>
        <v>42445.126898148148</v>
      </c>
      <c r="U3934" s="13">
        <f t="shared" si="495"/>
        <v>42415.168564814812</v>
      </c>
      <c r="V3934" t="str">
        <f t="shared" si="496"/>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89"/>
        <v>0.15742857142857142</v>
      </c>
      <c r="P3935" s="7">
        <f t="shared" si="490"/>
        <v>91.833333333333329</v>
      </c>
      <c r="Q3935" t="str">
        <f t="shared" si="491"/>
        <v>theater</v>
      </c>
      <c r="R3935" s="8" t="str">
        <f t="shared" si="492"/>
        <v>plays</v>
      </c>
      <c r="S3935" s="12">
        <f t="shared" si="493"/>
        <v>42538.968310185184</v>
      </c>
      <c r="T3935" s="12">
        <f t="shared" si="494"/>
        <v>42568.029861111107</v>
      </c>
      <c r="U3935" s="13">
        <f t="shared" si="495"/>
        <v>42538.968310185184</v>
      </c>
      <c r="V3935" t="str">
        <f t="shared" si="496"/>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89"/>
        <v>0.11</v>
      </c>
      <c r="P3936" s="7">
        <f t="shared" si="490"/>
        <v>45.833333333333336</v>
      </c>
      <c r="Q3936" t="str">
        <f t="shared" si="491"/>
        <v>theater</v>
      </c>
      <c r="R3936" s="8" t="str">
        <f t="shared" si="492"/>
        <v>plays</v>
      </c>
      <c r="S3936" s="12">
        <f t="shared" si="493"/>
        <v>42233.671747685185</v>
      </c>
      <c r="T3936" s="12">
        <f t="shared" si="494"/>
        <v>42278.541666666672</v>
      </c>
      <c r="U3936" s="13">
        <f t="shared" si="495"/>
        <v>42233.671747685185</v>
      </c>
      <c r="V3936" t="str">
        <f t="shared" si="496"/>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89"/>
        <v>0.43833333333333335</v>
      </c>
      <c r="P3937" s="7">
        <f t="shared" si="490"/>
        <v>57.173913043478258</v>
      </c>
      <c r="Q3937" t="str">
        <f t="shared" si="491"/>
        <v>theater</v>
      </c>
      <c r="R3937" s="8" t="str">
        <f t="shared" si="492"/>
        <v>plays</v>
      </c>
      <c r="S3937" s="12">
        <f t="shared" si="493"/>
        <v>42221.656782407408</v>
      </c>
      <c r="T3937" s="12">
        <f t="shared" si="494"/>
        <v>42281.656782407408</v>
      </c>
      <c r="U3937" s="13">
        <f t="shared" si="495"/>
        <v>42221.656782407408</v>
      </c>
      <c r="V3937" t="str">
        <f t="shared" si="496"/>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89"/>
        <v>0</v>
      </c>
      <c r="P3938" s="7" t="e">
        <f t="shared" si="490"/>
        <v>#DIV/0!</v>
      </c>
      <c r="Q3938" t="str">
        <f t="shared" si="491"/>
        <v>theater</v>
      </c>
      <c r="R3938" s="8" t="str">
        <f t="shared" si="492"/>
        <v>plays</v>
      </c>
      <c r="S3938" s="12">
        <f t="shared" si="493"/>
        <v>42675.262962962966</v>
      </c>
      <c r="T3938" s="12">
        <f t="shared" si="494"/>
        <v>42705.304629629631</v>
      </c>
      <c r="U3938" s="13">
        <f t="shared" si="495"/>
        <v>42675.262962962966</v>
      </c>
      <c r="V3938" t="str">
        <f t="shared" si="496"/>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89"/>
        <v>0.86135181975736563</v>
      </c>
      <c r="P3939" s="7">
        <f t="shared" si="490"/>
        <v>248.5</v>
      </c>
      <c r="Q3939" t="str">
        <f t="shared" si="491"/>
        <v>theater</v>
      </c>
      <c r="R3939" s="8" t="str">
        <f t="shared" si="492"/>
        <v>plays</v>
      </c>
      <c r="S3939" s="12">
        <f t="shared" si="493"/>
        <v>42534.631481481483</v>
      </c>
      <c r="T3939" s="12">
        <f t="shared" si="494"/>
        <v>42562.631481481483</v>
      </c>
      <c r="U3939" s="13">
        <f t="shared" si="495"/>
        <v>42534.631481481483</v>
      </c>
      <c r="V3939" t="str">
        <f t="shared" si="496"/>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89"/>
        <v>0.12196620583717357</v>
      </c>
      <c r="P3940" s="7">
        <f t="shared" si="490"/>
        <v>79.400000000000006</v>
      </c>
      <c r="Q3940" t="str">
        <f t="shared" si="491"/>
        <v>theater</v>
      </c>
      <c r="R3940" s="8" t="str">
        <f t="shared" si="492"/>
        <v>plays</v>
      </c>
      <c r="S3940" s="12">
        <f t="shared" si="493"/>
        <v>42151.905717592592</v>
      </c>
      <c r="T3940" s="12">
        <f t="shared" si="494"/>
        <v>42182.905717592592</v>
      </c>
      <c r="U3940" s="13">
        <f t="shared" si="495"/>
        <v>42151.905717592592</v>
      </c>
      <c r="V3940" t="str">
        <f t="shared" si="496"/>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89"/>
        <v>1E-3</v>
      </c>
      <c r="P3941" s="7">
        <f t="shared" si="490"/>
        <v>5</v>
      </c>
      <c r="Q3941" t="str">
        <f t="shared" si="491"/>
        <v>theater</v>
      </c>
      <c r="R3941" s="8" t="str">
        <f t="shared" si="492"/>
        <v>plays</v>
      </c>
      <c r="S3941" s="12">
        <f t="shared" si="493"/>
        <v>41915.400219907409</v>
      </c>
      <c r="T3941" s="12">
        <f t="shared" si="494"/>
        <v>41919.1875</v>
      </c>
      <c r="U3941" s="13">
        <f t="shared" si="495"/>
        <v>41915.400219907409</v>
      </c>
      <c r="V3941" t="str">
        <f t="shared" si="496"/>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89"/>
        <v>2.2000000000000001E-3</v>
      </c>
      <c r="P3942" s="7">
        <f t="shared" si="490"/>
        <v>5.5</v>
      </c>
      <c r="Q3942" t="str">
        <f t="shared" si="491"/>
        <v>theater</v>
      </c>
      <c r="R3942" s="8" t="str">
        <f t="shared" si="492"/>
        <v>plays</v>
      </c>
      <c r="S3942" s="12">
        <f t="shared" si="493"/>
        <v>41961.492488425924</v>
      </c>
      <c r="T3942" s="12">
        <f t="shared" si="494"/>
        <v>42006.492488425924</v>
      </c>
      <c r="U3942" s="13">
        <f t="shared" si="495"/>
        <v>41961.492488425924</v>
      </c>
      <c r="V3942" t="str">
        <f t="shared" si="496"/>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89"/>
        <v>9.0909090909090905E-3</v>
      </c>
      <c r="P3943" s="7">
        <f t="shared" si="490"/>
        <v>25</v>
      </c>
      <c r="Q3943" t="str">
        <f t="shared" si="491"/>
        <v>theater</v>
      </c>
      <c r="R3943" s="8" t="str">
        <f t="shared" si="492"/>
        <v>plays</v>
      </c>
      <c r="S3943" s="12">
        <f t="shared" si="493"/>
        <v>41940.587233796294</v>
      </c>
      <c r="T3943" s="12">
        <f t="shared" si="494"/>
        <v>41968.041666666672</v>
      </c>
      <c r="U3943" s="13">
        <f t="shared" si="495"/>
        <v>41940.587233796294</v>
      </c>
      <c r="V3943" t="str">
        <f t="shared" si="496"/>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89"/>
        <v>0</v>
      </c>
      <c r="P3944" s="7" t="e">
        <f t="shared" si="490"/>
        <v>#DIV/0!</v>
      </c>
      <c r="Q3944" t="str">
        <f t="shared" si="491"/>
        <v>theater</v>
      </c>
      <c r="R3944" s="8" t="str">
        <f t="shared" si="492"/>
        <v>plays</v>
      </c>
      <c r="S3944" s="12">
        <f t="shared" si="493"/>
        <v>42111.904097222221</v>
      </c>
      <c r="T3944" s="12">
        <f t="shared" si="494"/>
        <v>42171.904097222221</v>
      </c>
      <c r="U3944" s="13">
        <f t="shared" si="495"/>
        <v>42111.904097222221</v>
      </c>
      <c r="V3944" t="str">
        <f t="shared" si="496"/>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89"/>
        <v>0.35639999999999999</v>
      </c>
      <c r="P3945" s="7">
        <f t="shared" si="490"/>
        <v>137.07692307692307</v>
      </c>
      <c r="Q3945" t="str">
        <f t="shared" si="491"/>
        <v>theater</v>
      </c>
      <c r="R3945" s="8" t="str">
        <f t="shared" si="492"/>
        <v>plays</v>
      </c>
      <c r="S3945" s="12">
        <f t="shared" si="493"/>
        <v>42279.778564814813</v>
      </c>
      <c r="T3945" s="12">
        <f t="shared" si="494"/>
        <v>42310.701388888891</v>
      </c>
      <c r="U3945" s="13">
        <f t="shared" si="495"/>
        <v>42279.778564814813</v>
      </c>
      <c r="V3945" t="str">
        <f t="shared" si="496"/>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89"/>
        <v>0</v>
      </c>
      <c r="P3946" s="7" t="e">
        <f t="shared" si="490"/>
        <v>#DIV/0!</v>
      </c>
      <c r="Q3946" t="str">
        <f t="shared" si="491"/>
        <v>theater</v>
      </c>
      <c r="R3946" s="8" t="str">
        <f t="shared" si="492"/>
        <v>plays</v>
      </c>
      <c r="S3946" s="12">
        <f t="shared" si="493"/>
        <v>42213.662905092591</v>
      </c>
      <c r="T3946" s="12">
        <f t="shared" si="494"/>
        <v>42243.662905092591</v>
      </c>
      <c r="U3946" s="13">
        <f t="shared" si="495"/>
        <v>42213.662905092591</v>
      </c>
      <c r="V3946" t="str">
        <f t="shared" si="496"/>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89"/>
        <v>2.5000000000000001E-3</v>
      </c>
      <c r="P3947" s="7">
        <f t="shared" si="490"/>
        <v>5</v>
      </c>
      <c r="Q3947" t="str">
        <f t="shared" si="491"/>
        <v>theater</v>
      </c>
      <c r="R3947" s="8" t="str">
        <f t="shared" si="492"/>
        <v>plays</v>
      </c>
      <c r="S3947" s="12">
        <f t="shared" si="493"/>
        <v>42109.801712962959</v>
      </c>
      <c r="T3947" s="12">
        <f t="shared" si="494"/>
        <v>42139.801712962959</v>
      </c>
      <c r="U3947" s="13">
        <f t="shared" si="495"/>
        <v>42109.801712962959</v>
      </c>
      <c r="V3947" t="str">
        <f t="shared" si="496"/>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89"/>
        <v>3.2500000000000001E-2</v>
      </c>
      <c r="P3948" s="7">
        <f t="shared" si="490"/>
        <v>39</v>
      </c>
      <c r="Q3948" t="str">
        <f t="shared" si="491"/>
        <v>theater</v>
      </c>
      <c r="R3948" s="8" t="str">
        <f t="shared" si="492"/>
        <v>plays</v>
      </c>
      <c r="S3948" s="12">
        <f t="shared" si="493"/>
        <v>42031.833587962959</v>
      </c>
      <c r="T3948" s="12">
        <f t="shared" si="494"/>
        <v>42063.333333333328</v>
      </c>
      <c r="U3948" s="13">
        <f t="shared" si="495"/>
        <v>42031.833587962959</v>
      </c>
      <c r="V3948" t="str">
        <f t="shared" si="496"/>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89"/>
        <v>3.3666666666666664E-2</v>
      </c>
      <c r="P3949" s="7">
        <f t="shared" si="490"/>
        <v>50.5</v>
      </c>
      <c r="Q3949" t="str">
        <f t="shared" si="491"/>
        <v>theater</v>
      </c>
      <c r="R3949" s="8" t="str">
        <f t="shared" si="492"/>
        <v>plays</v>
      </c>
      <c r="S3949" s="12">
        <f t="shared" si="493"/>
        <v>42615.142870370371</v>
      </c>
      <c r="T3949" s="12">
        <f t="shared" si="494"/>
        <v>42645.142870370371</v>
      </c>
      <c r="U3949" s="13">
        <f t="shared" si="495"/>
        <v>42615.142870370371</v>
      </c>
      <c r="V3949" t="str">
        <f t="shared" si="496"/>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89"/>
        <v>0</v>
      </c>
      <c r="P3950" s="7" t="e">
        <f t="shared" si="490"/>
        <v>#DIV/0!</v>
      </c>
      <c r="Q3950" t="str">
        <f t="shared" si="491"/>
        <v>theater</v>
      </c>
      <c r="R3950" s="8" t="str">
        <f t="shared" si="492"/>
        <v>plays</v>
      </c>
      <c r="S3950" s="12">
        <f t="shared" si="493"/>
        <v>41829.325497685189</v>
      </c>
      <c r="T3950" s="12">
        <f t="shared" si="494"/>
        <v>41889.325497685189</v>
      </c>
      <c r="U3950" s="13">
        <f t="shared" si="495"/>
        <v>41829.325497685189</v>
      </c>
      <c r="V3950" t="str">
        <f t="shared" si="496"/>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89"/>
        <v>0.15770000000000001</v>
      </c>
      <c r="P3951" s="7">
        <f t="shared" si="490"/>
        <v>49.28125</v>
      </c>
      <c r="Q3951" t="str">
        <f t="shared" si="491"/>
        <v>theater</v>
      </c>
      <c r="R3951" s="8" t="str">
        <f t="shared" si="492"/>
        <v>plays</v>
      </c>
      <c r="S3951" s="12">
        <f t="shared" si="493"/>
        <v>42016.120613425926</v>
      </c>
      <c r="T3951" s="12">
        <f t="shared" si="494"/>
        <v>42046.120613425926</v>
      </c>
      <c r="U3951" s="13">
        <f t="shared" si="495"/>
        <v>42016.120613425926</v>
      </c>
      <c r="V3951" t="str">
        <f t="shared" si="496"/>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89"/>
        <v>6.2500000000000003E-3</v>
      </c>
      <c r="P3952" s="7">
        <f t="shared" si="490"/>
        <v>25</v>
      </c>
      <c r="Q3952" t="str">
        <f t="shared" si="491"/>
        <v>theater</v>
      </c>
      <c r="R3952" s="8" t="str">
        <f t="shared" si="492"/>
        <v>plays</v>
      </c>
      <c r="S3952" s="12">
        <f t="shared" si="493"/>
        <v>42439.702314814815</v>
      </c>
      <c r="T3952" s="12">
        <f t="shared" si="494"/>
        <v>42468.774305555555</v>
      </c>
      <c r="U3952" s="13">
        <f t="shared" si="495"/>
        <v>42439.702314814815</v>
      </c>
      <c r="V3952" t="str">
        <f t="shared" si="496"/>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89"/>
        <v>5.0000000000000004E-6</v>
      </c>
      <c r="P3953" s="7">
        <f t="shared" si="490"/>
        <v>1</v>
      </c>
      <c r="Q3953" t="str">
        <f t="shared" si="491"/>
        <v>theater</v>
      </c>
      <c r="R3953" s="8" t="str">
        <f t="shared" si="492"/>
        <v>plays</v>
      </c>
      <c r="S3953" s="12">
        <f t="shared" si="493"/>
        <v>42433.825717592597</v>
      </c>
      <c r="T3953" s="12">
        <f t="shared" si="494"/>
        <v>42493.784050925926</v>
      </c>
      <c r="U3953" s="13">
        <f t="shared" si="495"/>
        <v>42433.825717592597</v>
      </c>
      <c r="V3953" t="str">
        <f t="shared" si="496"/>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89"/>
        <v>9.6153846153846159E-4</v>
      </c>
      <c r="P3954" s="7">
        <f t="shared" si="490"/>
        <v>25</v>
      </c>
      <c r="Q3954" t="str">
        <f t="shared" si="491"/>
        <v>theater</v>
      </c>
      <c r="R3954" s="8" t="str">
        <f t="shared" si="492"/>
        <v>plays</v>
      </c>
      <c r="S3954" s="12">
        <f t="shared" si="493"/>
        <v>42243.790393518517</v>
      </c>
      <c r="T3954" s="12">
        <f t="shared" si="494"/>
        <v>42303.790393518517</v>
      </c>
      <c r="U3954" s="13">
        <f t="shared" si="495"/>
        <v>42243.790393518517</v>
      </c>
      <c r="V3954" t="str">
        <f t="shared" si="496"/>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89"/>
        <v>0</v>
      </c>
      <c r="P3955" s="7" t="e">
        <f t="shared" si="490"/>
        <v>#DIV/0!</v>
      </c>
      <c r="Q3955" t="str">
        <f t="shared" si="491"/>
        <v>theater</v>
      </c>
      <c r="R3955" s="8" t="str">
        <f t="shared" si="492"/>
        <v>plays</v>
      </c>
      <c r="S3955" s="12">
        <f t="shared" si="493"/>
        <v>42550.048449074078</v>
      </c>
      <c r="T3955" s="12">
        <f t="shared" si="494"/>
        <v>42580.978472222225</v>
      </c>
      <c r="U3955" s="13">
        <f t="shared" si="495"/>
        <v>42550.048449074078</v>
      </c>
      <c r="V3955" t="str">
        <f t="shared" si="496"/>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89"/>
        <v>0</v>
      </c>
      <c r="P3956" s="7" t="e">
        <f t="shared" si="490"/>
        <v>#DIV/0!</v>
      </c>
      <c r="Q3956" t="str">
        <f t="shared" si="491"/>
        <v>theater</v>
      </c>
      <c r="R3956" s="8" t="str">
        <f t="shared" si="492"/>
        <v>plays</v>
      </c>
      <c r="S3956" s="12">
        <f t="shared" si="493"/>
        <v>41774.651203703703</v>
      </c>
      <c r="T3956" s="12">
        <f t="shared" si="494"/>
        <v>41834.651203703703</v>
      </c>
      <c r="U3956" s="13">
        <f t="shared" si="495"/>
        <v>41774.651203703703</v>
      </c>
      <c r="V3956" t="str">
        <f t="shared" si="496"/>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89"/>
        <v>0.24285714285714285</v>
      </c>
      <c r="P3957" s="7">
        <f t="shared" si="490"/>
        <v>53.125</v>
      </c>
      <c r="Q3957" t="str">
        <f t="shared" si="491"/>
        <v>theater</v>
      </c>
      <c r="R3957" s="8" t="str">
        <f t="shared" si="492"/>
        <v>plays</v>
      </c>
      <c r="S3957" s="12">
        <f t="shared" si="493"/>
        <v>42306.848854166667</v>
      </c>
      <c r="T3957" s="12">
        <f t="shared" si="494"/>
        <v>42336.890520833331</v>
      </c>
      <c r="U3957" s="13">
        <f t="shared" si="495"/>
        <v>42306.848854166667</v>
      </c>
      <c r="V3957" t="str">
        <f t="shared" si="496"/>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89"/>
        <v>0</v>
      </c>
      <c r="P3958" s="7" t="e">
        <f t="shared" si="490"/>
        <v>#DIV/0!</v>
      </c>
      <c r="Q3958" t="str">
        <f t="shared" si="491"/>
        <v>theater</v>
      </c>
      <c r="R3958" s="8" t="str">
        <f t="shared" si="492"/>
        <v>plays</v>
      </c>
      <c r="S3958" s="12">
        <f t="shared" si="493"/>
        <v>42457.932025462964</v>
      </c>
      <c r="T3958" s="12">
        <f t="shared" si="494"/>
        <v>42485.013888888891</v>
      </c>
      <c r="U3958" s="13">
        <f t="shared" si="495"/>
        <v>42457.932025462964</v>
      </c>
      <c r="V3958" t="str">
        <f t="shared" si="496"/>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89"/>
        <v>2.5000000000000001E-4</v>
      </c>
      <c r="P3959" s="7">
        <f t="shared" si="490"/>
        <v>7</v>
      </c>
      <c r="Q3959" t="str">
        <f t="shared" si="491"/>
        <v>theater</v>
      </c>
      <c r="R3959" s="8" t="str">
        <f t="shared" si="492"/>
        <v>plays</v>
      </c>
      <c r="S3959" s="12">
        <f t="shared" si="493"/>
        <v>42513.976319444446</v>
      </c>
      <c r="T3959" s="12">
        <f t="shared" si="494"/>
        <v>42559.976319444446</v>
      </c>
      <c r="U3959" s="13">
        <f t="shared" si="495"/>
        <v>42513.976319444446</v>
      </c>
      <c r="V3959" t="str">
        <f t="shared" si="496"/>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89"/>
        <v>0.32050000000000001</v>
      </c>
      <c r="P3960" s="7">
        <f t="shared" si="490"/>
        <v>40.0625</v>
      </c>
      <c r="Q3960" t="str">
        <f t="shared" si="491"/>
        <v>theater</v>
      </c>
      <c r="R3960" s="8" t="str">
        <f t="shared" si="492"/>
        <v>plays</v>
      </c>
      <c r="S3960" s="12">
        <f t="shared" si="493"/>
        <v>41816.950370370367</v>
      </c>
      <c r="T3960" s="12">
        <f t="shared" si="494"/>
        <v>41853.583333333336</v>
      </c>
      <c r="U3960" s="13">
        <f t="shared" si="495"/>
        <v>41816.950370370367</v>
      </c>
      <c r="V3960" t="str">
        <f t="shared" si="496"/>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89"/>
        <v>0.24333333333333335</v>
      </c>
      <c r="P3961" s="7">
        <f t="shared" si="490"/>
        <v>24.333333333333332</v>
      </c>
      <c r="Q3961" t="str">
        <f t="shared" si="491"/>
        <v>theater</v>
      </c>
      <c r="R3961" s="8" t="str">
        <f t="shared" si="492"/>
        <v>plays</v>
      </c>
      <c r="S3961" s="12">
        <f t="shared" si="493"/>
        <v>41880.788842592592</v>
      </c>
      <c r="T3961" s="12">
        <f t="shared" si="494"/>
        <v>41910.788842592592</v>
      </c>
      <c r="U3961" s="13">
        <f t="shared" si="495"/>
        <v>41880.788842592592</v>
      </c>
      <c r="V3961" t="str">
        <f t="shared" si="496"/>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ref="O3962:O4025" si="497">E3962/D3962</f>
        <v>1.4999999999999999E-2</v>
      </c>
      <c r="P3962" s="7">
        <f t="shared" si="490"/>
        <v>11.25</v>
      </c>
      <c r="Q3962" t="str">
        <f t="shared" si="491"/>
        <v>theater</v>
      </c>
      <c r="R3962" s="8" t="str">
        <f t="shared" si="492"/>
        <v>plays</v>
      </c>
      <c r="S3962" s="12">
        <f t="shared" si="493"/>
        <v>42342.845555555556</v>
      </c>
      <c r="T3962" s="12">
        <f t="shared" si="494"/>
        <v>42372.845555555556</v>
      </c>
      <c r="U3962" s="13">
        <f t="shared" si="495"/>
        <v>42342.845555555556</v>
      </c>
      <c r="V3962" t="str">
        <f t="shared" si="496"/>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97"/>
        <v>4.1999999999999997E-3</v>
      </c>
      <c r="P3963" s="7">
        <f t="shared" si="490"/>
        <v>10.5</v>
      </c>
      <c r="Q3963" t="str">
        <f t="shared" si="491"/>
        <v>theater</v>
      </c>
      <c r="R3963" s="8" t="str">
        <f t="shared" si="492"/>
        <v>plays</v>
      </c>
      <c r="S3963" s="12">
        <f t="shared" si="493"/>
        <v>41745.891319444447</v>
      </c>
      <c r="T3963" s="12">
        <f t="shared" si="494"/>
        <v>41767.891319444447</v>
      </c>
      <c r="U3963" s="13">
        <f t="shared" si="495"/>
        <v>41745.891319444447</v>
      </c>
      <c r="V3963" t="str">
        <f t="shared" si="496"/>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97"/>
        <v>3.214285714285714E-2</v>
      </c>
      <c r="P3964" s="7">
        <f t="shared" si="490"/>
        <v>15</v>
      </c>
      <c r="Q3964" t="str">
        <f t="shared" si="491"/>
        <v>theater</v>
      </c>
      <c r="R3964" s="8" t="str">
        <f t="shared" si="492"/>
        <v>plays</v>
      </c>
      <c r="S3964" s="12">
        <f t="shared" si="493"/>
        <v>42311.621458333335</v>
      </c>
      <c r="T3964" s="12">
        <f t="shared" si="494"/>
        <v>42336.621458333335</v>
      </c>
      <c r="U3964" s="13">
        <f t="shared" si="495"/>
        <v>42311.621458333335</v>
      </c>
      <c r="V3964" t="str">
        <f t="shared" si="496"/>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97"/>
        <v>0</v>
      </c>
      <c r="P3965" s="7" t="e">
        <f t="shared" si="490"/>
        <v>#DIV/0!</v>
      </c>
      <c r="Q3965" t="str">
        <f t="shared" si="491"/>
        <v>theater</v>
      </c>
      <c r="R3965" s="8" t="str">
        <f t="shared" si="492"/>
        <v>plays</v>
      </c>
      <c r="S3965" s="12">
        <f t="shared" si="493"/>
        <v>42296.154131944444</v>
      </c>
      <c r="T3965" s="12">
        <f t="shared" si="494"/>
        <v>42326.195798611108</v>
      </c>
      <c r="U3965" s="13">
        <f t="shared" si="495"/>
        <v>42296.154131944444</v>
      </c>
      <c r="V3965" t="str">
        <f t="shared" si="496"/>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97"/>
        <v>6.3E-2</v>
      </c>
      <c r="P3966" s="7">
        <f t="shared" si="490"/>
        <v>42</v>
      </c>
      <c r="Q3966" t="str">
        <f t="shared" si="491"/>
        <v>theater</v>
      </c>
      <c r="R3966" s="8" t="str">
        <f t="shared" si="492"/>
        <v>plays</v>
      </c>
      <c r="S3966" s="12">
        <f t="shared" si="493"/>
        <v>42053.722060185188</v>
      </c>
      <c r="T3966" s="12">
        <f t="shared" si="494"/>
        <v>42113.680393518516</v>
      </c>
      <c r="U3966" s="13">
        <f t="shared" si="495"/>
        <v>42053.722060185188</v>
      </c>
      <c r="V3966" t="str">
        <f t="shared" si="496"/>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97"/>
        <v>0.14249999999999999</v>
      </c>
      <c r="P3967" s="7">
        <f t="shared" si="490"/>
        <v>71.25</v>
      </c>
      <c r="Q3967" t="str">
        <f t="shared" si="491"/>
        <v>theater</v>
      </c>
      <c r="R3967" s="8" t="str">
        <f t="shared" si="492"/>
        <v>plays</v>
      </c>
      <c r="S3967" s="12">
        <f t="shared" si="493"/>
        <v>42414.235879629632</v>
      </c>
      <c r="T3967" s="12">
        <f t="shared" si="494"/>
        <v>42474.194212962961</v>
      </c>
      <c r="U3967" s="13">
        <f t="shared" si="495"/>
        <v>42414.235879629632</v>
      </c>
      <c r="V3967" t="str">
        <f t="shared" si="496"/>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97"/>
        <v>6.0000000000000001E-3</v>
      </c>
      <c r="P3968" s="7">
        <f t="shared" si="490"/>
        <v>22.5</v>
      </c>
      <c r="Q3968" t="str">
        <f t="shared" si="491"/>
        <v>theater</v>
      </c>
      <c r="R3968" s="8" t="str">
        <f t="shared" si="492"/>
        <v>plays</v>
      </c>
      <c r="S3968" s="12">
        <f t="shared" si="493"/>
        <v>41801.711550925924</v>
      </c>
      <c r="T3968" s="12">
        <f t="shared" si="494"/>
        <v>41844.124305555553</v>
      </c>
      <c r="U3968" s="13">
        <f t="shared" si="495"/>
        <v>41801.711550925924</v>
      </c>
      <c r="V3968" t="str">
        <f t="shared" si="496"/>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97"/>
        <v>0.2411764705882353</v>
      </c>
      <c r="P3969" s="7">
        <f t="shared" si="490"/>
        <v>41</v>
      </c>
      <c r="Q3969" t="str">
        <f t="shared" si="491"/>
        <v>theater</v>
      </c>
      <c r="R3969" s="8" t="str">
        <f t="shared" si="492"/>
        <v>plays</v>
      </c>
      <c r="S3969" s="12">
        <f t="shared" si="493"/>
        <v>42770.290590277778</v>
      </c>
      <c r="T3969" s="12">
        <f t="shared" si="494"/>
        <v>42800.290590277778</v>
      </c>
      <c r="U3969" s="13">
        <f t="shared" si="495"/>
        <v>42770.290590277778</v>
      </c>
      <c r="V3969" t="str">
        <f t="shared" si="496"/>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97"/>
        <v>0.10539999999999999</v>
      </c>
      <c r="P3970" s="7">
        <f t="shared" si="490"/>
        <v>47.909090909090907</v>
      </c>
      <c r="Q3970" t="str">
        <f t="shared" si="491"/>
        <v>theater</v>
      </c>
      <c r="R3970" s="8" t="str">
        <f t="shared" si="492"/>
        <v>plays</v>
      </c>
      <c r="S3970" s="12">
        <f t="shared" si="493"/>
        <v>42452.815659722226</v>
      </c>
      <c r="T3970" s="12">
        <f t="shared" si="494"/>
        <v>42512.815659722226</v>
      </c>
      <c r="U3970" s="13">
        <f t="shared" si="495"/>
        <v>42452.815659722226</v>
      </c>
      <c r="V3970" t="str">
        <f t="shared" si="496"/>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497"/>
        <v>7.4690265486725665E-2</v>
      </c>
      <c r="P3971" s="7">
        <f t="shared" ref="P3971:P4034" si="498">E3971/L3971</f>
        <v>35.166666666666664</v>
      </c>
      <c r="Q3971" t="str">
        <f t="shared" ref="Q3971:Q4034" si="499">LEFT(N3971, SEARCH("/",N3971,1)-1)</f>
        <v>theater</v>
      </c>
      <c r="R3971" s="8" t="str">
        <f t="shared" ref="R3971:R4034" si="500">RIGHT(N3971,LEN(N3971)-SEARCH("/",N3971))</f>
        <v>plays</v>
      </c>
      <c r="S3971" s="12">
        <f t="shared" ref="S3971:S4034" si="501">(J3971/86400)+DATE(1970,1,1)</f>
        <v>42601.854699074072</v>
      </c>
      <c r="T3971" s="12">
        <f t="shared" ref="T3971:T4034" si="502">(I3971/86400)+DATE(1970,1,1)</f>
        <v>42611.163194444445</v>
      </c>
      <c r="U3971" s="13">
        <f t="shared" ref="U3971:U4034" si="503">S3971</f>
        <v>42601.854699074072</v>
      </c>
      <c r="V3971" t="str">
        <f t="shared" si="496"/>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97"/>
        <v>7.3333333333333334E-4</v>
      </c>
      <c r="P3972" s="7">
        <f t="shared" si="498"/>
        <v>5.5</v>
      </c>
      <c r="Q3972" t="str">
        <f t="shared" si="499"/>
        <v>theater</v>
      </c>
      <c r="R3972" s="8" t="str">
        <f t="shared" si="500"/>
        <v>plays</v>
      </c>
      <c r="S3972" s="12">
        <f t="shared" si="501"/>
        <v>42447.863553240742</v>
      </c>
      <c r="T3972" s="12">
        <f t="shared" si="502"/>
        <v>42477.863553240742</v>
      </c>
      <c r="U3972" s="13">
        <f t="shared" si="503"/>
        <v>42447.863553240742</v>
      </c>
      <c r="V3972" t="str">
        <f t="shared" ref="V3972:V4035" si="504">TEXT(S3972,"mmm")</f>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97"/>
        <v>9.7142857142857135E-3</v>
      </c>
      <c r="P3973" s="7">
        <f t="shared" si="498"/>
        <v>22.666666666666668</v>
      </c>
      <c r="Q3973" t="str">
        <f t="shared" si="499"/>
        <v>theater</v>
      </c>
      <c r="R3973" s="8" t="str">
        <f t="shared" si="500"/>
        <v>plays</v>
      </c>
      <c r="S3973" s="12">
        <f t="shared" si="501"/>
        <v>41811.536180555559</v>
      </c>
      <c r="T3973" s="12">
        <f t="shared" si="502"/>
        <v>41841.536180555559</v>
      </c>
      <c r="U3973" s="13">
        <f t="shared" si="503"/>
        <v>41811.536180555559</v>
      </c>
      <c r="V3973" t="str">
        <f t="shared" si="504"/>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97"/>
        <v>0.21099999999999999</v>
      </c>
      <c r="P3974" s="7">
        <f t="shared" si="498"/>
        <v>26.375</v>
      </c>
      <c r="Q3974" t="str">
        <f t="shared" si="499"/>
        <v>theater</v>
      </c>
      <c r="R3974" s="8" t="str">
        <f t="shared" si="500"/>
        <v>plays</v>
      </c>
      <c r="S3974" s="12">
        <f t="shared" si="501"/>
        <v>41981.067523148144</v>
      </c>
      <c r="T3974" s="12">
        <f t="shared" si="502"/>
        <v>42041.067523148144</v>
      </c>
      <c r="U3974" s="13">
        <f t="shared" si="503"/>
        <v>41981.067523148144</v>
      </c>
      <c r="V3974" t="str">
        <f t="shared" si="504"/>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97"/>
        <v>0.78100000000000003</v>
      </c>
      <c r="P3975" s="7">
        <f t="shared" si="498"/>
        <v>105.54054054054055</v>
      </c>
      <c r="Q3975" t="str">
        <f t="shared" si="499"/>
        <v>theater</v>
      </c>
      <c r="R3975" s="8" t="str">
        <f t="shared" si="500"/>
        <v>plays</v>
      </c>
      <c r="S3975" s="12">
        <f t="shared" si="501"/>
        <v>42469.68414351852</v>
      </c>
      <c r="T3975" s="12">
        <f t="shared" si="502"/>
        <v>42499.166666666672</v>
      </c>
      <c r="U3975" s="13">
        <f t="shared" si="503"/>
        <v>42469.68414351852</v>
      </c>
      <c r="V3975" t="str">
        <f t="shared" si="504"/>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97"/>
        <v>0.32</v>
      </c>
      <c r="P3976" s="7">
        <f t="shared" si="498"/>
        <v>29.09090909090909</v>
      </c>
      <c r="Q3976" t="str">
        <f t="shared" si="499"/>
        <v>theater</v>
      </c>
      <c r="R3976" s="8" t="str">
        <f t="shared" si="500"/>
        <v>plays</v>
      </c>
      <c r="S3976" s="12">
        <f t="shared" si="501"/>
        <v>42493.546851851846</v>
      </c>
      <c r="T3976" s="12">
        <f t="shared" si="502"/>
        <v>42523.546851851846</v>
      </c>
      <c r="U3976" s="13">
        <f t="shared" si="503"/>
        <v>42493.546851851846</v>
      </c>
      <c r="V3976" t="str">
        <f t="shared" si="504"/>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97"/>
        <v>0</v>
      </c>
      <c r="P3977" s="7" t="e">
        <f t="shared" si="498"/>
        <v>#DIV/0!</v>
      </c>
      <c r="Q3977" t="str">
        <f t="shared" si="499"/>
        <v>theater</v>
      </c>
      <c r="R3977" s="8" t="str">
        <f t="shared" si="500"/>
        <v>plays</v>
      </c>
      <c r="S3977" s="12">
        <f t="shared" si="501"/>
        <v>42534.866875</v>
      </c>
      <c r="T3977" s="12">
        <f t="shared" si="502"/>
        <v>42564.866875</v>
      </c>
      <c r="U3977" s="13">
        <f t="shared" si="503"/>
        <v>42534.866875</v>
      </c>
      <c r="V3977" t="str">
        <f t="shared" si="504"/>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97"/>
        <v>0.47692307692307695</v>
      </c>
      <c r="P3978" s="7">
        <f t="shared" si="498"/>
        <v>62</v>
      </c>
      <c r="Q3978" t="str">
        <f t="shared" si="499"/>
        <v>theater</v>
      </c>
      <c r="R3978" s="8" t="str">
        <f t="shared" si="500"/>
        <v>plays</v>
      </c>
      <c r="S3978" s="12">
        <f t="shared" si="501"/>
        <v>41830.858344907407</v>
      </c>
      <c r="T3978" s="12">
        <f t="shared" si="502"/>
        <v>41852.291666666664</v>
      </c>
      <c r="U3978" s="13">
        <f t="shared" si="503"/>
        <v>41830.858344907407</v>
      </c>
      <c r="V3978" t="str">
        <f t="shared" si="504"/>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97"/>
        <v>1.4500000000000001E-2</v>
      </c>
      <c r="P3979" s="7">
        <f t="shared" si="498"/>
        <v>217.5</v>
      </c>
      <c r="Q3979" t="str">
        <f t="shared" si="499"/>
        <v>theater</v>
      </c>
      <c r="R3979" s="8" t="str">
        <f t="shared" si="500"/>
        <v>plays</v>
      </c>
      <c r="S3979" s="12">
        <f t="shared" si="501"/>
        <v>42543.788564814815</v>
      </c>
      <c r="T3979" s="12">
        <f t="shared" si="502"/>
        <v>42573.788564814815</v>
      </c>
      <c r="U3979" s="13">
        <f t="shared" si="503"/>
        <v>42543.788564814815</v>
      </c>
      <c r="V3979" t="str">
        <f t="shared" si="504"/>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97"/>
        <v>0.107</v>
      </c>
      <c r="P3980" s="7">
        <f t="shared" si="498"/>
        <v>26.75</v>
      </c>
      <c r="Q3980" t="str">
        <f t="shared" si="499"/>
        <v>theater</v>
      </c>
      <c r="R3980" s="8" t="str">
        <f t="shared" si="500"/>
        <v>plays</v>
      </c>
      <c r="S3980" s="12">
        <f t="shared" si="501"/>
        <v>41975.642974537041</v>
      </c>
      <c r="T3980" s="12">
        <f t="shared" si="502"/>
        <v>42035.642974537041</v>
      </c>
      <c r="U3980" s="13">
        <f t="shared" si="503"/>
        <v>41975.642974537041</v>
      </c>
      <c r="V3980" t="str">
        <f t="shared" si="504"/>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97"/>
        <v>1.8333333333333333E-2</v>
      </c>
      <c r="P3981" s="7">
        <f t="shared" si="498"/>
        <v>18.333333333333332</v>
      </c>
      <c r="Q3981" t="str">
        <f t="shared" si="499"/>
        <v>theater</v>
      </c>
      <c r="R3981" s="8" t="str">
        <f t="shared" si="500"/>
        <v>plays</v>
      </c>
      <c r="S3981" s="12">
        <f t="shared" si="501"/>
        <v>42069.903437500005</v>
      </c>
      <c r="T3981" s="12">
        <f t="shared" si="502"/>
        <v>42092.833333333328</v>
      </c>
      <c r="U3981" s="13">
        <f t="shared" si="503"/>
        <v>42069.903437500005</v>
      </c>
      <c r="V3981" t="str">
        <f t="shared" si="504"/>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97"/>
        <v>0.18</v>
      </c>
      <c r="P3982" s="7">
        <f t="shared" si="498"/>
        <v>64.285714285714292</v>
      </c>
      <c r="Q3982" t="str">
        <f t="shared" si="499"/>
        <v>theater</v>
      </c>
      <c r="R3982" s="8" t="str">
        <f t="shared" si="500"/>
        <v>plays</v>
      </c>
      <c r="S3982" s="12">
        <f t="shared" si="501"/>
        <v>41795.598923611113</v>
      </c>
      <c r="T3982" s="12">
        <f t="shared" si="502"/>
        <v>41825.598923611113</v>
      </c>
      <c r="U3982" s="13">
        <f t="shared" si="503"/>
        <v>41795.598923611113</v>
      </c>
      <c r="V3982" t="str">
        <f t="shared" si="504"/>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97"/>
        <v>4.0833333333333333E-2</v>
      </c>
      <c r="P3983" s="7">
        <f t="shared" si="498"/>
        <v>175</v>
      </c>
      <c r="Q3983" t="str">
        <f t="shared" si="499"/>
        <v>theater</v>
      </c>
      <c r="R3983" s="8" t="str">
        <f t="shared" si="500"/>
        <v>plays</v>
      </c>
      <c r="S3983" s="12">
        <f t="shared" si="501"/>
        <v>42508.179965277777</v>
      </c>
      <c r="T3983" s="12">
        <f t="shared" si="502"/>
        <v>42568.179965277777</v>
      </c>
      <c r="U3983" s="13">
        <f t="shared" si="503"/>
        <v>42508.179965277777</v>
      </c>
      <c r="V3983" t="str">
        <f t="shared" si="504"/>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97"/>
        <v>0.2</v>
      </c>
      <c r="P3984" s="7">
        <f t="shared" si="498"/>
        <v>34</v>
      </c>
      <c r="Q3984" t="str">
        <f t="shared" si="499"/>
        <v>theater</v>
      </c>
      <c r="R3984" s="8" t="str">
        <f t="shared" si="500"/>
        <v>plays</v>
      </c>
      <c r="S3984" s="12">
        <f t="shared" si="501"/>
        <v>42132.809953703705</v>
      </c>
      <c r="T3984" s="12">
        <f t="shared" si="502"/>
        <v>42192.809953703705</v>
      </c>
      <c r="U3984" s="13">
        <f t="shared" si="503"/>
        <v>42132.809953703705</v>
      </c>
      <c r="V3984" t="str">
        <f t="shared" si="504"/>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97"/>
        <v>0.34802513464991025</v>
      </c>
      <c r="P3985" s="7">
        <f t="shared" si="498"/>
        <v>84.282608695652172</v>
      </c>
      <c r="Q3985" t="str">
        <f t="shared" si="499"/>
        <v>theater</v>
      </c>
      <c r="R3985" s="8" t="str">
        <f t="shared" si="500"/>
        <v>plays</v>
      </c>
      <c r="S3985" s="12">
        <f t="shared" si="501"/>
        <v>41747.86986111111</v>
      </c>
      <c r="T3985" s="12">
        <f t="shared" si="502"/>
        <v>41779.290972222225</v>
      </c>
      <c r="U3985" s="13">
        <f t="shared" si="503"/>
        <v>41747.86986111111</v>
      </c>
      <c r="V3985" t="str">
        <f t="shared" si="504"/>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97"/>
        <v>6.3333333333333339E-2</v>
      </c>
      <c r="P3986" s="7">
        <f t="shared" si="498"/>
        <v>9.5</v>
      </c>
      <c r="Q3986" t="str">
        <f t="shared" si="499"/>
        <v>theater</v>
      </c>
      <c r="R3986" s="8" t="str">
        <f t="shared" si="500"/>
        <v>plays</v>
      </c>
      <c r="S3986" s="12">
        <f t="shared" si="501"/>
        <v>41920.963472222225</v>
      </c>
      <c r="T3986" s="12">
        <f t="shared" si="502"/>
        <v>41951</v>
      </c>
      <c r="U3986" s="13">
        <f t="shared" si="503"/>
        <v>41920.963472222225</v>
      </c>
      <c r="V3986" t="str">
        <f t="shared" si="504"/>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97"/>
        <v>0.32050000000000001</v>
      </c>
      <c r="P3987" s="7">
        <f t="shared" si="498"/>
        <v>33.736842105263158</v>
      </c>
      <c r="Q3987" t="str">
        <f t="shared" si="499"/>
        <v>theater</v>
      </c>
      <c r="R3987" s="8" t="str">
        <f t="shared" si="500"/>
        <v>plays</v>
      </c>
      <c r="S3987" s="12">
        <f t="shared" si="501"/>
        <v>42399.707407407404</v>
      </c>
      <c r="T3987" s="12">
        <f t="shared" si="502"/>
        <v>42420.878472222219</v>
      </c>
      <c r="U3987" s="13">
        <f t="shared" si="503"/>
        <v>42399.707407407404</v>
      </c>
      <c r="V3987" t="str">
        <f t="shared" si="504"/>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97"/>
        <v>9.7600000000000006E-2</v>
      </c>
      <c r="P3988" s="7">
        <f t="shared" si="498"/>
        <v>37.53846153846154</v>
      </c>
      <c r="Q3988" t="str">
        <f t="shared" si="499"/>
        <v>theater</v>
      </c>
      <c r="R3988" s="8" t="str">
        <f t="shared" si="500"/>
        <v>plays</v>
      </c>
      <c r="S3988" s="12">
        <f t="shared" si="501"/>
        <v>42467.548541666663</v>
      </c>
      <c r="T3988" s="12">
        <f t="shared" si="502"/>
        <v>42496.544444444444</v>
      </c>
      <c r="U3988" s="13">
        <f t="shared" si="503"/>
        <v>42467.548541666663</v>
      </c>
      <c r="V3988" t="str">
        <f t="shared" si="504"/>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97"/>
        <v>0.3775</v>
      </c>
      <c r="P3989" s="7">
        <f t="shared" si="498"/>
        <v>11.615384615384615</v>
      </c>
      <c r="Q3989" t="str">
        <f t="shared" si="499"/>
        <v>theater</v>
      </c>
      <c r="R3989" s="8" t="str">
        <f t="shared" si="500"/>
        <v>plays</v>
      </c>
      <c r="S3989" s="12">
        <f t="shared" si="501"/>
        <v>41765.92465277778</v>
      </c>
      <c r="T3989" s="12">
        <f t="shared" si="502"/>
        <v>41775.92465277778</v>
      </c>
      <c r="U3989" s="13">
        <f t="shared" si="503"/>
        <v>41765.92465277778</v>
      </c>
      <c r="V3989" t="str">
        <f t="shared" si="504"/>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97"/>
        <v>2.1333333333333333E-2</v>
      </c>
      <c r="P3990" s="7">
        <f t="shared" si="498"/>
        <v>8</v>
      </c>
      <c r="Q3990" t="str">
        <f t="shared" si="499"/>
        <v>theater</v>
      </c>
      <c r="R3990" s="8" t="str">
        <f t="shared" si="500"/>
        <v>plays</v>
      </c>
      <c r="S3990" s="12">
        <f t="shared" si="501"/>
        <v>42230.08116898148</v>
      </c>
      <c r="T3990" s="12">
        <f t="shared" si="502"/>
        <v>42245.08116898148</v>
      </c>
      <c r="U3990" s="13">
        <f t="shared" si="503"/>
        <v>42230.08116898148</v>
      </c>
      <c r="V3990" t="str">
        <f t="shared" si="504"/>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97"/>
        <v>0</v>
      </c>
      <c r="P3991" s="7" t="e">
        <f t="shared" si="498"/>
        <v>#DIV/0!</v>
      </c>
      <c r="Q3991" t="str">
        <f t="shared" si="499"/>
        <v>theater</v>
      </c>
      <c r="R3991" s="8" t="str">
        <f t="shared" si="500"/>
        <v>plays</v>
      </c>
      <c r="S3991" s="12">
        <f t="shared" si="501"/>
        <v>42286.749780092592</v>
      </c>
      <c r="T3991" s="12">
        <f t="shared" si="502"/>
        <v>42316.791446759264</v>
      </c>
      <c r="U3991" s="13">
        <f t="shared" si="503"/>
        <v>42286.749780092592</v>
      </c>
      <c r="V3991" t="str">
        <f t="shared" si="504"/>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97"/>
        <v>4.1818181818181817E-2</v>
      </c>
      <c r="P3992" s="7">
        <f t="shared" si="498"/>
        <v>23</v>
      </c>
      <c r="Q3992" t="str">
        <f t="shared" si="499"/>
        <v>theater</v>
      </c>
      <c r="R3992" s="8" t="str">
        <f t="shared" si="500"/>
        <v>plays</v>
      </c>
      <c r="S3992" s="12">
        <f t="shared" si="501"/>
        <v>42401.672372685185</v>
      </c>
      <c r="T3992" s="12">
        <f t="shared" si="502"/>
        <v>42431.672372685185</v>
      </c>
      <c r="U3992" s="13">
        <f t="shared" si="503"/>
        <v>42401.672372685185</v>
      </c>
      <c r="V3992" t="str">
        <f t="shared" si="504"/>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97"/>
        <v>0.2</v>
      </c>
      <c r="P3993" s="7">
        <f t="shared" si="498"/>
        <v>100</v>
      </c>
      <c r="Q3993" t="str">
        <f t="shared" si="499"/>
        <v>theater</v>
      </c>
      <c r="R3993" s="8" t="str">
        <f t="shared" si="500"/>
        <v>plays</v>
      </c>
      <c r="S3993" s="12">
        <f t="shared" si="501"/>
        <v>42125.644467592589</v>
      </c>
      <c r="T3993" s="12">
        <f t="shared" si="502"/>
        <v>42155.644467592589</v>
      </c>
      <c r="U3993" s="13">
        <f t="shared" si="503"/>
        <v>42125.644467592589</v>
      </c>
      <c r="V3993" t="str">
        <f t="shared" si="504"/>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97"/>
        <v>5.4100000000000002E-2</v>
      </c>
      <c r="P3994" s="7">
        <f t="shared" si="498"/>
        <v>60.111111111111114</v>
      </c>
      <c r="Q3994" t="str">
        <f t="shared" si="499"/>
        <v>theater</v>
      </c>
      <c r="R3994" s="8" t="str">
        <f t="shared" si="500"/>
        <v>plays</v>
      </c>
      <c r="S3994" s="12">
        <f t="shared" si="501"/>
        <v>42289.94049768518</v>
      </c>
      <c r="T3994" s="12">
        <f t="shared" si="502"/>
        <v>42349.982164351852</v>
      </c>
      <c r="U3994" s="13">
        <f t="shared" si="503"/>
        <v>42289.94049768518</v>
      </c>
      <c r="V3994" t="str">
        <f t="shared" si="504"/>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97"/>
        <v>6.0000000000000002E-5</v>
      </c>
      <c r="P3995" s="7">
        <f t="shared" si="498"/>
        <v>3</v>
      </c>
      <c r="Q3995" t="str">
        <f t="shared" si="499"/>
        <v>theater</v>
      </c>
      <c r="R3995" s="8" t="str">
        <f t="shared" si="500"/>
        <v>plays</v>
      </c>
      <c r="S3995" s="12">
        <f t="shared" si="501"/>
        <v>42107.864722222221</v>
      </c>
      <c r="T3995" s="12">
        <f t="shared" si="502"/>
        <v>42137.864722222221</v>
      </c>
      <c r="U3995" s="13">
        <f t="shared" si="503"/>
        <v>42107.864722222221</v>
      </c>
      <c r="V3995" t="str">
        <f t="shared" si="504"/>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97"/>
        <v>2.5000000000000001E-3</v>
      </c>
      <c r="P3996" s="7">
        <f t="shared" si="498"/>
        <v>5</v>
      </c>
      <c r="Q3996" t="str">
        <f t="shared" si="499"/>
        <v>theater</v>
      </c>
      <c r="R3996" s="8" t="str">
        <f t="shared" si="500"/>
        <v>plays</v>
      </c>
      <c r="S3996" s="12">
        <f t="shared" si="501"/>
        <v>41809.389930555553</v>
      </c>
      <c r="T3996" s="12">
        <f t="shared" si="502"/>
        <v>41839.389930555553</v>
      </c>
      <c r="U3996" s="13">
        <f t="shared" si="503"/>
        <v>41809.389930555553</v>
      </c>
      <c r="V3996" t="str">
        <f t="shared" si="504"/>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97"/>
        <v>0.35</v>
      </c>
      <c r="P3997" s="7">
        <f t="shared" si="498"/>
        <v>17.5</v>
      </c>
      <c r="Q3997" t="str">
        <f t="shared" si="499"/>
        <v>theater</v>
      </c>
      <c r="R3997" s="8" t="str">
        <f t="shared" si="500"/>
        <v>plays</v>
      </c>
      <c r="S3997" s="12">
        <f t="shared" si="501"/>
        <v>42019.683761574073</v>
      </c>
      <c r="T3997" s="12">
        <f t="shared" si="502"/>
        <v>42049.477083333331</v>
      </c>
      <c r="U3997" s="13">
        <f t="shared" si="503"/>
        <v>42019.683761574073</v>
      </c>
      <c r="V3997" t="str">
        <f t="shared" si="504"/>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97"/>
        <v>0.16566666666666666</v>
      </c>
      <c r="P3998" s="7">
        <f t="shared" si="498"/>
        <v>29.235294117647058</v>
      </c>
      <c r="Q3998" t="str">
        <f t="shared" si="499"/>
        <v>theater</v>
      </c>
      <c r="R3998" s="8" t="str">
        <f t="shared" si="500"/>
        <v>plays</v>
      </c>
      <c r="S3998" s="12">
        <f t="shared" si="501"/>
        <v>41950.266944444447</v>
      </c>
      <c r="T3998" s="12">
        <f t="shared" si="502"/>
        <v>41963.669444444444</v>
      </c>
      <c r="U3998" s="13">
        <f t="shared" si="503"/>
        <v>41950.266944444447</v>
      </c>
      <c r="V3998" t="str">
        <f t="shared" si="504"/>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97"/>
        <v>0</v>
      </c>
      <c r="P3999" s="7" t="e">
        <f t="shared" si="498"/>
        <v>#DIV/0!</v>
      </c>
      <c r="Q3999" t="str">
        <f t="shared" si="499"/>
        <v>theater</v>
      </c>
      <c r="R3999" s="8" t="str">
        <f t="shared" si="500"/>
        <v>plays</v>
      </c>
      <c r="S3999" s="12">
        <f t="shared" si="501"/>
        <v>42069.391446759255</v>
      </c>
      <c r="T3999" s="12">
        <f t="shared" si="502"/>
        <v>42099.349780092598</v>
      </c>
      <c r="U3999" s="13">
        <f t="shared" si="503"/>
        <v>42069.391446759255</v>
      </c>
      <c r="V3999" t="str">
        <f t="shared" si="504"/>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97"/>
        <v>0.57199999999999995</v>
      </c>
      <c r="P4000" s="7">
        <f t="shared" si="498"/>
        <v>59.583333333333336</v>
      </c>
      <c r="Q4000" t="str">
        <f t="shared" si="499"/>
        <v>theater</v>
      </c>
      <c r="R4000" s="8" t="str">
        <f t="shared" si="500"/>
        <v>plays</v>
      </c>
      <c r="S4000" s="12">
        <f t="shared" si="501"/>
        <v>42061.963263888887</v>
      </c>
      <c r="T4000" s="12">
        <f t="shared" si="502"/>
        <v>42091.921597222223</v>
      </c>
      <c r="U4000" s="13">
        <f t="shared" si="503"/>
        <v>42061.963263888887</v>
      </c>
      <c r="V4000" t="str">
        <f t="shared" si="504"/>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97"/>
        <v>0.16514285714285715</v>
      </c>
      <c r="P4001" s="7">
        <f t="shared" si="498"/>
        <v>82.571428571428569</v>
      </c>
      <c r="Q4001" t="str">
        <f t="shared" si="499"/>
        <v>theater</v>
      </c>
      <c r="R4001" s="8" t="str">
        <f t="shared" si="500"/>
        <v>plays</v>
      </c>
      <c r="S4001" s="12">
        <f t="shared" si="501"/>
        <v>41842.828680555554</v>
      </c>
      <c r="T4001" s="12">
        <f t="shared" si="502"/>
        <v>41882.827650462961</v>
      </c>
      <c r="U4001" s="13">
        <f t="shared" si="503"/>
        <v>41842.828680555554</v>
      </c>
      <c r="V4001" t="str">
        <f t="shared" si="504"/>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97"/>
        <v>1.25E-3</v>
      </c>
      <c r="P4002" s="7">
        <f t="shared" si="498"/>
        <v>10</v>
      </c>
      <c r="Q4002" t="str">
        <f t="shared" si="499"/>
        <v>theater</v>
      </c>
      <c r="R4002" s="8" t="str">
        <f t="shared" si="500"/>
        <v>plays</v>
      </c>
      <c r="S4002" s="12">
        <f t="shared" si="501"/>
        <v>42437.64534722222</v>
      </c>
      <c r="T4002" s="12">
        <f t="shared" si="502"/>
        <v>42497.603680555556</v>
      </c>
      <c r="U4002" s="13">
        <f t="shared" si="503"/>
        <v>42437.64534722222</v>
      </c>
      <c r="V4002" t="str">
        <f t="shared" si="504"/>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97"/>
        <v>0.3775</v>
      </c>
      <c r="P4003" s="7">
        <f t="shared" si="498"/>
        <v>32.357142857142854</v>
      </c>
      <c r="Q4003" t="str">
        <f t="shared" si="499"/>
        <v>theater</v>
      </c>
      <c r="R4003" s="8" t="str">
        <f t="shared" si="500"/>
        <v>plays</v>
      </c>
      <c r="S4003" s="12">
        <f t="shared" si="501"/>
        <v>42775.964212962965</v>
      </c>
      <c r="T4003" s="12">
        <f t="shared" si="502"/>
        <v>42795.791666666672</v>
      </c>
      <c r="U4003" s="13">
        <f t="shared" si="503"/>
        <v>42775.964212962965</v>
      </c>
      <c r="V4003" t="str">
        <f t="shared" si="504"/>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97"/>
        <v>1.84E-2</v>
      </c>
      <c r="P4004" s="7">
        <f t="shared" si="498"/>
        <v>5.75</v>
      </c>
      <c r="Q4004" t="str">
        <f t="shared" si="499"/>
        <v>theater</v>
      </c>
      <c r="R4004" s="8" t="str">
        <f t="shared" si="500"/>
        <v>plays</v>
      </c>
      <c r="S4004" s="12">
        <f t="shared" si="501"/>
        <v>41879.043530092589</v>
      </c>
      <c r="T4004" s="12">
        <f t="shared" si="502"/>
        <v>41909.043530092589</v>
      </c>
      <c r="U4004" s="13">
        <f t="shared" si="503"/>
        <v>41879.043530092589</v>
      </c>
      <c r="V4004" t="str">
        <f t="shared" si="504"/>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97"/>
        <v>0.10050000000000001</v>
      </c>
      <c r="P4005" s="7">
        <f t="shared" si="498"/>
        <v>100.5</v>
      </c>
      <c r="Q4005" t="str">
        <f t="shared" si="499"/>
        <v>theater</v>
      </c>
      <c r="R4005" s="8" t="str">
        <f t="shared" si="500"/>
        <v>plays</v>
      </c>
      <c r="S4005" s="12">
        <f t="shared" si="501"/>
        <v>42020.587349537032</v>
      </c>
      <c r="T4005" s="12">
        <f t="shared" si="502"/>
        <v>42050.587349537032</v>
      </c>
      <c r="U4005" s="13">
        <f t="shared" si="503"/>
        <v>42020.587349537032</v>
      </c>
      <c r="V4005" t="str">
        <f t="shared" si="504"/>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97"/>
        <v>2E-3</v>
      </c>
      <c r="P4006" s="7">
        <f t="shared" si="498"/>
        <v>1</v>
      </c>
      <c r="Q4006" t="str">
        <f t="shared" si="499"/>
        <v>theater</v>
      </c>
      <c r="R4006" s="8" t="str">
        <f t="shared" si="500"/>
        <v>plays</v>
      </c>
      <c r="S4006" s="12">
        <f t="shared" si="501"/>
        <v>41890.16269675926</v>
      </c>
      <c r="T4006" s="12">
        <f t="shared" si="502"/>
        <v>41920.16269675926</v>
      </c>
      <c r="U4006" s="13">
        <f t="shared" si="503"/>
        <v>41890.16269675926</v>
      </c>
      <c r="V4006" t="str">
        <f t="shared" si="504"/>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97"/>
        <v>1.3333333333333334E-2</v>
      </c>
      <c r="P4007" s="7">
        <f t="shared" si="498"/>
        <v>20</v>
      </c>
      <c r="Q4007" t="str">
        <f t="shared" si="499"/>
        <v>theater</v>
      </c>
      <c r="R4007" s="8" t="str">
        <f t="shared" si="500"/>
        <v>plays</v>
      </c>
      <c r="S4007" s="12">
        <f t="shared" si="501"/>
        <v>41872.807696759257</v>
      </c>
      <c r="T4007" s="12">
        <f t="shared" si="502"/>
        <v>41932.807696759257</v>
      </c>
      <c r="U4007" s="13">
        <f t="shared" si="503"/>
        <v>41872.807696759257</v>
      </c>
      <c r="V4007" t="str">
        <f t="shared" si="504"/>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97"/>
        <v>6.666666666666667E-5</v>
      </c>
      <c r="P4008" s="7">
        <f t="shared" si="498"/>
        <v>2</v>
      </c>
      <c r="Q4008" t="str">
        <f t="shared" si="499"/>
        <v>theater</v>
      </c>
      <c r="R4008" s="8" t="str">
        <f t="shared" si="500"/>
        <v>plays</v>
      </c>
      <c r="S4008" s="12">
        <f t="shared" si="501"/>
        <v>42391.772997685184</v>
      </c>
      <c r="T4008" s="12">
        <f t="shared" si="502"/>
        <v>42416.772997685184</v>
      </c>
      <c r="U4008" s="13">
        <f t="shared" si="503"/>
        <v>42391.772997685184</v>
      </c>
      <c r="V4008" t="str">
        <f t="shared" si="504"/>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97"/>
        <v>2.5000000000000001E-3</v>
      </c>
      <c r="P4009" s="7">
        <f t="shared" si="498"/>
        <v>5</v>
      </c>
      <c r="Q4009" t="str">
        <f t="shared" si="499"/>
        <v>theater</v>
      </c>
      <c r="R4009" s="8" t="str">
        <f t="shared" si="500"/>
        <v>plays</v>
      </c>
      <c r="S4009" s="12">
        <f t="shared" si="501"/>
        <v>41848.772928240738</v>
      </c>
      <c r="T4009" s="12">
        <f t="shared" si="502"/>
        <v>41877.686111111107</v>
      </c>
      <c r="U4009" s="13">
        <f t="shared" si="503"/>
        <v>41848.772928240738</v>
      </c>
      <c r="V4009" t="str">
        <f t="shared" si="504"/>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97"/>
        <v>0.06</v>
      </c>
      <c r="P4010" s="7">
        <f t="shared" si="498"/>
        <v>15</v>
      </c>
      <c r="Q4010" t="str">
        <f t="shared" si="499"/>
        <v>theater</v>
      </c>
      <c r="R4010" s="8" t="str">
        <f t="shared" si="500"/>
        <v>plays</v>
      </c>
      <c r="S4010" s="12">
        <f t="shared" si="501"/>
        <v>42177.964201388888</v>
      </c>
      <c r="T4010" s="12">
        <f t="shared" si="502"/>
        <v>42207.964201388888</v>
      </c>
      <c r="U4010" s="13">
        <f t="shared" si="503"/>
        <v>42177.964201388888</v>
      </c>
      <c r="V4010" t="str">
        <f t="shared" si="504"/>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97"/>
        <v>3.8860103626943004E-2</v>
      </c>
      <c r="P4011" s="7">
        <f t="shared" si="498"/>
        <v>25</v>
      </c>
      <c r="Q4011" t="str">
        <f t="shared" si="499"/>
        <v>theater</v>
      </c>
      <c r="R4011" s="8" t="str">
        <f t="shared" si="500"/>
        <v>plays</v>
      </c>
      <c r="S4011" s="12">
        <f t="shared" si="501"/>
        <v>41851.700925925928</v>
      </c>
      <c r="T4011" s="12">
        <f t="shared" si="502"/>
        <v>41891.700925925928</v>
      </c>
      <c r="U4011" s="13">
        <f t="shared" si="503"/>
        <v>41851.700925925928</v>
      </c>
      <c r="V4011" t="str">
        <f t="shared" si="504"/>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97"/>
        <v>0.24194444444444443</v>
      </c>
      <c r="P4012" s="7">
        <f t="shared" si="498"/>
        <v>45.842105263157897</v>
      </c>
      <c r="Q4012" t="str">
        <f t="shared" si="499"/>
        <v>theater</v>
      </c>
      <c r="R4012" s="8" t="str">
        <f t="shared" si="500"/>
        <v>plays</v>
      </c>
      <c r="S4012" s="12">
        <f t="shared" si="501"/>
        <v>41921.770439814813</v>
      </c>
      <c r="T4012" s="12">
        <f t="shared" si="502"/>
        <v>41938.770439814813</v>
      </c>
      <c r="U4012" s="13">
        <f t="shared" si="503"/>
        <v>41921.770439814813</v>
      </c>
      <c r="V4012" t="str">
        <f t="shared" si="504"/>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97"/>
        <v>7.5999999999999998E-2</v>
      </c>
      <c r="P4013" s="7">
        <f t="shared" si="498"/>
        <v>4.75</v>
      </c>
      <c r="Q4013" t="str">
        <f t="shared" si="499"/>
        <v>theater</v>
      </c>
      <c r="R4013" s="8" t="str">
        <f t="shared" si="500"/>
        <v>plays</v>
      </c>
      <c r="S4013" s="12">
        <f t="shared" si="501"/>
        <v>42002.54488425926</v>
      </c>
      <c r="T4013" s="12">
        <f t="shared" si="502"/>
        <v>42032.54488425926</v>
      </c>
      <c r="U4013" s="13">
        <f t="shared" si="503"/>
        <v>42002.54488425926</v>
      </c>
      <c r="V4013" t="str">
        <f t="shared" si="504"/>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97"/>
        <v>0</v>
      </c>
      <c r="P4014" s="7" t="e">
        <f t="shared" si="498"/>
        <v>#DIV/0!</v>
      </c>
      <c r="Q4014" t="str">
        <f t="shared" si="499"/>
        <v>theater</v>
      </c>
      <c r="R4014" s="8" t="str">
        <f t="shared" si="500"/>
        <v>plays</v>
      </c>
      <c r="S4014" s="12">
        <f t="shared" si="501"/>
        <v>42096.544548611113</v>
      </c>
      <c r="T4014" s="12">
        <f t="shared" si="502"/>
        <v>42126.544548611113</v>
      </c>
      <c r="U4014" s="13">
        <f t="shared" si="503"/>
        <v>42096.544548611113</v>
      </c>
      <c r="V4014" t="str">
        <f t="shared" si="504"/>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97"/>
        <v>1.2999999999999999E-2</v>
      </c>
      <c r="P4015" s="7">
        <f t="shared" si="498"/>
        <v>13</v>
      </c>
      <c r="Q4015" t="str">
        <f t="shared" si="499"/>
        <v>theater</v>
      </c>
      <c r="R4015" s="8" t="str">
        <f t="shared" si="500"/>
        <v>plays</v>
      </c>
      <c r="S4015" s="12">
        <f t="shared" si="501"/>
        <v>42021.301192129627</v>
      </c>
      <c r="T4015" s="12">
        <f t="shared" si="502"/>
        <v>42051.301192129627</v>
      </c>
      <c r="U4015" s="13">
        <f t="shared" si="503"/>
        <v>42021.301192129627</v>
      </c>
      <c r="V4015" t="str">
        <f t="shared" si="504"/>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97"/>
        <v>0</v>
      </c>
      <c r="P4016" s="7" t="e">
        <f t="shared" si="498"/>
        <v>#DIV/0!</v>
      </c>
      <c r="Q4016" t="str">
        <f t="shared" si="499"/>
        <v>theater</v>
      </c>
      <c r="R4016" s="8" t="str">
        <f t="shared" si="500"/>
        <v>plays</v>
      </c>
      <c r="S4016" s="12">
        <f t="shared" si="501"/>
        <v>42419.246168981481</v>
      </c>
      <c r="T4016" s="12">
        <f t="shared" si="502"/>
        <v>42434.246168981481</v>
      </c>
      <c r="U4016" s="13">
        <f t="shared" si="503"/>
        <v>42419.246168981481</v>
      </c>
      <c r="V4016" t="str">
        <f t="shared" si="504"/>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97"/>
        <v>1.4285714285714287E-4</v>
      </c>
      <c r="P4017" s="7">
        <f t="shared" si="498"/>
        <v>1</v>
      </c>
      <c r="Q4017" t="str">
        <f t="shared" si="499"/>
        <v>theater</v>
      </c>
      <c r="R4017" s="8" t="str">
        <f t="shared" si="500"/>
        <v>plays</v>
      </c>
      <c r="S4017" s="12">
        <f t="shared" si="501"/>
        <v>42174.780821759261</v>
      </c>
      <c r="T4017" s="12">
        <f t="shared" si="502"/>
        <v>42204.780821759261</v>
      </c>
      <c r="U4017" s="13">
        <f t="shared" si="503"/>
        <v>42174.780821759261</v>
      </c>
      <c r="V4017" t="str">
        <f t="shared" si="504"/>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97"/>
        <v>0.14000000000000001</v>
      </c>
      <c r="P4018" s="7">
        <f t="shared" si="498"/>
        <v>10</v>
      </c>
      <c r="Q4018" t="str">
        <f t="shared" si="499"/>
        <v>theater</v>
      </c>
      <c r="R4018" s="8" t="str">
        <f t="shared" si="500"/>
        <v>plays</v>
      </c>
      <c r="S4018" s="12">
        <f t="shared" si="501"/>
        <v>41869.872685185182</v>
      </c>
      <c r="T4018" s="12">
        <f t="shared" si="502"/>
        <v>41899.872685185182</v>
      </c>
      <c r="U4018" s="13">
        <f t="shared" si="503"/>
        <v>41869.872685185182</v>
      </c>
      <c r="V4018" t="str">
        <f t="shared" si="504"/>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97"/>
        <v>1.0500000000000001E-2</v>
      </c>
      <c r="P4019" s="7">
        <f t="shared" si="498"/>
        <v>52.5</v>
      </c>
      <c r="Q4019" t="str">
        <f t="shared" si="499"/>
        <v>theater</v>
      </c>
      <c r="R4019" s="8" t="str">
        <f t="shared" si="500"/>
        <v>plays</v>
      </c>
      <c r="S4019" s="12">
        <f t="shared" si="501"/>
        <v>41856.672152777777</v>
      </c>
      <c r="T4019" s="12">
        <f t="shared" si="502"/>
        <v>41886.672152777777</v>
      </c>
      <c r="U4019" s="13">
        <f t="shared" si="503"/>
        <v>41856.672152777777</v>
      </c>
      <c r="V4019" t="str">
        <f t="shared" si="504"/>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97"/>
        <v>8.666666666666667E-2</v>
      </c>
      <c r="P4020" s="7">
        <f t="shared" si="498"/>
        <v>32.5</v>
      </c>
      <c r="Q4020" t="str">
        <f t="shared" si="499"/>
        <v>theater</v>
      </c>
      <c r="R4020" s="8" t="str">
        <f t="shared" si="500"/>
        <v>plays</v>
      </c>
      <c r="S4020" s="12">
        <f t="shared" si="501"/>
        <v>42620.91097222222</v>
      </c>
      <c r="T4020" s="12">
        <f t="shared" si="502"/>
        <v>42650.91097222222</v>
      </c>
      <c r="U4020" s="13">
        <f t="shared" si="503"/>
        <v>42620.91097222222</v>
      </c>
      <c r="V4020" t="str">
        <f t="shared" si="504"/>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97"/>
        <v>8.2857142857142851E-3</v>
      </c>
      <c r="P4021" s="7">
        <f t="shared" si="498"/>
        <v>7.25</v>
      </c>
      <c r="Q4021" t="str">
        <f t="shared" si="499"/>
        <v>theater</v>
      </c>
      <c r="R4021" s="8" t="str">
        <f t="shared" si="500"/>
        <v>plays</v>
      </c>
      <c r="S4021" s="12">
        <f t="shared" si="501"/>
        <v>42417.675879629634</v>
      </c>
      <c r="T4021" s="12">
        <f t="shared" si="502"/>
        <v>42475.686111111107</v>
      </c>
      <c r="U4021" s="13">
        <f t="shared" si="503"/>
        <v>42417.675879629634</v>
      </c>
      <c r="V4021" t="str">
        <f t="shared" si="504"/>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97"/>
        <v>0.16666666666666666</v>
      </c>
      <c r="P4022" s="7">
        <f t="shared" si="498"/>
        <v>33.333333333333336</v>
      </c>
      <c r="Q4022" t="str">
        <f t="shared" si="499"/>
        <v>theater</v>
      </c>
      <c r="R4022" s="8" t="str">
        <f t="shared" si="500"/>
        <v>plays</v>
      </c>
      <c r="S4022" s="12">
        <f t="shared" si="501"/>
        <v>42057.190960648149</v>
      </c>
      <c r="T4022" s="12">
        <f t="shared" si="502"/>
        <v>42087.149293981478</v>
      </c>
      <c r="U4022" s="13">
        <f t="shared" si="503"/>
        <v>42057.190960648149</v>
      </c>
      <c r="V4022" t="str">
        <f t="shared" si="504"/>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97"/>
        <v>8.3333333333333332E-3</v>
      </c>
      <c r="P4023" s="7">
        <f t="shared" si="498"/>
        <v>62.5</v>
      </c>
      <c r="Q4023" t="str">
        <f t="shared" si="499"/>
        <v>theater</v>
      </c>
      <c r="R4023" s="8" t="str">
        <f t="shared" si="500"/>
        <v>plays</v>
      </c>
      <c r="S4023" s="12">
        <f t="shared" si="501"/>
        <v>41878.911550925928</v>
      </c>
      <c r="T4023" s="12">
        <f t="shared" si="502"/>
        <v>41938.911550925928</v>
      </c>
      <c r="U4023" s="13">
        <f t="shared" si="503"/>
        <v>41878.911550925928</v>
      </c>
      <c r="V4023" t="str">
        <f t="shared" si="504"/>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97"/>
        <v>0.69561111111111107</v>
      </c>
      <c r="P4024" s="7">
        <f t="shared" si="498"/>
        <v>63.558375634517766</v>
      </c>
      <c r="Q4024" t="str">
        <f t="shared" si="499"/>
        <v>theater</v>
      </c>
      <c r="R4024" s="8" t="str">
        <f t="shared" si="500"/>
        <v>plays</v>
      </c>
      <c r="S4024" s="12">
        <f t="shared" si="501"/>
        <v>41990.584108796298</v>
      </c>
      <c r="T4024" s="12">
        <f t="shared" si="502"/>
        <v>42036.120833333334</v>
      </c>
      <c r="U4024" s="13">
        <f t="shared" si="503"/>
        <v>41990.584108796298</v>
      </c>
      <c r="V4024" t="str">
        <f t="shared" si="504"/>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97"/>
        <v>0</v>
      </c>
      <c r="P4025" s="7" t="e">
        <f t="shared" si="498"/>
        <v>#DIV/0!</v>
      </c>
      <c r="Q4025" t="str">
        <f t="shared" si="499"/>
        <v>theater</v>
      </c>
      <c r="R4025" s="8" t="str">
        <f t="shared" si="500"/>
        <v>plays</v>
      </c>
      <c r="S4025" s="12">
        <f t="shared" si="501"/>
        <v>42408.999571759261</v>
      </c>
      <c r="T4025" s="12">
        <f t="shared" si="502"/>
        <v>42453.957905092597</v>
      </c>
      <c r="U4025" s="13">
        <f t="shared" si="503"/>
        <v>42408.999571759261</v>
      </c>
      <c r="V4025" t="str">
        <f t="shared" si="504"/>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ref="O4026:O4089" si="505">E4026/D4026</f>
        <v>1.2500000000000001E-2</v>
      </c>
      <c r="P4026" s="7">
        <f t="shared" si="498"/>
        <v>10</v>
      </c>
      <c r="Q4026" t="str">
        <f t="shared" si="499"/>
        <v>theater</v>
      </c>
      <c r="R4026" s="8" t="str">
        <f t="shared" si="500"/>
        <v>plays</v>
      </c>
      <c r="S4026" s="12">
        <f t="shared" si="501"/>
        <v>42217.670104166667</v>
      </c>
      <c r="T4026" s="12">
        <f t="shared" si="502"/>
        <v>42247.670104166667</v>
      </c>
      <c r="U4026" s="13">
        <f t="shared" si="503"/>
        <v>42217.670104166667</v>
      </c>
      <c r="V4026" t="str">
        <f t="shared" si="504"/>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505"/>
        <v>0.05</v>
      </c>
      <c r="P4027" s="7">
        <f t="shared" si="498"/>
        <v>62.5</v>
      </c>
      <c r="Q4027" t="str">
        <f t="shared" si="499"/>
        <v>theater</v>
      </c>
      <c r="R4027" s="8" t="str">
        <f t="shared" si="500"/>
        <v>plays</v>
      </c>
      <c r="S4027" s="12">
        <f t="shared" si="501"/>
        <v>42151.237685185188</v>
      </c>
      <c r="T4027" s="12">
        <f t="shared" si="502"/>
        <v>42211.237685185188</v>
      </c>
      <c r="U4027" s="13">
        <f t="shared" si="503"/>
        <v>42151.237685185188</v>
      </c>
      <c r="V4027" t="str">
        <f t="shared" si="504"/>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505"/>
        <v>0</v>
      </c>
      <c r="P4028" s="7" t="e">
        <f t="shared" si="498"/>
        <v>#DIV/0!</v>
      </c>
      <c r="Q4028" t="str">
        <f t="shared" si="499"/>
        <v>theater</v>
      </c>
      <c r="R4028" s="8" t="str">
        <f t="shared" si="500"/>
        <v>plays</v>
      </c>
      <c r="S4028" s="12">
        <f t="shared" si="501"/>
        <v>42282.655543981484</v>
      </c>
      <c r="T4028" s="12">
        <f t="shared" si="502"/>
        <v>42342.697210648148</v>
      </c>
      <c r="U4028" s="13">
        <f t="shared" si="503"/>
        <v>42282.655543981484</v>
      </c>
      <c r="V4028" t="str">
        <f t="shared" si="504"/>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505"/>
        <v>7.166666666666667E-2</v>
      </c>
      <c r="P4029" s="7">
        <f t="shared" si="498"/>
        <v>30.714285714285715</v>
      </c>
      <c r="Q4029" t="str">
        <f t="shared" si="499"/>
        <v>theater</v>
      </c>
      <c r="R4029" s="8" t="str">
        <f t="shared" si="500"/>
        <v>plays</v>
      </c>
      <c r="S4029" s="12">
        <f t="shared" si="501"/>
        <v>42768.97084490741</v>
      </c>
      <c r="T4029" s="12">
        <f t="shared" si="502"/>
        <v>42789.041666666672</v>
      </c>
      <c r="U4029" s="13">
        <f t="shared" si="503"/>
        <v>42768.97084490741</v>
      </c>
      <c r="V4029" t="str">
        <f t="shared" si="504"/>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505"/>
        <v>0.28050000000000003</v>
      </c>
      <c r="P4030" s="7">
        <f t="shared" si="498"/>
        <v>51</v>
      </c>
      <c r="Q4030" t="str">
        <f t="shared" si="499"/>
        <v>theater</v>
      </c>
      <c r="R4030" s="8" t="str">
        <f t="shared" si="500"/>
        <v>plays</v>
      </c>
      <c r="S4030" s="12">
        <f t="shared" si="501"/>
        <v>41765.938657407409</v>
      </c>
      <c r="T4030" s="12">
        <f t="shared" si="502"/>
        <v>41795.938657407409</v>
      </c>
      <c r="U4030" s="13">
        <f t="shared" si="503"/>
        <v>41765.938657407409</v>
      </c>
      <c r="V4030" t="str">
        <f t="shared" si="504"/>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505"/>
        <v>0</v>
      </c>
      <c r="P4031" s="7" t="e">
        <f t="shared" si="498"/>
        <v>#DIV/0!</v>
      </c>
      <c r="Q4031" t="str">
        <f t="shared" si="499"/>
        <v>theater</v>
      </c>
      <c r="R4031" s="8" t="str">
        <f t="shared" si="500"/>
        <v>plays</v>
      </c>
      <c r="S4031" s="12">
        <f t="shared" si="501"/>
        <v>42322.02511574074</v>
      </c>
      <c r="T4031" s="12">
        <f t="shared" si="502"/>
        <v>42352.02511574074</v>
      </c>
      <c r="U4031" s="13">
        <f t="shared" si="503"/>
        <v>42322.02511574074</v>
      </c>
      <c r="V4031" t="str">
        <f t="shared" si="504"/>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505"/>
        <v>0.16</v>
      </c>
      <c r="P4032" s="7">
        <f t="shared" si="498"/>
        <v>66.666666666666671</v>
      </c>
      <c r="Q4032" t="str">
        <f t="shared" si="499"/>
        <v>theater</v>
      </c>
      <c r="R4032" s="8" t="str">
        <f t="shared" si="500"/>
        <v>plays</v>
      </c>
      <c r="S4032" s="12">
        <f t="shared" si="501"/>
        <v>42374.655081018514</v>
      </c>
      <c r="T4032" s="12">
        <f t="shared" si="502"/>
        <v>42403.78402777778</v>
      </c>
      <c r="U4032" s="13">
        <f t="shared" si="503"/>
        <v>42374.655081018514</v>
      </c>
      <c r="V4032" t="str">
        <f t="shared" si="504"/>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505"/>
        <v>0</v>
      </c>
      <c r="P4033" s="7" t="e">
        <f t="shared" si="498"/>
        <v>#DIV/0!</v>
      </c>
      <c r="Q4033" t="str">
        <f t="shared" si="499"/>
        <v>theater</v>
      </c>
      <c r="R4033" s="8" t="str">
        <f t="shared" si="500"/>
        <v>plays</v>
      </c>
      <c r="S4033" s="12">
        <f t="shared" si="501"/>
        <v>41941.585231481484</v>
      </c>
      <c r="T4033" s="12">
        <f t="shared" si="502"/>
        <v>41991.626898148148</v>
      </c>
      <c r="U4033" s="13">
        <f t="shared" si="503"/>
        <v>41941.585231481484</v>
      </c>
      <c r="V4033" t="str">
        <f t="shared" si="504"/>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505"/>
        <v>6.8287037037037035E-2</v>
      </c>
      <c r="P4034" s="7">
        <f t="shared" si="498"/>
        <v>59</v>
      </c>
      <c r="Q4034" t="str">
        <f t="shared" si="499"/>
        <v>theater</v>
      </c>
      <c r="R4034" s="8" t="str">
        <f t="shared" si="500"/>
        <v>plays</v>
      </c>
      <c r="S4034" s="12">
        <f t="shared" si="501"/>
        <v>42293.809212962966</v>
      </c>
      <c r="T4034" s="12">
        <f t="shared" si="502"/>
        <v>42353.85087962963</v>
      </c>
      <c r="U4034" s="13">
        <f t="shared" si="503"/>
        <v>42293.809212962966</v>
      </c>
      <c r="V4034" t="str">
        <f t="shared" si="504"/>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505"/>
        <v>0.25698702928870293</v>
      </c>
      <c r="P4035" s="7">
        <f t="shared" ref="P4035:P4098" si="506">E4035/L4035</f>
        <v>65.340319148936175</v>
      </c>
      <c r="Q4035" t="str">
        <f t="shared" ref="Q4035:Q4098" si="507">LEFT(N4035, SEARCH("/",N4035,1)-1)</f>
        <v>theater</v>
      </c>
      <c r="R4035" s="8" t="str">
        <f t="shared" ref="R4035:R4098" si="508">RIGHT(N4035,LEN(N4035)-SEARCH("/",N4035))</f>
        <v>plays</v>
      </c>
      <c r="S4035" s="12">
        <f t="shared" ref="S4035:S4098" si="509">(J4035/86400)+DATE(1970,1,1)</f>
        <v>42614.268796296295</v>
      </c>
      <c r="T4035" s="12">
        <f t="shared" ref="T4035:T4098" si="510">(I4035/86400)+DATE(1970,1,1)</f>
        <v>42645.375</v>
      </c>
      <c r="U4035" s="13">
        <f t="shared" ref="U4035:U4098" si="511">S4035</f>
        <v>42614.268796296295</v>
      </c>
      <c r="V4035" t="str">
        <f t="shared" si="504"/>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505"/>
        <v>1.4814814814814815E-2</v>
      </c>
      <c r="P4036" s="7">
        <f t="shared" si="506"/>
        <v>100</v>
      </c>
      <c r="Q4036" t="str">
        <f t="shared" si="507"/>
        <v>theater</v>
      </c>
      <c r="R4036" s="8" t="str">
        <f t="shared" si="508"/>
        <v>plays</v>
      </c>
      <c r="S4036" s="12">
        <f t="shared" si="509"/>
        <v>42067.947337962964</v>
      </c>
      <c r="T4036" s="12">
        <f t="shared" si="510"/>
        <v>42097.905671296292</v>
      </c>
      <c r="U4036" s="13">
        <f t="shared" si="511"/>
        <v>42067.947337962964</v>
      </c>
      <c r="V4036" t="str">
        <f t="shared" ref="V4036:V4099" si="512">TEXT(S4036,"mmm")</f>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505"/>
        <v>0.36849999999999999</v>
      </c>
      <c r="P4037" s="7">
        <f t="shared" si="506"/>
        <v>147.4</v>
      </c>
      <c r="Q4037" t="str">
        <f t="shared" si="507"/>
        <v>theater</v>
      </c>
      <c r="R4037" s="8" t="str">
        <f t="shared" si="508"/>
        <v>plays</v>
      </c>
      <c r="S4037" s="12">
        <f t="shared" si="509"/>
        <v>41903.882951388892</v>
      </c>
      <c r="T4037" s="12">
        <f t="shared" si="510"/>
        <v>41933.882951388892</v>
      </c>
      <c r="U4037" s="13">
        <f t="shared" si="511"/>
        <v>41903.882951388892</v>
      </c>
      <c r="V4037" t="str">
        <f t="shared" si="512"/>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505"/>
        <v>0.47049999999999997</v>
      </c>
      <c r="P4038" s="7">
        <f t="shared" si="506"/>
        <v>166.05882352941177</v>
      </c>
      <c r="Q4038" t="str">
        <f t="shared" si="507"/>
        <v>theater</v>
      </c>
      <c r="R4038" s="8" t="str">
        <f t="shared" si="508"/>
        <v>plays</v>
      </c>
      <c r="S4038" s="12">
        <f t="shared" si="509"/>
        <v>41804.937083333338</v>
      </c>
      <c r="T4038" s="12">
        <f t="shared" si="510"/>
        <v>41821.9375</v>
      </c>
      <c r="U4038" s="13">
        <f t="shared" si="511"/>
        <v>41804.937083333338</v>
      </c>
      <c r="V4038" t="str">
        <f t="shared" si="512"/>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505"/>
        <v>0.11428571428571428</v>
      </c>
      <c r="P4039" s="7">
        <f t="shared" si="506"/>
        <v>40</v>
      </c>
      <c r="Q4039" t="str">
        <f t="shared" si="507"/>
        <v>theater</v>
      </c>
      <c r="R4039" s="8" t="str">
        <f t="shared" si="508"/>
        <v>plays</v>
      </c>
      <c r="S4039" s="12">
        <f t="shared" si="509"/>
        <v>42497.070775462962</v>
      </c>
      <c r="T4039" s="12">
        <f t="shared" si="510"/>
        <v>42514.600694444445</v>
      </c>
      <c r="U4039" s="13">
        <f t="shared" si="511"/>
        <v>42497.070775462962</v>
      </c>
      <c r="V4039" t="str">
        <f t="shared" si="512"/>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505"/>
        <v>0.12039999999999999</v>
      </c>
      <c r="P4040" s="7">
        <f t="shared" si="506"/>
        <v>75.25</v>
      </c>
      <c r="Q4040" t="str">
        <f t="shared" si="507"/>
        <v>theater</v>
      </c>
      <c r="R4040" s="8" t="str">
        <f t="shared" si="508"/>
        <v>plays</v>
      </c>
      <c r="S4040" s="12">
        <f t="shared" si="509"/>
        <v>41869.798726851848</v>
      </c>
      <c r="T4040" s="12">
        <f t="shared" si="510"/>
        <v>41929.798726851848</v>
      </c>
      <c r="U4040" s="13">
        <f t="shared" si="511"/>
        <v>41869.798726851848</v>
      </c>
      <c r="V4040" t="str">
        <f t="shared" si="512"/>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505"/>
        <v>0.6</v>
      </c>
      <c r="P4041" s="7">
        <f t="shared" si="506"/>
        <v>60</v>
      </c>
      <c r="Q4041" t="str">
        <f t="shared" si="507"/>
        <v>theater</v>
      </c>
      <c r="R4041" s="8" t="str">
        <f t="shared" si="508"/>
        <v>plays</v>
      </c>
      <c r="S4041" s="12">
        <f t="shared" si="509"/>
        <v>42305.670914351853</v>
      </c>
      <c r="T4041" s="12">
        <f t="shared" si="510"/>
        <v>42339.249305555553</v>
      </c>
      <c r="U4041" s="13">
        <f t="shared" si="511"/>
        <v>42305.670914351853</v>
      </c>
      <c r="V4041" t="str">
        <f t="shared" si="512"/>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505"/>
        <v>0.3125</v>
      </c>
      <c r="P4042" s="7">
        <f t="shared" si="506"/>
        <v>1250</v>
      </c>
      <c r="Q4042" t="str">
        <f t="shared" si="507"/>
        <v>theater</v>
      </c>
      <c r="R4042" s="8" t="str">
        <f t="shared" si="508"/>
        <v>plays</v>
      </c>
      <c r="S4042" s="12">
        <f t="shared" si="509"/>
        <v>42144.231527777782</v>
      </c>
      <c r="T4042" s="12">
        <f t="shared" si="510"/>
        <v>42203.125</v>
      </c>
      <c r="U4042" s="13">
        <f t="shared" si="511"/>
        <v>42144.231527777782</v>
      </c>
      <c r="V4042" t="str">
        <f t="shared" si="512"/>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505"/>
        <v>4.1999999999999997E-3</v>
      </c>
      <c r="P4043" s="7">
        <f t="shared" si="506"/>
        <v>10.5</v>
      </c>
      <c r="Q4043" t="str">
        <f t="shared" si="507"/>
        <v>theater</v>
      </c>
      <c r="R4043" s="8" t="str">
        <f t="shared" si="508"/>
        <v>plays</v>
      </c>
      <c r="S4043" s="12">
        <f t="shared" si="509"/>
        <v>42559.474004629628</v>
      </c>
      <c r="T4043" s="12">
        <f t="shared" si="510"/>
        <v>42619.474004629628</v>
      </c>
      <c r="U4043" s="13">
        <f t="shared" si="511"/>
        <v>42559.474004629628</v>
      </c>
      <c r="V4043" t="str">
        <f t="shared" si="512"/>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505"/>
        <v>2.0999999999999999E-3</v>
      </c>
      <c r="P4044" s="7">
        <f t="shared" si="506"/>
        <v>7</v>
      </c>
      <c r="Q4044" t="str">
        <f t="shared" si="507"/>
        <v>theater</v>
      </c>
      <c r="R4044" s="8" t="str">
        <f t="shared" si="508"/>
        <v>plays</v>
      </c>
      <c r="S4044" s="12">
        <f t="shared" si="509"/>
        <v>41995.084074074075</v>
      </c>
      <c r="T4044" s="12">
        <f t="shared" si="510"/>
        <v>42024.802777777775</v>
      </c>
      <c r="U4044" s="13">
        <f t="shared" si="511"/>
        <v>41995.084074074075</v>
      </c>
      <c r="V4044" t="str">
        <f t="shared" si="512"/>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505"/>
        <v>0</v>
      </c>
      <c r="P4045" s="7" t="e">
        <f t="shared" si="506"/>
        <v>#DIV/0!</v>
      </c>
      <c r="Q4045" t="str">
        <f t="shared" si="507"/>
        <v>theater</v>
      </c>
      <c r="R4045" s="8" t="str">
        <f t="shared" si="508"/>
        <v>plays</v>
      </c>
      <c r="S4045" s="12">
        <f t="shared" si="509"/>
        <v>41948.957465277781</v>
      </c>
      <c r="T4045" s="12">
        <f t="shared" si="510"/>
        <v>41963.957465277781</v>
      </c>
      <c r="U4045" s="13">
        <f t="shared" si="511"/>
        <v>41948.957465277781</v>
      </c>
      <c r="V4045" t="str">
        <f t="shared" si="512"/>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505"/>
        <v>0.375</v>
      </c>
      <c r="P4046" s="7">
        <f t="shared" si="506"/>
        <v>56.25</v>
      </c>
      <c r="Q4046" t="str">
        <f t="shared" si="507"/>
        <v>theater</v>
      </c>
      <c r="R4046" s="8" t="str">
        <f t="shared" si="508"/>
        <v>plays</v>
      </c>
      <c r="S4046" s="12">
        <f t="shared" si="509"/>
        <v>42074.219699074078</v>
      </c>
      <c r="T4046" s="12">
        <f t="shared" si="510"/>
        <v>42104.208333333328</v>
      </c>
      <c r="U4046" s="13">
        <f t="shared" si="511"/>
        <v>42074.219699074078</v>
      </c>
      <c r="V4046" t="str">
        <f t="shared" si="512"/>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505"/>
        <v>2.0000000000000001E-4</v>
      </c>
      <c r="P4047" s="7">
        <f t="shared" si="506"/>
        <v>1</v>
      </c>
      <c r="Q4047" t="str">
        <f t="shared" si="507"/>
        <v>theater</v>
      </c>
      <c r="R4047" s="8" t="str">
        <f t="shared" si="508"/>
        <v>plays</v>
      </c>
      <c r="S4047" s="12">
        <f t="shared" si="509"/>
        <v>41842.201261574075</v>
      </c>
      <c r="T4047" s="12">
        <f t="shared" si="510"/>
        <v>41872.201261574075</v>
      </c>
      <c r="U4047" s="13">
        <f t="shared" si="511"/>
        <v>41842.201261574075</v>
      </c>
      <c r="V4047" t="str">
        <f t="shared" si="512"/>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505"/>
        <v>8.2142857142857142E-2</v>
      </c>
      <c r="P4048" s="7">
        <f t="shared" si="506"/>
        <v>38.333333333333336</v>
      </c>
      <c r="Q4048" t="str">
        <f t="shared" si="507"/>
        <v>theater</v>
      </c>
      <c r="R4048" s="8" t="str">
        <f t="shared" si="508"/>
        <v>plays</v>
      </c>
      <c r="S4048" s="12">
        <f t="shared" si="509"/>
        <v>41904.650578703702</v>
      </c>
      <c r="T4048" s="12">
        <f t="shared" si="510"/>
        <v>41934.650578703702</v>
      </c>
      <c r="U4048" s="13">
        <f t="shared" si="511"/>
        <v>41904.650578703702</v>
      </c>
      <c r="V4048" t="str">
        <f t="shared" si="512"/>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505"/>
        <v>2.1999999999999999E-2</v>
      </c>
      <c r="P4049" s="7">
        <f t="shared" si="506"/>
        <v>27.5</v>
      </c>
      <c r="Q4049" t="str">
        <f t="shared" si="507"/>
        <v>theater</v>
      </c>
      <c r="R4049" s="8" t="str">
        <f t="shared" si="508"/>
        <v>plays</v>
      </c>
      <c r="S4049" s="12">
        <f t="shared" si="509"/>
        <v>41991.022488425922</v>
      </c>
      <c r="T4049" s="12">
        <f t="shared" si="510"/>
        <v>42015.041666666672</v>
      </c>
      <c r="U4049" s="13">
        <f t="shared" si="511"/>
        <v>41991.022488425922</v>
      </c>
      <c r="V4049" t="str">
        <f t="shared" si="512"/>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505"/>
        <v>0.17652941176470588</v>
      </c>
      <c r="P4050" s="7">
        <f t="shared" si="506"/>
        <v>32.978021978021978</v>
      </c>
      <c r="Q4050" t="str">
        <f t="shared" si="507"/>
        <v>theater</v>
      </c>
      <c r="R4050" s="8" t="str">
        <f t="shared" si="508"/>
        <v>plays</v>
      </c>
      <c r="S4050" s="12">
        <f t="shared" si="509"/>
        <v>42436.509108796294</v>
      </c>
      <c r="T4050" s="12">
        <f t="shared" si="510"/>
        <v>42471.467442129629</v>
      </c>
      <c r="U4050" s="13">
        <f t="shared" si="511"/>
        <v>42436.509108796294</v>
      </c>
      <c r="V4050" t="str">
        <f t="shared" si="512"/>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505"/>
        <v>8.0000000000000004E-4</v>
      </c>
      <c r="P4051" s="7">
        <f t="shared" si="506"/>
        <v>16</v>
      </c>
      <c r="Q4051" t="str">
        <f t="shared" si="507"/>
        <v>theater</v>
      </c>
      <c r="R4051" s="8" t="str">
        <f t="shared" si="508"/>
        <v>plays</v>
      </c>
      <c r="S4051" s="12">
        <f t="shared" si="509"/>
        <v>42169.958506944444</v>
      </c>
      <c r="T4051" s="12">
        <f t="shared" si="510"/>
        <v>42199.958506944444</v>
      </c>
      <c r="U4051" s="13">
        <f t="shared" si="511"/>
        <v>42169.958506944444</v>
      </c>
      <c r="V4051" t="str">
        <f t="shared" si="512"/>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505"/>
        <v>6.6666666666666664E-4</v>
      </c>
      <c r="P4052" s="7">
        <f t="shared" si="506"/>
        <v>1</v>
      </c>
      <c r="Q4052" t="str">
        <f t="shared" si="507"/>
        <v>theater</v>
      </c>
      <c r="R4052" s="8" t="str">
        <f t="shared" si="508"/>
        <v>plays</v>
      </c>
      <c r="S4052" s="12">
        <f t="shared" si="509"/>
        <v>41905.636469907404</v>
      </c>
      <c r="T4052" s="12">
        <f t="shared" si="510"/>
        <v>41935.636469907404</v>
      </c>
      <c r="U4052" s="13">
        <f t="shared" si="511"/>
        <v>41905.636469907404</v>
      </c>
      <c r="V4052" t="str">
        <f t="shared" si="512"/>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505"/>
        <v>0</v>
      </c>
      <c r="P4053" s="7" t="e">
        <f t="shared" si="506"/>
        <v>#DIV/0!</v>
      </c>
      <c r="Q4053" t="str">
        <f t="shared" si="507"/>
        <v>theater</v>
      </c>
      <c r="R4053" s="8" t="str">
        <f t="shared" si="508"/>
        <v>plays</v>
      </c>
      <c r="S4053" s="12">
        <f t="shared" si="509"/>
        <v>41761.810150462959</v>
      </c>
      <c r="T4053" s="12">
        <f t="shared" si="510"/>
        <v>41768.286805555559</v>
      </c>
      <c r="U4053" s="13">
        <f t="shared" si="511"/>
        <v>41761.810150462959</v>
      </c>
      <c r="V4053" t="str">
        <f t="shared" si="512"/>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505"/>
        <v>0.37533333333333335</v>
      </c>
      <c r="P4054" s="7">
        <f t="shared" si="506"/>
        <v>86.615384615384613</v>
      </c>
      <c r="Q4054" t="str">
        <f t="shared" si="507"/>
        <v>theater</v>
      </c>
      <c r="R4054" s="8" t="str">
        <f t="shared" si="508"/>
        <v>plays</v>
      </c>
      <c r="S4054" s="12">
        <f t="shared" si="509"/>
        <v>41865.878657407404</v>
      </c>
      <c r="T4054" s="12">
        <f t="shared" si="510"/>
        <v>41925.878657407404</v>
      </c>
      <c r="U4054" s="13">
        <f t="shared" si="511"/>
        <v>41865.878657407404</v>
      </c>
      <c r="V4054" t="str">
        <f t="shared" si="512"/>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505"/>
        <v>0.22</v>
      </c>
      <c r="P4055" s="7">
        <f t="shared" si="506"/>
        <v>55</v>
      </c>
      <c r="Q4055" t="str">
        <f t="shared" si="507"/>
        <v>theater</v>
      </c>
      <c r="R4055" s="8" t="str">
        <f t="shared" si="508"/>
        <v>plays</v>
      </c>
      <c r="S4055" s="12">
        <f t="shared" si="509"/>
        <v>41928.690138888887</v>
      </c>
      <c r="T4055" s="12">
        <f t="shared" si="510"/>
        <v>41958.833333333328</v>
      </c>
      <c r="U4055" s="13">
        <f t="shared" si="511"/>
        <v>41928.690138888887</v>
      </c>
      <c r="V4055" t="str">
        <f t="shared" si="512"/>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505"/>
        <v>0</v>
      </c>
      <c r="P4056" s="7" t="e">
        <f t="shared" si="506"/>
        <v>#DIV/0!</v>
      </c>
      <c r="Q4056" t="str">
        <f t="shared" si="507"/>
        <v>theater</v>
      </c>
      <c r="R4056" s="8" t="str">
        <f t="shared" si="508"/>
        <v>plays</v>
      </c>
      <c r="S4056" s="12">
        <f t="shared" si="509"/>
        <v>42613.841261574074</v>
      </c>
      <c r="T4056" s="12">
        <f t="shared" si="510"/>
        <v>42644.166666666672</v>
      </c>
      <c r="U4056" s="13">
        <f t="shared" si="511"/>
        <v>42613.841261574074</v>
      </c>
      <c r="V4056" t="str">
        <f t="shared" si="512"/>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505"/>
        <v>0.1762</v>
      </c>
      <c r="P4057" s="7">
        <f t="shared" si="506"/>
        <v>41.952380952380949</v>
      </c>
      <c r="Q4057" t="str">
        <f t="shared" si="507"/>
        <v>theater</v>
      </c>
      <c r="R4057" s="8" t="str">
        <f t="shared" si="508"/>
        <v>plays</v>
      </c>
      <c r="S4057" s="12">
        <f t="shared" si="509"/>
        <v>41779.648506944446</v>
      </c>
      <c r="T4057" s="12">
        <f t="shared" si="510"/>
        <v>41809.648506944446</v>
      </c>
      <c r="U4057" s="13">
        <f t="shared" si="511"/>
        <v>41779.648506944446</v>
      </c>
      <c r="V4057" t="str">
        <f t="shared" si="512"/>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505"/>
        <v>0.53</v>
      </c>
      <c r="P4058" s="7">
        <f t="shared" si="506"/>
        <v>88.333333333333329</v>
      </c>
      <c r="Q4058" t="str">
        <f t="shared" si="507"/>
        <v>theater</v>
      </c>
      <c r="R4058" s="8" t="str">
        <f t="shared" si="508"/>
        <v>plays</v>
      </c>
      <c r="S4058" s="12">
        <f t="shared" si="509"/>
        <v>42534.933321759258</v>
      </c>
      <c r="T4058" s="12">
        <f t="shared" si="510"/>
        <v>42554.832638888889</v>
      </c>
      <c r="U4058" s="13">
        <f t="shared" si="511"/>
        <v>42534.933321759258</v>
      </c>
      <c r="V4058" t="str">
        <f t="shared" si="512"/>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505"/>
        <v>0.22142857142857142</v>
      </c>
      <c r="P4059" s="7">
        <f t="shared" si="506"/>
        <v>129.16666666666666</v>
      </c>
      <c r="Q4059" t="str">
        <f t="shared" si="507"/>
        <v>theater</v>
      </c>
      <c r="R4059" s="8" t="str">
        <f t="shared" si="508"/>
        <v>plays</v>
      </c>
      <c r="S4059" s="12">
        <f t="shared" si="509"/>
        <v>42310.968518518523</v>
      </c>
      <c r="T4059" s="12">
        <f t="shared" si="510"/>
        <v>42333.958333333328</v>
      </c>
      <c r="U4059" s="13">
        <f t="shared" si="511"/>
        <v>42310.968518518523</v>
      </c>
      <c r="V4059" t="str">
        <f t="shared" si="512"/>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505"/>
        <v>2.5333333333333333E-2</v>
      </c>
      <c r="P4060" s="7">
        <f t="shared" si="506"/>
        <v>23.75</v>
      </c>
      <c r="Q4060" t="str">
        <f t="shared" si="507"/>
        <v>theater</v>
      </c>
      <c r="R4060" s="8" t="str">
        <f t="shared" si="508"/>
        <v>plays</v>
      </c>
      <c r="S4060" s="12">
        <f t="shared" si="509"/>
        <v>42446.060694444444</v>
      </c>
      <c r="T4060" s="12">
        <f t="shared" si="510"/>
        <v>42461.165972222225</v>
      </c>
      <c r="U4060" s="13">
        <f t="shared" si="511"/>
        <v>42446.060694444444</v>
      </c>
      <c r="V4060" t="str">
        <f t="shared" si="512"/>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505"/>
        <v>2.5000000000000001E-2</v>
      </c>
      <c r="P4061" s="7">
        <f t="shared" si="506"/>
        <v>35.714285714285715</v>
      </c>
      <c r="Q4061" t="str">
        <f t="shared" si="507"/>
        <v>theater</v>
      </c>
      <c r="R4061" s="8" t="str">
        <f t="shared" si="508"/>
        <v>plays</v>
      </c>
      <c r="S4061" s="12">
        <f t="shared" si="509"/>
        <v>41866.640648148146</v>
      </c>
      <c r="T4061" s="12">
        <f t="shared" si="510"/>
        <v>41898.125</v>
      </c>
      <c r="U4061" s="13">
        <f t="shared" si="511"/>
        <v>41866.640648148146</v>
      </c>
      <c r="V4061" t="str">
        <f t="shared" si="512"/>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505"/>
        <v>2.8500000000000001E-2</v>
      </c>
      <c r="P4062" s="7">
        <f t="shared" si="506"/>
        <v>57</v>
      </c>
      <c r="Q4062" t="str">
        <f t="shared" si="507"/>
        <v>theater</v>
      </c>
      <c r="R4062" s="8" t="str">
        <f t="shared" si="508"/>
        <v>plays</v>
      </c>
      <c r="S4062" s="12">
        <f t="shared" si="509"/>
        <v>41779.695092592592</v>
      </c>
      <c r="T4062" s="12">
        <f t="shared" si="510"/>
        <v>41813.666666666664</v>
      </c>
      <c r="U4062" s="13">
        <f t="shared" si="511"/>
        <v>41779.695092592592</v>
      </c>
      <c r="V4062" t="str">
        <f t="shared" si="512"/>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505"/>
        <v>0</v>
      </c>
      <c r="P4063" s="7" t="e">
        <f t="shared" si="506"/>
        <v>#DIV/0!</v>
      </c>
      <c r="Q4063" t="str">
        <f t="shared" si="507"/>
        <v>theater</v>
      </c>
      <c r="R4063" s="8" t="str">
        <f t="shared" si="508"/>
        <v>plays</v>
      </c>
      <c r="S4063" s="12">
        <f t="shared" si="509"/>
        <v>42421.141469907408</v>
      </c>
      <c r="T4063" s="12">
        <f t="shared" si="510"/>
        <v>42481.099803240737</v>
      </c>
      <c r="U4063" s="13">
        <f t="shared" si="511"/>
        <v>42421.141469907408</v>
      </c>
      <c r="V4063" t="str">
        <f t="shared" si="512"/>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505"/>
        <v>2.4500000000000001E-2</v>
      </c>
      <c r="P4064" s="7">
        <f t="shared" si="506"/>
        <v>163.33333333333334</v>
      </c>
      <c r="Q4064" t="str">
        <f t="shared" si="507"/>
        <v>theater</v>
      </c>
      <c r="R4064" s="8" t="str">
        <f t="shared" si="508"/>
        <v>plays</v>
      </c>
      <c r="S4064" s="12">
        <f t="shared" si="509"/>
        <v>42523.739212962959</v>
      </c>
      <c r="T4064" s="12">
        <f t="shared" si="510"/>
        <v>42553.739212962959</v>
      </c>
      <c r="U4064" s="13">
        <f t="shared" si="511"/>
        <v>42523.739212962959</v>
      </c>
      <c r="V4064" t="str">
        <f t="shared" si="512"/>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505"/>
        <v>1.4210526315789474E-2</v>
      </c>
      <c r="P4065" s="7">
        <f t="shared" si="506"/>
        <v>15</v>
      </c>
      <c r="Q4065" t="str">
        <f t="shared" si="507"/>
        <v>theater</v>
      </c>
      <c r="R4065" s="8" t="str">
        <f t="shared" si="508"/>
        <v>plays</v>
      </c>
      <c r="S4065" s="12">
        <f t="shared" si="509"/>
        <v>41787.681527777779</v>
      </c>
      <c r="T4065" s="12">
        <f t="shared" si="510"/>
        <v>41817.681527777779</v>
      </c>
      <c r="U4065" s="13">
        <f t="shared" si="511"/>
        <v>41787.681527777779</v>
      </c>
      <c r="V4065" t="str">
        <f t="shared" si="512"/>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505"/>
        <v>0.1925</v>
      </c>
      <c r="P4066" s="7">
        <f t="shared" si="506"/>
        <v>64.166666666666671</v>
      </c>
      <c r="Q4066" t="str">
        <f t="shared" si="507"/>
        <v>theater</v>
      </c>
      <c r="R4066" s="8" t="str">
        <f t="shared" si="508"/>
        <v>plays</v>
      </c>
      <c r="S4066" s="12">
        <f t="shared" si="509"/>
        <v>42093.588263888887</v>
      </c>
      <c r="T4066" s="12">
        <f t="shared" si="510"/>
        <v>42123.588263888887</v>
      </c>
      <c r="U4066" s="13">
        <f t="shared" si="511"/>
        <v>42093.588263888887</v>
      </c>
      <c r="V4066" t="str">
        <f t="shared" si="512"/>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505"/>
        <v>6.7499999999999999E-3</v>
      </c>
      <c r="P4067" s="7">
        <f t="shared" si="506"/>
        <v>6.75</v>
      </c>
      <c r="Q4067" t="str">
        <f t="shared" si="507"/>
        <v>theater</v>
      </c>
      <c r="R4067" s="8" t="str">
        <f t="shared" si="508"/>
        <v>plays</v>
      </c>
      <c r="S4067" s="12">
        <f t="shared" si="509"/>
        <v>41833.951516203706</v>
      </c>
      <c r="T4067" s="12">
        <f t="shared" si="510"/>
        <v>41863.951516203706</v>
      </c>
      <c r="U4067" s="13">
        <f t="shared" si="511"/>
        <v>41833.951516203706</v>
      </c>
      <c r="V4067" t="str">
        <f t="shared" si="512"/>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505"/>
        <v>1.6666666666666668E-3</v>
      </c>
      <c r="P4068" s="7">
        <f t="shared" si="506"/>
        <v>25</v>
      </c>
      <c r="Q4068" t="str">
        <f t="shared" si="507"/>
        <v>theater</v>
      </c>
      <c r="R4068" s="8" t="str">
        <f t="shared" si="508"/>
        <v>plays</v>
      </c>
      <c r="S4068" s="12">
        <f t="shared" si="509"/>
        <v>42479.039212962962</v>
      </c>
      <c r="T4068" s="12">
        <f t="shared" si="510"/>
        <v>42509.039212962962</v>
      </c>
      <c r="U4068" s="13">
        <f t="shared" si="511"/>
        <v>42479.039212962962</v>
      </c>
      <c r="V4068" t="str">
        <f t="shared" si="512"/>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505"/>
        <v>0.60899999999999999</v>
      </c>
      <c r="P4069" s="7">
        <f t="shared" si="506"/>
        <v>179.11764705882354</v>
      </c>
      <c r="Q4069" t="str">
        <f t="shared" si="507"/>
        <v>theater</v>
      </c>
      <c r="R4069" s="8" t="str">
        <f t="shared" si="508"/>
        <v>plays</v>
      </c>
      <c r="S4069" s="12">
        <f t="shared" si="509"/>
        <v>42235.117476851854</v>
      </c>
      <c r="T4069" s="12">
        <f t="shared" si="510"/>
        <v>42275.117476851854</v>
      </c>
      <c r="U4069" s="13">
        <f t="shared" si="511"/>
        <v>42235.117476851854</v>
      </c>
      <c r="V4069" t="str">
        <f t="shared" si="512"/>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505"/>
        <v>0.01</v>
      </c>
      <c r="P4070" s="7">
        <f t="shared" si="506"/>
        <v>34.950000000000003</v>
      </c>
      <c r="Q4070" t="str">
        <f t="shared" si="507"/>
        <v>theater</v>
      </c>
      <c r="R4070" s="8" t="str">
        <f t="shared" si="508"/>
        <v>plays</v>
      </c>
      <c r="S4070" s="12">
        <f t="shared" si="509"/>
        <v>42718.963599537034</v>
      </c>
      <c r="T4070" s="12">
        <f t="shared" si="510"/>
        <v>42748.961805555555</v>
      </c>
      <c r="U4070" s="13">
        <f t="shared" si="511"/>
        <v>42718.963599537034</v>
      </c>
      <c r="V4070" t="str">
        <f t="shared" si="512"/>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505"/>
        <v>0.34399999999999997</v>
      </c>
      <c r="P4071" s="7">
        <f t="shared" si="506"/>
        <v>33.07692307692308</v>
      </c>
      <c r="Q4071" t="str">
        <f t="shared" si="507"/>
        <v>theater</v>
      </c>
      <c r="R4071" s="8" t="str">
        <f t="shared" si="508"/>
        <v>plays</v>
      </c>
      <c r="S4071" s="12">
        <f t="shared" si="509"/>
        <v>42022.661527777775</v>
      </c>
      <c r="T4071" s="12">
        <f t="shared" si="510"/>
        <v>42063.5</v>
      </c>
      <c r="U4071" s="13">
        <f t="shared" si="511"/>
        <v>42022.661527777775</v>
      </c>
      <c r="V4071" t="str">
        <f t="shared" si="512"/>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505"/>
        <v>0.16500000000000001</v>
      </c>
      <c r="P4072" s="7">
        <f t="shared" si="506"/>
        <v>27.5</v>
      </c>
      <c r="Q4072" t="str">
        <f t="shared" si="507"/>
        <v>theater</v>
      </c>
      <c r="R4072" s="8" t="str">
        <f t="shared" si="508"/>
        <v>plays</v>
      </c>
      <c r="S4072" s="12">
        <f t="shared" si="509"/>
        <v>42031.666898148149</v>
      </c>
      <c r="T4072" s="12">
        <f t="shared" si="510"/>
        <v>42064.125</v>
      </c>
      <c r="U4072" s="13">
        <f t="shared" si="511"/>
        <v>42031.666898148149</v>
      </c>
      <c r="V4072" t="str">
        <f t="shared" si="512"/>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505"/>
        <v>0</v>
      </c>
      <c r="P4073" s="7" t="e">
        <f t="shared" si="506"/>
        <v>#DIV/0!</v>
      </c>
      <c r="Q4073" t="str">
        <f t="shared" si="507"/>
        <v>theater</v>
      </c>
      <c r="R4073" s="8" t="str">
        <f t="shared" si="508"/>
        <v>plays</v>
      </c>
      <c r="S4073" s="12">
        <f t="shared" si="509"/>
        <v>42700.804756944446</v>
      </c>
      <c r="T4073" s="12">
        <f t="shared" si="510"/>
        <v>42730.804756944446</v>
      </c>
      <c r="U4073" s="13">
        <f t="shared" si="511"/>
        <v>42700.804756944446</v>
      </c>
      <c r="V4073" t="str">
        <f t="shared" si="512"/>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505"/>
        <v>4.0000000000000001E-3</v>
      </c>
      <c r="P4074" s="7">
        <f t="shared" si="506"/>
        <v>2</v>
      </c>
      <c r="Q4074" t="str">
        <f t="shared" si="507"/>
        <v>theater</v>
      </c>
      <c r="R4074" s="8" t="str">
        <f t="shared" si="508"/>
        <v>plays</v>
      </c>
      <c r="S4074" s="12">
        <f t="shared" si="509"/>
        <v>41812.77443287037</v>
      </c>
      <c r="T4074" s="12">
        <f t="shared" si="510"/>
        <v>41872.77443287037</v>
      </c>
      <c r="U4074" s="13">
        <f t="shared" si="511"/>
        <v>41812.77443287037</v>
      </c>
      <c r="V4074" t="str">
        <f t="shared" si="512"/>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505"/>
        <v>1.0571428571428572E-2</v>
      </c>
      <c r="P4075" s="7">
        <f t="shared" si="506"/>
        <v>18.5</v>
      </c>
      <c r="Q4075" t="str">
        <f t="shared" si="507"/>
        <v>theater</v>
      </c>
      <c r="R4075" s="8" t="str">
        <f t="shared" si="508"/>
        <v>plays</v>
      </c>
      <c r="S4075" s="12">
        <f t="shared" si="509"/>
        <v>42078.345208333332</v>
      </c>
      <c r="T4075" s="12">
        <f t="shared" si="510"/>
        <v>42133.166666666672</v>
      </c>
      <c r="U4075" s="13">
        <f t="shared" si="511"/>
        <v>42078.345208333332</v>
      </c>
      <c r="V4075" t="str">
        <f t="shared" si="512"/>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505"/>
        <v>0.26727272727272727</v>
      </c>
      <c r="P4076" s="7">
        <f t="shared" si="506"/>
        <v>35</v>
      </c>
      <c r="Q4076" t="str">
        <f t="shared" si="507"/>
        <v>theater</v>
      </c>
      <c r="R4076" s="8" t="str">
        <f t="shared" si="508"/>
        <v>plays</v>
      </c>
      <c r="S4076" s="12">
        <f t="shared" si="509"/>
        <v>42283.552951388891</v>
      </c>
      <c r="T4076" s="12">
        <f t="shared" si="510"/>
        <v>42313.594618055555</v>
      </c>
      <c r="U4076" s="13">
        <f t="shared" si="511"/>
        <v>42283.552951388891</v>
      </c>
      <c r="V4076" t="str">
        <f t="shared" si="512"/>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505"/>
        <v>0.28799999999999998</v>
      </c>
      <c r="P4077" s="7">
        <f t="shared" si="506"/>
        <v>44.307692307692307</v>
      </c>
      <c r="Q4077" t="str">
        <f t="shared" si="507"/>
        <v>theater</v>
      </c>
      <c r="R4077" s="8" t="str">
        <f t="shared" si="508"/>
        <v>plays</v>
      </c>
      <c r="S4077" s="12">
        <f t="shared" si="509"/>
        <v>41779.045937499999</v>
      </c>
      <c r="T4077" s="12">
        <f t="shared" si="510"/>
        <v>41820.727777777778</v>
      </c>
      <c r="U4077" s="13">
        <f t="shared" si="511"/>
        <v>41779.045937499999</v>
      </c>
      <c r="V4077" t="str">
        <f t="shared" si="512"/>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505"/>
        <v>0</v>
      </c>
      <c r="P4078" s="7" t="e">
        <f t="shared" si="506"/>
        <v>#DIV/0!</v>
      </c>
      <c r="Q4078" t="str">
        <f t="shared" si="507"/>
        <v>theater</v>
      </c>
      <c r="R4078" s="8" t="str">
        <f t="shared" si="508"/>
        <v>plays</v>
      </c>
      <c r="S4078" s="12">
        <f t="shared" si="509"/>
        <v>41905.795706018514</v>
      </c>
      <c r="T4078" s="12">
        <f t="shared" si="510"/>
        <v>41933.827083333337</v>
      </c>
      <c r="U4078" s="13">
        <f t="shared" si="511"/>
        <v>41905.795706018514</v>
      </c>
      <c r="V4078" t="str">
        <f t="shared" si="512"/>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505"/>
        <v>8.8999999999999996E-2</v>
      </c>
      <c r="P4079" s="7">
        <f t="shared" si="506"/>
        <v>222.5</v>
      </c>
      <c r="Q4079" t="str">
        <f t="shared" si="507"/>
        <v>theater</v>
      </c>
      <c r="R4079" s="8" t="str">
        <f t="shared" si="508"/>
        <v>plays</v>
      </c>
      <c r="S4079" s="12">
        <f t="shared" si="509"/>
        <v>42695.7105787037</v>
      </c>
      <c r="T4079" s="12">
        <f t="shared" si="510"/>
        <v>42725.7105787037</v>
      </c>
      <c r="U4079" s="13">
        <f t="shared" si="511"/>
        <v>42695.7105787037</v>
      </c>
      <c r="V4079" t="str">
        <f t="shared" si="512"/>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505"/>
        <v>0</v>
      </c>
      <c r="P4080" s="7" t="e">
        <f t="shared" si="506"/>
        <v>#DIV/0!</v>
      </c>
      <c r="Q4080" t="str">
        <f t="shared" si="507"/>
        <v>theater</v>
      </c>
      <c r="R4080" s="8" t="str">
        <f t="shared" si="508"/>
        <v>plays</v>
      </c>
      <c r="S4080" s="12">
        <f t="shared" si="509"/>
        <v>42732.787523148145</v>
      </c>
      <c r="T4080" s="12">
        <f t="shared" si="510"/>
        <v>42762.787523148145</v>
      </c>
      <c r="U4080" s="13">
        <f t="shared" si="511"/>
        <v>42732.787523148145</v>
      </c>
      <c r="V4080" t="str">
        <f t="shared" si="512"/>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505"/>
        <v>1.6666666666666668E-3</v>
      </c>
      <c r="P4081" s="7">
        <f t="shared" si="506"/>
        <v>5</v>
      </c>
      <c r="Q4081" t="str">
        <f t="shared" si="507"/>
        <v>theater</v>
      </c>
      <c r="R4081" s="8" t="str">
        <f t="shared" si="508"/>
        <v>plays</v>
      </c>
      <c r="S4081" s="12">
        <f t="shared" si="509"/>
        <v>42510.938900462963</v>
      </c>
      <c r="T4081" s="12">
        <f t="shared" si="510"/>
        <v>42540.938900462963</v>
      </c>
      <c r="U4081" s="13">
        <f t="shared" si="511"/>
        <v>42510.938900462963</v>
      </c>
      <c r="V4081" t="str">
        <f t="shared" si="512"/>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505"/>
        <v>0</v>
      </c>
      <c r="P4082" s="7" t="e">
        <f t="shared" si="506"/>
        <v>#DIV/0!</v>
      </c>
      <c r="Q4082" t="str">
        <f t="shared" si="507"/>
        <v>theater</v>
      </c>
      <c r="R4082" s="8" t="str">
        <f t="shared" si="508"/>
        <v>plays</v>
      </c>
      <c r="S4082" s="12">
        <f t="shared" si="509"/>
        <v>42511.698101851856</v>
      </c>
      <c r="T4082" s="12">
        <f t="shared" si="510"/>
        <v>42535.787499999999</v>
      </c>
      <c r="U4082" s="13">
        <f t="shared" si="511"/>
        <v>42511.698101851856</v>
      </c>
      <c r="V4082" t="str">
        <f t="shared" si="512"/>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505"/>
        <v>0.15737410071942445</v>
      </c>
      <c r="P4083" s="7">
        <f t="shared" si="506"/>
        <v>29.166666666666668</v>
      </c>
      <c r="Q4083" t="str">
        <f t="shared" si="507"/>
        <v>theater</v>
      </c>
      <c r="R4083" s="8" t="str">
        <f t="shared" si="508"/>
        <v>plays</v>
      </c>
      <c r="S4083" s="12">
        <f t="shared" si="509"/>
        <v>42041.581307870365</v>
      </c>
      <c r="T4083" s="12">
        <f t="shared" si="510"/>
        <v>42071.539641203708</v>
      </c>
      <c r="U4083" s="13">
        <f t="shared" si="511"/>
        <v>42041.581307870365</v>
      </c>
      <c r="V4083" t="str">
        <f t="shared" si="512"/>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505"/>
        <v>0.02</v>
      </c>
      <c r="P4084" s="7">
        <f t="shared" si="506"/>
        <v>1.5</v>
      </c>
      <c r="Q4084" t="str">
        <f t="shared" si="507"/>
        <v>theater</v>
      </c>
      <c r="R4084" s="8" t="str">
        <f t="shared" si="508"/>
        <v>plays</v>
      </c>
      <c r="S4084" s="12">
        <f t="shared" si="509"/>
        <v>42307.189270833333</v>
      </c>
      <c r="T4084" s="12">
        <f t="shared" si="510"/>
        <v>42322.958333333328</v>
      </c>
      <c r="U4084" s="13">
        <f t="shared" si="511"/>
        <v>42307.189270833333</v>
      </c>
      <c r="V4084" t="str">
        <f t="shared" si="512"/>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505"/>
        <v>0.21685714285714286</v>
      </c>
      <c r="P4085" s="7">
        <f t="shared" si="506"/>
        <v>126.5</v>
      </c>
      <c r="Q4085" t="str">
        <f t="shared" si="507"/>
        <v>theater</v>
      </c>
      <c r="R4085" s="8" t="str">
        <f t="shared" si="508"/>
        <v>plays</v>
      </c>
      <c r="S4085" s="12">
        <f t="shared" si="509"/>
        <v>42353.761759259258</v>
      </c>
      <c r="T4085" s="12">
        <f t="shared" si="510"/>
        <v>42383.761759259258</v>
      </c>
      <c r="U4085" s="13">
        <f t="shared" si="511"/>
        <v>42353.761759259258</v>
      </c>
      <c r="V4085" t="str">
        <f t="shared" si="512"/>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505"/>
        <v>3.3333333333333335E-3</v>
      </c>
      <c r="P4086" s="7">
        <f t="shared" si="506"/>
        <v>10</v>
      </c>
      <c r="Q4086" t="str">
        <f t="shared" si="507"/>
        <v>theater</v>
      </c>
      <c r="R4086" s="8" t="str">
        <f t="shared" si="508"/>
        <v>plays</v>
      </c>
      <c r="S4086" s="12">
        <f t="shared" si="509"/>
        <v>42622.436412037037</v>
      </c>
      <c r="T4086" s="12">
        <f t="shared" si="510"/>
        <v>42652.436412037037</v>
      </c>
      <c r="U4086" s="13">
        <f t="shared" si="511"/>
        <v>42622.436412037037</v>
      </c>
      <c r="V4086" t="str">
        <f t="shared" si="512"/>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505"/>
        <v>2.8571428571428571E-3</v>
      </c>
      <c r="P4087" s="7">
        <f t="shared" si="506"/>
        <v>10</v>
      </c>
      <c r="Q4087" t="str">
        <f t="shared" si="507"/>
        <v>theater</v>
      </c>
      <c r="R4087" s="8" t="str">
        <f t="shared" si="508"/>
        <v>plays</v>
      </c>
      <c r="S4087" s="12">
        <f t="shared" si="509"/>
        <v>42058.603877314818</v>
      </c>
      <c r="T4087" s="12">
        <f t="shared" si="510"/>
        <v>42087.165972222225</v>
      </c>
      <c r="U4087" s="13">
        <f t="shared" si="511"/>
        <v>42058.603877314818</v>
      </c>
      <c r="V4087" t="str">
        <f t="shared" si="512"/>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505"/>
        <v>4.7E-2</v>
      </c>
      <c r="P4088" s="7">
        <f t="shared" si="506"/>
        <v>9.4</v>
      </c>
      <c r="Q4088" t="str">
        <f t="shared" si="507"/>
        <v>theater</v>
      </c>
      <c r="R4088" s="8" t="str">
        <f t="shared" si="508"/>
        <v>plays</v>
      </c>
      <c r="S4088" s="12">
        <f t="shared" si="509"/>
        <v>42304.940960648149</v>
      </c>
      <c r="T4088" s="12">
        <f t="shared" si="510"/>
        <v>42329.166666666672</v>
      </c>
      <c r="U4088" s="13">
        <f t="shared" si="511"/>
        <v>42304.940960648149</v>
      </c>
      <c r="V4088" t="str">
        <f t="shared" si="512"/>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505"/>
        <v>0</v>
      </c>
      <c r="P4089" s="7" t="e">
        <f t="shared" si="506"/>
        <v>#DIV/0!</v>
      </c>
      <c r="Q4089" t="str">
        <f t="shared" si="507"/>
        <v>theater</v>
      </c>
      <c r="R4089" s="8" t="str">
        <f t="shared" si="508"/>
        <v>plays</v>
      </c>
      <c r="S4089" s="12">
        <f t="shared" si="509"/>
        <v>42538.742893518516</v>
      </c>
      <c r="T4089" s="12">
        <f t="shared" si="510"/>
        <v>42568.742893518516</v>
      </c>
      <c r="U4089" s="13">
        <f t="shared" si="511"/>
        <v>42538.742893518516</v>
      </c>
      <c r="V4089" t="str">
        <f t="shared" si="512"/>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ref="O4090:O4115" si="513">E4090/D4090</f>
        <v>0.108</v>
      </c>
      <c r="P4090" s="7">
        <f t="shared" si="506"/>
        <v>72</v>
      </c>
      <c r="Q4090" t="str">
        <f t="shared" si="507"/>
        <v>theater</v>
      </c>
      <c r="R4090" s="8" t="str">
        <f t="shared" si="508"/>
        <v>plays</v>
      </c>
      <c r="S4090" s="12">
        <f t="shared" si="509"/>
        <v>41990.612546296295</v>
      </c>
      <c r="T4090" s="12">
        <f t="shared" si="510"/>
        <v>42020.43472222222</v>
      </c>
      <c r="U4090" s="13">
        <f t="shared" si="511"/>
        <v>41990.612546296295</v>
      </c>
      <c r="V4090" t="str">
        <f t="shared" si="512"/>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513"/>
        <v>4.8000000000000001E-2</v>
      </c>
      <c r="P4091" s="7">
        <f t="shared" si="506"/>
        <v>30</v>
      </c>
      <c r="Q4091" t="str">
        <f t="shared" si="507"/>
        <v>theater</v>
      </c>
      <c r="R4091" s="8" t="str">
        <f t="shared" si="508"/>
        <v>plays</v>
      </c>
      <c r="S4091" s="12">
        <f t="shared" si="509"/>
        <v>42122.732499999998</v>
      </c>
      <c r="T4091" s="12">
        <f t="shared" si="510"/>
        <v>42155.732638888891</v>
      </c>
      <c r="U4091" s="13">
        <f t="shared" si="511"/>
        <v>42122.732499999998</v>
      </c>
      <c r="V4091" t="str">
        <f t="shared" si="512"/>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513"/>
        <v>3.2000000000000001E-2</v>
      </c>
      <c r="P4092" s="7">
        <f t="shared" si="506"/>
        <v>10.666666666666666</v>
      </c>
      <c r="Q4092" t="str">
        <f t="shared" si="507"/>
        <v>theater</v>
      </c>
      <c r="R4092" s="8" t="str">
        <f t="shared" si="508"/>
        <v>plays</v>
      </c>
      <c r="S4092" s="12">
        <f t="shared" si="509"/>
        <v>42209.67288194444</v>
      </c>
      <c r="T4092" s="12">
        <f t="shared" si="510"/>
        <v>42223.625</v>
      </c>
      <c r="U4092" s="13">
        <f t="shared" si="511"/>
        <v>42209.67288194444</v>
      </c>
      <c r="V4092" t="str">
        <f t="shared" si="512"/>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513"/>
        <v>0.1275</v>
      </c>
      <c r="P4093" s="7">
        <f t="shared" si="506"/>
        <v>25.5</v>
      </c>
      <c r="Q4093" t="str">
        <f t="shared" si="507"/>
        <v>theater</v>
      </c>
      <c r="R4093" s="8" t="str">
        <f t="shared" si="508"/>
        <v>plays</v>
      </c>
      <c r="S4093" s="12">
        <f t="shared" si="509"/>
        <v>41990.506377314814</v>
      </c>
      <c r="T4093" s="12">
        <f t="shared" si="510"/>
        <v>42020.506377314814</v>
      </c>
      <c r="U4093" s="13">
        <f t="shared" si="511"/>
        <v>41990.506377314814</v>
      </c>
      <c r="V4093" t="str">
        <f t="shared" si="512"/>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513"/>
        <v>1.8181818181818181E-4</v>
      </c>
      <c r="P4094" s="7">
        <f t="shared" si="506"/>
        <v>20</v>
      </c>
      <c r="Q4094" t="str">
        <f t="shared" si="507"/>
        <v>theater</v>
      </c>
      <c r="R4094" s="8" t="str">
        <f t="shared" si="508"/>
        <v>plays</v>
      </c>
      <c r="S4094" s="12">
        <f t="shared" si="509"/>
        <v>42039.194988425923</v>
      </c>
      <c r="T4094" s="12">
        <f t="shared" si="510"/>
        <v>42099.153321759259</v>
      </c>
      <c r="U4094" s="13">
        <f t="shared" si="511"/>
        <v>42039.194988425923</v>
      </c>
      <c r="V4094" t="str">
        <f t="shared" si="512"/>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513"/>
        <v>2.4E-2</v>
      </c>
      <c r="P4095" s="7">
        <f t="shared" si="506"/>
        <v>15</v>
      </c>
      <c r="Q4095" t="str">
        <f t="shared" si="507"/>
        <v>theater</v>
      </c>
      <c r="R4095" s="8" t="str">
        <f t="shared" si="508"/>
        <v>plays</v>
      </c>
      <c r="S4095" s="12">
        <f t="shared" si="509"/>
        <v>42178.815891203703</v>
      </c>
      <c r="T4095" s="12">
        <f t="shared" si="510"/>
        <v>42238.815891203703</v>
      </c>
      <c r="U4095" s="13">
        <f t="shared" si="511"/>
        <v>42178.815891203703</v>
      </c>
      <c r="V4095" t="str">
        <f t="shared" si="512"/>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513"/>
        <v>0.36499999999999999</v>
      </c>
      <c r="P4096" s="7">
        <f t="shared" si="506"/>
        <v>91.25</v>
      </c>
      <c r="Q4096" t="str">
        <f t="shared" si="507"/>
        <v>theater</v>
      </c>
      <c r="R4096" s="8" t="str">
        <f t="shared" si="508"/>
        <v>plays</v>
      </c>
      <c r="S4096" s="12">
        <f t="shared" si="509"/>
        <v>41890.086805555555</v>
      </c>
      <c r="T4096" s="12">
        <f t="shared" si="510"/>
        <v>41934.207638888889</v>
      </c>
      <c r="U4096" s="13">
        <f t="shared" si="511"/>
        <v>41890.086805555555</v>
      </c>
      <c r="V4096" t="str">
        <f t="shared" si="512"/>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513"/>
        <v>2.6666666666666668E-2</v>
      </c>
      <c r="P4097" s="7">
        <f t="shared" si="506"/>
        <v>800</v>
      </c>
      <c r="Q4097" t="str">
        <f t="shared" si="507"/>
        <v>theater</v>
      </c>
      <c r="R4097" s="8" t="str">
        <f t="shared" si="508"/>
        <v>plays</v>
      </c>
      <c r="S4097" s="12">
        <f t="shared" si="509"/>
        <v>42693.031828703708</v>
      </c>
      <c r="T4097" s="12">
        <f t="shared" si="510"/>
        <v>42723.031828703708</v>
      </c>
      <c r="U4097" s="13">
        <f t="shared" si="511"/>
        <v>42693.031828703708</v>
      </c>
      <c r="V4097" t="str">
        <f t="shared" si="512"/>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513"/>
        <v>0.11428571428571428</v>
      </c>
      <c r="P4098" s="7">
        <f t="shared" si="506"/>
        <v>80</v>
      </c>
      <c r="Q4098" t="str">
        <f t="shared" si="507"/>
        <v>theater</v>
      </c>
      <c r="R4098" s="8" t="str">
        <f t="shared" si="508"/>
        <v>plays</v>
      </c>
      <c r="S4098" s="12">
        <f t="shared" si="509"/>
        <v>42750.530312499999</v>
      </c>
      <c r="T4098" s="12">
        <f t="shared" si="510"/>
        <v>42794.368750000001</v>
      </c>
      <c r="U4098" s="13">
        <f t="shared" si="511"/>
        <v>42750.530312499999</v>
      </c>
      <c r="V4098" t="str">
        <f t="shared" si="512"/>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513"/>
        <v>0</v>
      </c>
      <c r="P4099" s="7" t="e">
        <f t="shared" ref="P4099:P4115" si="514">E4099/L4099</f>
        <v>#DIV/0!</v>
      </c>
      <c r="Q4099" t="str">
        <f t="shared" ref="Q4099:Q4115" si="515">LEFT(N4099, SEARCH("/",N4099,1)-1)</f>
        <v>theater</v>
      </c>
      <c r="R4099" s="8" t="str">
        <f t="shared" ref="R4099:R4115" si="516">RIGHT(N4099,LEN(N4099)-SEARCH("/",N4099))</f>
        <v>plays</v>
      </c>
      <c r="S4099" s="12">
        <f t="shared" ref="S4099:S4115" si="517">(J4099/86400)+DATE(1970,1,1)</f>
        <v>42344.824502314819</v>
      </c>
      <c r="T4099" s="12">
        <f t="shared" ref="T4099:T4115" si="518">(I4099/86400)+DATE(1970,1,1)</f>
        <v>42400.996527777781</v>
      </c>
      <c r="U4099" s="13">
        <f t="shared" ref="U4099:U4115" si="519">S4099</f>
        <v>42344.824502314819</v>
      </c>
      <c r="V4099" t="str">
        <f t="shared" si="512"/>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513"/>
        <v>0</v>
      </c>
      <c r="P4100" s="7" t="e">
        <f t="shared" si="514"/>
        <v>#DIV/0!</v>
      </c>
      <c r="Q4100" t="str">
        <f t="shared" si="515"/>
        <v>theater</v>
      </c>
      <c r="R4100" s="8" t="str">
        <f t="shared" si="516"/>
        <v>plays</v>
      </c>
      <c r="S4100" s="12">
        <f t="shared" si="517"/>
        <v>42495.722187499996</v>
      </c>
      <c r="T4100" s="12">
        <f t="shared" si="518"/>
        <v>42525.722187499996</v>
      </c>
      <c r="U4100" s="13">
        <f t="shared" si="519"/>
        <v>42495.722187499996</v>
      </c>
      <c r="V4100" t="str">
        <f t="shared" ref="V4100:V4115" si="520">TEXT(S4100,"mmm")</f>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513"/>
        <v>1.1111111111111112E-2</v>
      </c>
      <c r="P4101" s="7">
        <f t="shared" si="514"/>
        <v>50</v>
      </c>
      <c r="Q4101" t="str">
        <f t="shared" si="515"/>
        <v>theater</v>
      </c>
      <c r="R4101" s="8" t="str">
        <f t="shared" si="516"/>
        <v>plays</v>
      </c>
      <c r="S4101" s="12">
        <f t="shared" si="517"/>
        <v>42570.850381944445</v>
      </c>
      <c r="T4101" s="12">
        <f t="shared" si="518"/>
        <v>42615.850381944445</v>
      </c>
      <c r="U4101" s="13">
        <f t="shared" si="519"/>
        <v>42570.850381944445</v>
      </c>
      <c r="V4101" t="str">
        <f t="shared" si="520"/>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513"/>
        <v>0</v>
      </c>
      <c r="P4102" s="7" t="e">
        <f t="shared" si="514"/>
        <v>#DIV/0!</v>
      </c>
      <c r="Q4102" t="str">
        <f t="shared" si="515"/>
        <v>theater</v>
      </c>
      <c r="R4102" s="8" t="str">
        <f t="shared" si="516"/>
        <v>plays</v>
      </c>
      <c r="S4102" s="12">
        <f t="shared" si="517"/>
        <v>41927.124884259261</v>
      </c>
      <c r="T4102" s="12">
        <f t="shared" si="518"/>
        <v>41937.124884259261</v>
      </c>
      <c r="U4102" s="13">
        <f t="shared" si="519"/>
        <v>41927.124884259261</v>
      </c>
      <c r="V4102" t="str">
        <f t="shared" si="520"/>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513"/>
        <v>0</v>
      </c>
      <c r="P4103" s="7" t="e">
        <f t="shared" si="514"/>
        <v>#DIV/0!</v>
      </c>
      <c r="Q4103" t="str">
        <f t="shared" si="515"/>
        <v>theater</v>
      </c>
      <c r="R4103" s="8" t="str">
        <f t="shared" si="516"/>
        <v>plays</v>
      </c>
      <c r="S4103" s="12">
        <f t="shared" si="517"/>
        <v>42730.903726851851</v>
      </c>
      <c r="T4103" s="12">
        <f t="shared" si="518"/>
        <v>42760.903726851851</v>
      </c>
      <c r="U4103" s="13">
        <f t="shared" si="519"/>
        <v>42730.903726851851</v>
      </c>
      <c r="V4103" t="str">
        <f t="shared" si="520"/>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513"/>
        <v>0.27400000000000002</v>
      </c>
      <c r="P4104" s="7">
        <f t="shared" si="514"/>
        <v>22.833333333333332</v>
      </c>
      <c r="Q4104" t="str">
        <f t="shared" si="515"/>
        <v>theater</v>
      </c>
      <c r="R4104" s="8" t="str">
        <f t="shared" si="516"/>
        <v>plays</v>
      </c>
      <c r="S4104" s="12">
        <f t="shared" si="517"/>
        <v>42475.848067129627</v>
      </c>
      <c r="T4104" s="12">
        <f t="shared" si="518"/>
        <v>42505.848067129627</v>
      </c>
      <c r="U4104" s="13">
        <f t="shared" si="519"/>
        <v>42475.848067129627</v>
      </c>
      <c r="V4104" t="str">
        <f t="shared" si="520"/>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513"/>
        <v>0.1</v>
      </c>
      <c r="P4105" s="7">
        <f t="shared" si="514"/>
        <v>16.666666666666668</v>
      </c>
      <c r="Q4105" t="str">
        <f t="shared" si="515"/>
        <v>theater</v>
      </c>
      <c r="R4105" s="8" t="str">
        <f t="shared" si="516"/>
        <v>plays</v>
      </c>
      <c r="S4105" s="12">
        <f t="shared" si="517"/>
        <v>42188.83293981482</v>
      </c>
      <c r="T4105" s="12">
        <f t="shared" si="518"/>
        <v>42242.772222222222</v>
      </c>
      <c r="U4105" s="13">
        <f t="shared" si="519"/>
        <v>42188.83293981482</v>
      </c>
      <c r="V4105" t="str">
        <f t="shared" si="520"/>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513"/>
        <v>0.21366666666666667</v>
      </c>
      <c r="P4106" s="7">
        <f t="shared" si="514"/>
        <v>45.785714285714285</v>
      </c>
      <c r="Q4106" t="str">
        <f t="shared" si="515"/>
        <v>theater</v>
      </c>
      <c r="R4106" s="8" t="str">
        <f t="shared" si="516"/>
        <v>plays</v>
      </c>
      <c r="S4106" s="12">
        <f t="shared" si="517"/>
        <v>42640.278171296297</v>
      </c>
      <c r="T4106" s="12">
        <f t="shared" si="518"/>
        <v>42670.278171296297</v>
      </c>
      <c r="U4106" s="13">
        <f t="shared" si="519"/>
        <v>42640.278171296297</v>
      </c>
      <c r="V4106" t="str">
        <f t="shared" si="520"/>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513"/>
        <v>6.9696969696969702E-2</v>
      </c>
      <c r="P4107" s="7">
        <f t="shared" si="514"/>
        <v>383.33333333333331</v>
      </c>
      <c r="Q4107" t="str">
        <f t="shared" si="515"/>
        <v>theater</v>
      </c>
      <c r="R4107" s="8" t="str">
        <f t="shared" si="516"/>
        <v>plays</v>
      </c>
      <c r="S4107" s="12">
        <f t="shared" si="517"/>
        <v>42697.010520833333</v>
      </c>
      <c r="T4107" s="12">
        <f t="shared" si="518"/>
        <v>42730.010520833333</v>
      </c>
      <c r="U4107" s="13">
        <f t="shared" si="519"/>
        <v>42697.010520833333</v>
      </c>
      <c r="V4107" t="str">
        <f t="shared" si="520"/>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513"/>
        <v>0.70599999999999996</v>
      </c>
      <c r="P4108" s="7">
        <f t="shared" si="514"/>
        <v>106.96969696969697</v>
      </c>
      <c r="Q4108" t="str">
        <f t="shared" si="515"/>
        <v>theater</v>
      </c>
      <c r="R4108" s="8" t="str">
        <f t="shared" si="516"/>
        <v>plays</v>
      </c>
      <c r="S4108" s="12">
        <f t="shared" si="517"/>
        <v>42053.049375000002</v>
      </c>
      <c r="T4108" s="12">
        <f t="shared" si="518"/>
        <v>42096.041666666672</v>
      </c>
      <c r="U4108" s="13">
        <f t="shared" si="519"/>
        <v>42053.049375000002</v>
      </c>
      <c r="V4108" t="str">
        <f t="shared" si="520"/>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513"/>
        <v>2.0500000000000001E-2</v>
      </c>
      <c r="P4109" s="7">
        <f t="shared" si="514"/>
        <v>10.25</v>
      </c>
      <c r="Q4109" t="str">
        <f t="shared" si="515"/>
        <v>theater</v>
      </c>
      <c r="R4109" s="8" t="str">
        <f t="shared" si="516"/>
        <v>plays</v>
      </c>
      <c r="S4109" s="12">
        <f t="shared" si="517"/>
        <v>41883.916678240741</v>
      </c>
      <c r="T4109" s="12">
        <f t="shared" si="518"/>
        <v>41906.916678240741</v>
      </c>
      <c r="U4109" s="13">
        <f t="shared" si="519"/>
        <v>41883.916678240741</v>
      </c>
      <c r="V4109" t="str">
        <f t="shared" si="520"/>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513"/>
        <v>1.9666666666666666E-2</v>
      </c>
      <c r="P4110" s="7">
        <f t="shared" si="514"/>
        <v>59</v>
      </c>
      <c r="Q4110" t="str">
        <f t="shared" si="515"/>
        <v>theater</v>
      </c>
      <c r="R4110" s="8" t="str">
        <f t="shared" si="516"/>
        <v>plays</v>
      </c>
      <c r="S4110" s="12">
        <f t="shared" si="517"/>
        <v>42767.031678240739</v>
      </c>
      <c r="T4110" s="12">
        <f t="shared" si="518"/>
        <v>42797.208333333328</v>
      </c>
      <c r="U4110" s="13">
        <f t="shared" si="519"/>
        <v>42767.031678240739</v>
      </c>
      <c r="V4110" t="str">
        <f t="shared" si="520"/>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513"/>
        <v>0</v>
      </c>
      <c r="P4111" s="7" t="e">
        <f t="shared" si="514"/>
        <v>#DIV/0!</v>
      </c>
      <c r="Q4111" t="str">
        <f t="shared" si="515"/>
        <v>theater</v>
      </c>
      <c r="R4111" s="8" t="str">
        <f t="shared" si="516"/>
        <v>plays</v>
      </c>
      <c r="S4111" s="12">
        <f t="shared" si="517"/>
        <v>42307.539398148147</v>
      </c>
      <c r="T4111" s="12">
        <f t="shared" si="518"/>
        <v>42337.581064814818</v>
      </c>
      <c r="U4111" s="13">
        <f t="shared" si="519"/>
        <v>42307.539398148147</v>
      </c>
      <c r="V4111" t="str">
        <f t="shared" si="520"/>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513"/>
        <v>0.28666666666666668</v>
      </c>
      <c r="P4112" s="7">
        <f t="shared" si="514"/>
        <v>14.333333333333334</v>
      </c>
      <c r="Q4112" t="str">
        <f t="shared" si="515"/>
        <v>theater</v>
      </c>
      <c r="R4112" s="8" t="str">
        <f t="shared" si="516"/>
        <v>plays</v>
      </c>
      <c r="S4112" s="12">
        <f t="shared" si="517"/>
        <v>42512.626747685186</v>
      </c>
      <c r="T4112" s="12">
        <f t="shared" si="518"/>
        <v>42572.626747685186</v>
      </c>
      <c r="U4112" s="13">
        <f t="shared" si="519"/>
        <v>42512.626747685186</v>
      </c>
      <c r="V4112" t="str">
        <f t="shared" si="520"/>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513"/>
        <v>3.1333333333333331E-2</v>
      </c>
      <c r="P4113" s="7">
        <f t="shared" si="514"/>
        <v>15.666666666666666</v>
      </c>
      <c r="Q4113" t="str">
        <f t="shared" si="515"/>
        <v>theater</v>
      </c>
      <c r="R4113" s="8" t="str">
        <f t="shared" si="516"/>
        <v>plays</v>
      </c>
      <c r="S4113" s="12">
        <f t="shared" si="517"/>
        <v>42029.135879629626</v>
      </c>
      <c r="T4113" s="12">
        <f t="shared" si="518"/>
        <v>42059.135879629626</v>
      </c>
      <c r="U4113" s="13">
        <f t="shared" si="519"/>
        <v>42029.135879629626</v>
      </c>
      <c r="V4113" t="str">
        <f t="shared" si="520"/>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513"/>
        <v>4.0000000000000002E-4</v>
      </c>
      <c r="P4114" s="7">
        <f t="shared" si="514"/>
        <v>1</v>
      </c>
      <c r="Q4114" t="str">
        <f t="shared" si="515"/>
        <v>theater</v>
      </c>
      <c r="R4114" s="8" t="str">
        <f t="shared" si="516"/>
        <v>plays</v>
      </c>
      <c r="S4114" s="12">
        <f t="shared" si="517"/>
        <v>42400.946597222224</v>
      </c>
      <c r="T4114" s="12">
        <f t="shared" si="518"/>
        <v>42428</v>
      </c>
      <c r="U4114" s="13">
        <f t="shared" si="519"/>
        <v>42400.946597222224</v>
      </c>
      <c r="V4114" t="str">
        <f t="shared" si="520"/>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513"/>
        <v>2E-3</v>
      </c>
      <c r="P4115" s="7">
        <f t="shared" si="514"/>
        <v>1</v>
      </c>
      <c r="Q4115" t="str">
        <f t="shared" si="515"/>
        <v>theater</v>
      </c>
      <c r="R4115" s="8" t="str">
        <f t="shared" si="516"/>
        <v>plays</v>
      </c>
      <c r="S4115" s="12">
        <f t="shared" si="517"/>
        <v>42358.573182870372</v>
      </c>
      <c r="T4115" s="12">
        <f t="shared" si="518"/>
        <v>42377.273611111115</v>
      </c>
      <c r="U4115" s="13">
        <f t="shared" si="519"/>
        <v>42358.573182870372</v>
      </c>
      <c r="V4115" t="str">
        <f t="shared" si="520"/>
        <v>Dec</v>
      </c>
    </row>
  </sheetData>
  <autoFilter ref="A1:T4115" xr:uid="{D9F85827-3EBC-F045-A080-ED6F2618386E}"/>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FF7128"/>
        <color rgb="FF92D050"/>
        <color rgb="FF00B0F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8CEF-3ADF-5744-8DB0-ABFCCD121D96}">
  <dimension ref="A1:H13"/>
  <sheetViews>
    <sheetView tabSelected="1" workbookViewId="0">
      <selection activeCell="G8" sqref="G8"/>
    </sheetView>
  </sheetViews>
  <sheetFormatPr baseColWidth="10" defaultRowHeight="15" x14ac:dyDescent="0.2"/>
  <cols>
    <col min="1" max="1" width="34.6640625" bestFit="1" customWidth="1"/>
    <col min="6" max="6" width="17.6640625" bestFit="1" customWidth="1"/>
    <col min="7" max="7" width="14.33203125" bestFit="1" customWidth="1"/>
    <col min="8" max="8" width="16.83203125" bestFit="1" customWidth="1"/>
  </cols>
  <sheetData>
    <row r="1" spans="1:8" x14ac:dyDescent="0.2">
      <c r="A1" t="s">
        <v>8384</v>
      </c>
      <c r="B1" t="s">
        <v>8385</v>
      </c>
      <c r="C1" t="s">
        <v>8386</v>
      </c>
      <c r="D1" t="s">
        <v>8387</v>
      </c>
      <c r="E1" t="s">
        <v>8388</v>
      </c>
      <c r="F1" t="s">
        <v>8389</v>
      </c>
      <c r="G1" t="s">
        <v>8390</v>
      </c>
      <c r="H1" t="s">
        <v>8391</v>
      </c>
    </row>
    <row r="2" spans="1:8" ht="18" x14ac:dyDescent="0.2">
      <c r="A2" s="15" t="s">
        <v>8392</v>
      </c>
      <c r="B2">
        <f>COUNTIFS(Kickstarter!$D:$D,"&lt;1000",Kickstarter!$F:$F,"successful")</f>
        <v>322</v>
      </c>
      <c r="C2">
        <f>COUNTIFS(Kickstarter!$D:$D,"&lt;1000",Kickstarter!$F:$F,"failed")</f>
        <v>113</v>
      </c>
      <c r="D2">
        <f>COUNTIFS(Kickstarter!$D:$D,"&lt;1000",Kickstarter!$F:$F,"canceled")</f>
        <v>18</v>
      </c>
      <c r="E2">
        <f>SUM(B2:D2)</f>
        <v>453</v>
      </c>
      <c r="F2" s="14">
        <f>B2/$E2</f>
        <v>0.71081677704194257</v>
      </c>
      <c r="G2" s="14">
        <f t="shared" ref="G2:H13" si="0">C2/$E2</f>
        <v>0.24944812362030905</v>
      </c>
      <c r="H2" s="14">
        <f t="shared" si="0"/>
        <v>3.9735099337748346E-2</v>
      </c>
    </row>
    <row r="3" spans="1:8" ht="18" x14ac:dyDescent="0.2">
      <c r="A3" s="15" t="s">
        <v>8393</v>
      </c>
      <c r="B3">
        <f>COUNTIFS(Kickstarter!$D:$D,"&gt;=1000",Kickstarter!$D:$D,"&lt;5000",Kickstarter!$F:$F,"successful")</f>
        <v>932</v>
      </c>
      <c r="C3">
        <f>COUNTIFS(Kickstarter!$D:$D,"&gt;=1000",Kickstarter!$D:$D,"&lt;5000",Kickstarter!$F:$F,"failed")</f>
        <v>420</v>
      </c>
      <c r="D3">
        <f>COUNTIFS(Kickstarter!$D:$D,"&gt;=1000",Kickstarter!$D:$D,"&lt;5000",Kickstarter!$F:$F,"canceled")</f>
        <v>60</v>
      </c>
      <c r="E3">
        <f t="shared" ref="E3:E13" si="1">SUM(B3:D3)</f>
        <v>1412</v>
      </c>
      <c r="F3" s="14">
        <f t="shared" ref="F3:F13" si="2">B3/$E3</f>
        <v>0.66005665722379603</v>
      </c>
      <c r="G3" s="14">
        <f t="shared" si="0"/>
        <v>0.29745042492917845</v>
      </c>
      <c r="H3" s="14">
        <f t="shared" si="0"/>
        <v>4.2492917847025496E-2</v>
      </c>
    </row>
    <row r="4" spans="1:8" ht="18" x14ac:dyDescent="0.2">
      <c r="A4" s="15" t="s">
        <v>8394</v>
      </c>
      <c r="B4">
        <f>COUNTIFS(Kickstarter!$D:$D,"&gt;=5000",Kickstarter!$D:$D,"&lt;10000",Kickstarter!$F:$F,"successful")</f>
        <v>381</v>
      </c>
      <c r="C4">
        <f>COUNTIFS(Kickstarter!$D:$D,"&gt;=5000",Kickstarter!$D:$D,"&lt;10000",Kickstarter!$F:$F,"failed")</f>
        <v>283</v>
      </c>
      <c r="D4">
        <f>COUNTIFS(Kickstarter!$D:$D,"&gt;=5000",Kickstarter!$D:$D,"&lt;10000",Kickstarter!$F:$F,"canceled")</f>
        <v>52</v>
      </c>
      <c r="E4">
        <f t="shared" si="1"/>
        <v>716</v>
      </c>
      <c r="F4" s="14">
        <f t="shared" si="2"/>
        <v>0.53212290502793291</v>
      </c>
      <c r="G4" s="14">
        <f t="shared" si="0"/>
        <v>0.39525139664804471</v>
      </c>
      <c r="H4" s="14">
        <f t="shared" si="0"/>
        <v>7.2625698324022353E-2</v>
      </c>
    </row>
    <row r="5" spans="1:8" ht="18" x14ac:dyDescent="0.2">
      <c r="A5" s="15" t="s">
        <v>8395</v>
      </c>
      <c r="B5">
        <f>COUNTIFS(Kickstarter!$D:$D,"&gt;=10000",Kickstarter!$D:$D,"&lt;15000",Kickstarter!$F:$F,"successful")</f>
        <v>168</v>
      </c>
      <c r="C5">
        <f>COUNTIFS(Kickstarter!$D:$D,"&gt;=10000",Kickstarter!$D:$D,"&lt;15000",Kickstarter!$F:$F,"failed")</f>
        <v>144</v>
      </c>
      <c r="D5">
        <f>COUNTIFS(Kickstarter!$D:$D,"&gt;=10000",Kickstarter!$D:$D,"&lt;15000",Kickstarter!$F:$F,"canceled")</f>
        <v>40</v>
      </c>
      <c r="E5">
        <f t="shared" si="1"/>
        <v>352</v>
      </c>
      <c r="F5" s="14">
        <f t="shared" si="2"/>
        <v>0.47727272727272729</v>
      </c>
      <c r="G5" s="14">
        <f t="shared" si="0"/>
        <v>0.40909090909090912</v>
      </c>
      <c r="H5" s="14">
        <f t="shared" si="0"/>
        <v>0.11363636363636363</v>
      </c>
    </row>
    <row r="6" spans="1:8" ht="18" x14ac:dyDescent="0.2">
      <c r="A6" s="15" t="s">
        <v>8396</v>
      </c>
      <c r="B6">
        <f>COUNTIFS(Kickstarter!$D:$D,"&gt;=15000",Kickstarter!$D:$D,"&lt;20000",Kickstarter!$F:$F,"successful")</f>
        <v>94</v>
      </c>
      <c r="C6">
        <f>COUNTIFS(Kickstarter!$D:$D,"&gt;=15000",Kickstarter!$D:$D,"&lt;20000",Kickstarter!$F:$F,"failed")</f>
        <v>90</v>
      </c>
      <c r="D6">
        <f>COUNTIFS(Kickstarter!$D:$D,"&gt;=15000",Kickstarter!$D:$D,"&lt;20000",Kickstarter!$F:$F,"canceled")</f>
        <v>17</v>
      </c>
      <c r="E6">
        <f t="shared" si="1"/>
        <v>201</v>
      </c>
      <c r="F6" s="14">
        <f t="shared" si="2"/>
        <v>0.46766169154228854</v>
      </c>
      <c r="G6" s="14">
        <f t="shared" si="0"/>
        <v>0.44776119402985076</v>
      </c>
      <c r="H6" s="14">
        <f t="shared" si="0"/>
        <v>8.45771144278607E-2</v>
      </c>
    </row>
    <row r="7" spans="1:8" ht="18" x14ac:dyDescent="0.2">
      <c r="A7" s="15" t="s">
        <v>8397</v>
      </c>
      <c r="B7">
        <f>COUNTIFS(Kickstarter!$D:$D,"&gt;=20000",Kickstarter!$D:$D,"&lt;25000",Kickstarter!$F:$F,"successful")</f>
        <v>62</v>
      </c>
      <c r="C7">
        <f>COUNTIFS(Kickstarter!$D:$D,"&gt;=20000",Kickstarter!$D:$D,"&lt;25000",Kickstarter!$F:$F,"failed")</f>
        <v>72</v>
      </c>
      <c r="D7">
        <f>COUNTIFS(Kickstarter!$D:$D,"&gt;=20000",Kickstarter!$D:$D,"&lt;25000",Kickstarter!$F:$F,"canceled")</f>
        <v>14</v>
      </c>
      <c r="E7">
        <f t="shared" si="1"/>
        <v>148</v>
      </c>
      <c r="F7" s="14">
        <f t="shared" si="2"/>
        <v>0.41891891891891891</v>
      </c>
      <c r="G7" s="14">
        <f t="shared" si="0"/>
        <v>0.48648648648648651</v>
      </c>
      <c r="H7" s="14">
        <f t="shared" si="0"/>
        <v>9.45945945945946E-2</v>
      </c>
    </row>
    <row r="8" spans="1:8" ht="18" x14ac:dyDescent="0.2">
      <c r="A8" s="15" t="s">
        <v>8398</v>
      </c>
      <c r="B8">
        <f>COUNTIFS(Kickstarter!$D:$D,"&gt;=25000",Kickstarter!$D:$D,"&lt;30000",Kickstarter!$F:$F,"successful")</f>
        <v>55</v>
      </c>
      <c r="C8">
        <f>COUNTIFS(Kickstarter!$D:$D,"&gt;=25000",Kickstarter!$D:$D,"&lt;30000",Kickstarter!$F:$F,"failed")</f>
        <v>64</v>
      </c>
      <c r="D8">
        <f>COUNTIFS(Kickstarter!$D:$D,"&gt;=25000",Kickstarter!$D:$D,"&lt;30000",Kickstarter!$F:$F,"canceled")</f>
        <v>18</v>
      </c>
      <c r="E8">
        <f t="shared" si="1"/>
        <v>137</v>
      </c>
      <c r="F8" s="14">
        <f t="shared" si="2"/>
        <v>0.40145985401459855</v>
      </c>
      <c r="G8" s="14">
        <f t="shared" si="0"/>
        <v>0.46715328467153283</v>
      </c>
      <c r="H8" s="14">
        <f t="shared" si="0"/>
        <v>0.13138686131386862</v>
      </c>
    </row>
    <row r="9" spans="1:8" ht="18" x14ac:dyDescent="0.2">
      <c r="A9" s="15" t="s">
        <v>8399</v>
      </c>
      <c r="B9">
        <f>COUNTIFS(Kickstarter!$D:$D,"&gt;=30000",Kickstarter!$D:$D,"&lt;35000",Kickstarter!$F:$F,"successful")</f>
        <v>32</v>
      </c>
      <c r="C9">
        <f>COUNTIFS(Kickstarter!$D:$D,"&gt;=30000",Kickstarter!$D:$D,"&lt;35000",Kickstarter!$F:$F,"failed")</f>
        <v>37</v>
      </c>
      <c r="D9">
        <f>COUNTIFS(Kickstarter!$D:$D,"&gt;=30000",Kickstarter!$D:$D,"&lt;35000",Kickstarter!$F:$F,"canceled")</f>
        <v>13</v>
      </c>
      <c r="E9">
        <f t="shared" si="1"/>
        <v>82</v>
      </c>
      <c r="F9" s="14">
        <f t="shared" si="2"/>
        <v>0.3902439024390244</v>
      </c>
      <c r="G9" s="14">
        <f t="shared" si="0"/>
        <v>0.45121951219512196</v>
      </c>
      <c r="H9" s="14">
        <f t="shared" si="0"/>
        <v>0.15853658536585366</v>
      </c>
    </row>
    <row r="10" spans="1:8" ht="18" x14ac:dyDescent="0.2">
      <c r="A10" s="15" t="s">
        <v>8400</v>
      </c>
      <c r="B10">
        <f>COUNTIFS(Kickstarter!$D:$D,"&gt;=35000",Kickstarter!$D:$D,"&lt;40000",Kickstarter!$F:$F,"successful")</f>
        <v>26</v>
      </c>
      <c r="C10">
        <f>COUNTIFS(Kickstarter!$D:$D,"&gt;=35000",Kickstarter!$D:$D,"&lt;40000",Kickstarter!$F:$F,"failed")</f>
        <v>22</v>
      </c>
      <c r="D10">
        <f>COUNTIFS(Kickstarter!$D:$D,"&gt;=35000",Kickstarter!$D:$D,"&lt;40000",Kickstarter!$F:$F,"canceled")</f>
        <v>7</v>
      </c>
      <c r="E10">
        <f t="shared" si="1"/>
        <v>55</v>
      </c>
      <c r="F10" s="14">
        <f t="shared" si="2"/>
        <v>0.47272727272727272</v>
      </c>
      <c r="G10" s="14">
        <f t="shared" si="0"/>
        <v>0.4</v>
      </c>
      <c r="H10" s="14">
        <f t="shared" si="0"/>
        <v>0.12727272727272726</v>
      </c>
    </row>
    <row r="11" spans="1:8" ht="18" x14ac:dyDescent="0.2">
      <c r="A11" s="15" t="s">
        <v>8401</v>
      </c>
      <c r="B11">
        <f>COUNTIFS(Kickstarter!$D:$D,"&gt;=40000",Kickstarter!$D:$D,"&lt;45000",Kickstarter!$F:$F,"successful")</f>
        <v>21</v>
      </c>
      <c r="C11">
        <f>COUNTIFS(Kickstarter!$D:$D,"&gt;=40000",Kickstarter!$D:$D,"&lt;45000",Kickstarter!$F:$F,"failed")</f>
        <v>16</v>
      </c>
      <c r="D11">
        <f>COUNTIFS(Kickstarter!$D:$D,"&gt;=40000",Kickstarter!$D:$D,"&lt;45000",Kickstarter!$F:$F,"canceled")</f>
        <v>6</v>
      </c>
      <c r="E11">
        <f t="shared" si="1"/>
        <v>43</v>
      </c>
      <c r="F11" s="14">
        <f t="shared" si="2"/>
        <v>0.48837209302325579</v>
      </c>
      <c r="G11" s="14">
        <f t="shared" si="0"/>
        <v>0.37209302325581395</v>
      </c>
      <c r="H11" s="14">
        <f t="shared" si="0"/>
        <v>0.13953488372093023</v>
      </c>
    </row>
    <row r="12" spans="1:8" ht="18" x14ac:dyDescent="0.2">
      <c r="A12" s="15" t="s">
        <v>8402</v>
      </c>
      <c r="B12">
        <f>COUNTIFS(Kickstarter!$D:$D,"&gt;=45000",Kickstarter!$D:$D,"&lt;50000",Kickstarter!$F:$F,"successful")</f>
        <v>6</v>
      </c>
      <c r="C12">
        <f>COUNTIFS(Kickstarter!$D:$D,"&gt;=45000",Kickstarter!$D:$D,"&lt;50000",Kickstarter!$F:$F,"failed")</f>
        <v>11</v>
      </c>
      <c r="D12">
        <f>COUNTIFS(Kickstarter!$D:$D,"&gt;=45000",Kickstarter!$D:$D,"&lt;50000",Kickstarter!$F:$F,"canceled")</f>
        <v>4</v>
      </c>
      <c r="E12">
        <f t="shared" si="1"/>
        <v>21</v>
      </c>
      <c r="F12" s="14">
        <f t="shared" si="2"/>
        <v>0.2857142857142857</v>
      </c>
      <c r="G12" s="14">
        <f t="shared" si="0"/>
        <v>0.52380952380952384</v>
      </c>
      <c r="H12" s="14">
        <f t="shared" si="0"/>
        <v>0.19047619047619047</v>
      </c>
    </row>
    <row r="13" spans="1:8" ht="18" x14ac:dyDescent="0.2">
      <c r="A13" s="15" t="s">
        <v>8403</v>
      </c>
      <c r="B13">
        <f>COUNTIFS(Kickstarter!$D:$D,"&gt;=50000",Kickstarter!$F:$F,"successful")</f>
        <v>86</v>
      </c>
      <c r="C13">
        <f>COUNTIFS(Kickstarter!$D:$D,"&gt;=50000",Kickstarter!$F:$F,"failed")</f>
        <v>258</v>
      </c>
      <c r="D13">
        <f>COUNTIFS(Kickstarter!$D:$D,"&gt;=50000",Kickstarter!$F:$F,"canceled")</f>
        <v>100</v>
      </c>
      <c r="E13">
        <f t="shared" si="1"/>
        <v>444</v>
      </c>
      <c r="F13" s="14">
        <f t="shared" si="2"/>
        <v>0.19369369369369369</v>
      </c>
      <c r="G13" s="14">
        <f t="shared" si="0"/>
        <v>0.58108108108108103</v>
      </c>
      <c r="H13" s="14">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CategoryStats</vt:lpstr>
      <vt:lpstr>SubCategoryStats</vt:lpstr>
      <vt:lpstr>LaunchDateOutcome</vt:lpstr>
      <vt:lpstr>Kickstarter</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JungHyun Son</cp:lastModifiedBy>
  <dcterms:created xsi:type="dcterms:W3CDTF">2017-04-20T15:17:24Z</dcterms:created>
  <dcterms:modified xsi:type="dcterms:W3CDTF">2019-07-25T04:02:39Z</dcterms:modified>
</cp:coreProperties>
</file>