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4D3EC442-7C75-478B-B918-B58B17EFFEB5}" xr6:coauthVersionLast="47" xr6:coauthVersionMax="47" xr10:uidLastSave="{00000000-0000-0000-0000-000000000000}"/>
  <bookViews>
    <workbookView xWindow="-120" yWindow="-120" windowWidth="29040" windowHeight="157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Data'!$A$1:$T$4325</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I60" i="1"/>
  <c r="I61" i="1"/>
  <c r="I62" i="1"/>
  <c r="I63" i="1"/>
  <c r="I64" i="1"/>
  <c r="I65" i="1"/>
  <c r="I50" i="1"/>
  <c r="I51" i="1"/>
  <c r="I52" i="1"/>
  <c r="I53" i="1"/>
  <c r="I54" i="1"/>
  <c r="I55" i="1"/>
  <c r="I56" i="1"/>
  <c r="I57" i="1"/>
  <c r="I58" i="1"/>
  <c r="I59" i="1"/>
  <c r="I49" i="1"/>
  <c r="I48" i="1"/>
  <c r="I44" i="1"/>
  <c r="I46" i="1"/>
  <c r="I47" i="1"/>
  <c r="I45" i="1"/>
  <c r="I7" i="1"/>
  <c r="I4" i="1"/>
  <c r="I8" i="1"/>
  <c r="I5" i="1"/>
  <c r="I25" i="1"/>
  <c r="I10" i="1"/>
  <c r="I12" i="1"/>
  <c r="I6" i="1"/>
  <c r="I9" i="1"/>
  <c r="I18" i="1"/>
  <c r="I11" i="1"/>
  <c r="I15" i="1"/>
  <c r="I26" i="1"/>
  <c r="I22" i="1"/>
  <c r="I13" i="1"/>
  <c r="I19" i="1"/>
  <c r="I20" i="1"/>
  <c r="I23" i="1"/>
  <c r="I14" i="1"/>
  <c r="I16" i="1"/>
  <c r="I24" i="1"/>
  <c r="I21" i="1"/>
  <c r="I38" i="1"/>
  <c r="I39" i="1"/>
  <c r="I17" i="1"/>
  <c r="I29" i="1"/>
  <c r="I27" i="1"/>
  <c r="I31" i="1"/>
  <c r="I32" i="1"/>
  <c r="I40" i="1"/>
  <c r="I30" i="1"/>
  <c r="I35" i="1"/>
  <c r="I41" i="1"/>
  <c r="I37" i="1"/>
  <c r="I28" i="1"/>
  <c r="I36" i="1"/>
  <c r="I33" i="1"/>
  <c r="I34" i="1"/>
  <c r="I42" i="1"/>
  <c r="I43" i="1"/>
  <c r="I3"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<sst xmlns="http://schemas.openxmlformats.org/spreadsheetml/2006/main" count="914" uniqueCount="323">
  <si>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</si>
  <si>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</si>
  <si>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</si>
  <si>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</si>
  <si>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</si>
  <si>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</si>
  <si>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</si>
  <si>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</si>
  <si>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</si>
  <si>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</si>
  <si>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</si>
  <si>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</si>
  <si>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</si>
  <si>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</si>
  <si>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</si>
  <si>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</si>
  <si>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</si>
  <si>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</si>
  <si>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</si>
  <si>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</si>
  <si>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</si>
  <si>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</si>
  <si>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</si>
  <si>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</si>
  <si>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</si>
  <si>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</si>
  <si>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</si>
  <si>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</si>
  <si>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</si>
  <si>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</si>
  <si>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</si>
  <si>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</si>
  <si>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</si>
  <si>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</si>
  <si>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</si>
  <si>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</si>
  <si>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</si>
  <si>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</si>
  <si>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</si>
  <si>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</si>
  <si>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</si>
  <si>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</si>
  <si>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</si>
  <si>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</si>
  <si>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</si>
  <si>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</si>
  <si>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</si>
  <si>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</si>
  <si>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</si>
  <si>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</si>
  <si>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</si>
  <si>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</si>
  <si>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</si>
  <si>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</si>
  <si>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</si>
  <si>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</si>
  <si>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</si>
  <si>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</si>
  <si>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</si>
  <si>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</si>
  <si>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</si>
  <si>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</si>
  <si>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</si>
  <si>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</si>
  <si>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</si>
  <si>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</si>
  <si>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</si>
  <si>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</si>
  <si>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</si>
  <si>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</si>
  <si>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</si>
  <si>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</si>
  <si>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</si>
  <si>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</si>
  <si>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</si>
  <si>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</si>
  <si>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</si>
  <si>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</si>
  <si>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</si>
  <si>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</si>
  <si>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</si>
  <si>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</si>
  <si>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</si>
  <si>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</si>
  <si>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</si>
  <si>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</si>
  <si>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</si>
  <si>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</si>
  <si>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</si>
  <si>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</si>
  <si>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</si>
  <si>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</si>
  <si>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</si>
  <si>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</si>
  <si>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</si>
  <si>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</si>
  <si>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</si>
  <si>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</si>
  <si>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</si>
  <si>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</si>
  <si>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</si>
  <si>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</si>
  <si>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</si>
  <si>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</si>
  <si>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</si>
  <si>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</si>
  <si>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</si>
  <si>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</si>
  <si>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</si>
  <si>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</si>
  <si>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</si>
  <si>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</si>
  <si>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</si>
  <si>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</si>
  <si>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</si>
  <si>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</si>
  <si>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</si>
  <si>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</si>
  <si>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</si>
  <si>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</si>
  <si>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</si>
  <si>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</si>
  <si>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</si>
  <si>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</si>
  <si>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</si>
  <si>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</si>
  <si>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</si>
  <si>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132Hp</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</si>
  <si>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</si>
  <si>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</si>
  <si>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</si>
  <si>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</si>
  <si>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</si>
  <si>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</si>
  <si>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</si>
  <si>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</si>
  <si>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</si>
  <si>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</si>
  <si>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</si>
  <si>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</si>
  <si>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</si>
  <si>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</si>
  <si>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</si>
  <si>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</si>
  <si>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</si>
  <si>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</si>
  <si>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</si>
  <si>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</si>
  <si>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</si>
  <si>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</si>
  <si>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</si>
  <si>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</si>
  <si>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</si>
  <si>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</si>
  <si>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</si>
  <si>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</si>
  <si>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</si>
  <si>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</si>
  <si>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</si>
  <si>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W29P01</t>
  </si>
  <si>
    <t>240°C</t>
  </si>
  <si>
    <t>958m</t>
  </si>
  <si>
    <t>J03P08</t>
  </si>
  <si>
    <t>600m3</t>
  </si>
  <si>
    <t>605m</t>
  </si>
  <si>
    <t>263-1 P04</t>
  </si>
  <si>
    <t>775m3</t>
  </si>
  <si>
    <t>SJ6500 23 STAGE</t>
  </si>
  <si>
    <t>540m</t>
  </si>
  <si>
    <t>500m3</t>
  </si>
  <si>
    <t>200°C</t>
  </si>
  <si>
    <t>5P8</t>
  </si>
  <si>
    <t>480m</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</si>
  <si>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</si>
  <si>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</si>
  <si>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</si>
  <si>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</si>
  <si>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</si>
  <si>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</si>
  <si>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</si>
  <si>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</si>
  <si>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</si>
  <si>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</si>
  <si>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</si>
  <si>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</si>
  <si>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</si>
  <si>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</si>
  <si>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</si>
  <si>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</si>
  <si>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</si>
  <si>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</si>
  <si>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</si>
  <si>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</si>
  <si>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</si>
  <si>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</si>
  <si>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</si>
  <si>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</si>
  <si>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</si>
  <si>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</si>
  <si>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</si>
  <si>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</si>
  <si>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</si>
  <si>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</si>
  <si>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</si>
  <si>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</si>
  <si>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</si>
  <si>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</si>
  <si>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</si>
  <si>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</si>
  <si>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</si>
  <si>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</si>
  <si>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</si>
  <si>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</si>
  <si>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</si>
  <si>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</si>
  <si>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</si>
  <si>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</si>
  <si>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</si>
  <si>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</si>
  <si>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</si>
  <si>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</si>
  <si>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</si>
  <si>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</si>
  <si>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</si>
  <si>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</si>
  <si>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</si>
  <si>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</si>
  <si>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</si>
  <si>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</si>
  <si>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</si>
  <si>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</si>
  <si>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</si>
  <si>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</si>
  <si>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</si>
  <si>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</si>
  <si>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</si>
  <si>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</si>
  <si>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</si>
  <si>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</si>
  <si>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SJ2800 22 Stage</t>
  </si>
  <si>
    <t>410m</t>
  </si>
  <si>
    <t>lots of steam and flashing on this well</t>
  </si>
  <si>
    <t>206p06</t>
  </si>
  <si>
    <t>206P06</t>
  </si>
  <si>
    <t>450m4</t>
  </si>
  <si>
    <t>SJ2800 30/H2X/Slugger</t>
  </si>
  <si>
    <t>746m</t>
  </si>
  <si>
    <t>SLUGGER-latest seal section,used motor/cable</t>
  </si>
  <si>
    <t>206P07</t>
  </si>
  <si>
    <t>608m</t>
  </si>
  <si>
    <t>Running</t>
  </si>
  <si>
    <t xml:space="preserve">SLUGGER </t>
  </si>
  <si>
    <t>Version 3.5</t>
  </si>
  <si>
    <t>SUNSHINE</t>
  </si>
  <si>
    <t>102P11</t>
  </si>
  <si>
    <t>190°C</t>
  </si>
  <si>
    <t>SJ4200</t>
  </si>
  <si>
    <t>475m</t>
  </si>
  <si>
    <t>102P09</t>
  </si>
  <si>
    <t>5P16</t>
  </si>
  <si>
    <t>SJ5500</t>
  </si>
  <si>
    <t>Cable Failure</t>
  </si>
  <si>
    <t>Failure</t>
  </si>
  <si>
    <t>Cable</t>
  </si>
  <si>
    <t>102P06</t>
  </si>
  <si>
    <t>900m3</t>
  </si>
  <si>
    <t>SJ6500 38 /H2X/Slugger</t>
  </si>
  <si>
    <t>Triple play</t>
  </si>
  <si>
    <t xml:space="preserve">CENOVUS </t>
  </si>
  <si>
    <t>L05P06</t>
  </si>
  <si>
    <t>211°C</t>
  </si>
  <si>
    <t>266-2P09</t>
  </si>
  <si>
    <t>550m3</t>
  </si>
  <si>
    <t>464m</t>
  </si>
  <si>
    <t xml:space="preserve">w </t>
  </si>
  <si>
    <t>E5P</t>
  </si>
  <si>
    <t>216°C</t>
  </si>
  <si>
    <t>SJ2800 45/SGNPSH 9 stage</t>
  </si>
  <si>
    <t>840m</t>
  </si>
  <si>
    <t>using warranty system from E3P</t>
  </si>
  <si>
    <t>266-2 P10</t>
  </si>
  <si>
    <t>SJ6500 38 stage</t>
  </si>
  <si>
    <t>465m</t>
  </si>
  <si>
    <t>263-1P01</t>
  </si>
  <si>
    <t>168HP</t>
  </si>
  <si>
    <t>1200m3</t>
  </si>
  <si>
    <t>SJ8000 47/H2X/SLUGGER</t>
  </si>
  <si>
    <t>715m</t>
  </si>
  <si>
    <t>triple play</t>
  </si>
  <si>
    <t>302-P06</t>
  </si>
  <si>
    <t>206-P10</t>
  </si>
  <si>
    <t>SJ2800 45/H2X/SLUGGER</t>
  </si>
  <si>
    <t>855m</t>
  </si>
  <si>
    <t>SLUGGER -REPLACE BHI</t>
  </si>
  <si>
    <t>Harvest</t>
  </si>
  <si>
    <t>102-p08</t>
  </si>
  <si>
    <t>SJ4200/24 stage</t>
  </si>
  <si>
    <t>815m</t>
  </si>
  <si>
    <t>D-15 coating</t>
  </si>
  <si>
    <t>SJ8000 47 stage</t>
  </si>
  <si>
    <t>#4 capline cable</t>
  </si>
  <si>
    <t>204-P6</t>
  </si>
  <si>
    <t>204-P8</t>
  </si>
  <si>
    <t>SJ6500 33 stage</t>
  </si>
  <si>
    <t>303-P6</t>
  </si>
  <si>
    <t>725m3</t>
  </si>
  <si>
    <t>SJ5500 35/H2X/SLUGGER</t>
  </si>
  <si>
    <t>560m</t>
  </si>
  <si>
    <t>16P9</t>
  </si>
  <si>
    <t>551m</t>
  </si>
  <si>
    <t>waiting</t>
  </si>
  <si>
    <t>threaded base 2 3/8"-connector fail-find another well</t>
  </si>
  <si>
    <t>15P2</t>
  </si>
  <si>
    <t>SJ2800 30 stage</t>
  </si>
  <si>
    <t>threaded base 2 3/8"</t>
  </si>
  <si>
    <t>104P1</t>
  </si>
  <si>
    <t>300m3</t>
  </si>
  <si>
    <t>585m</t>
  </si>
  <si>
    <t>303-P3</t>
  </si>
  <si>
    <t>SJ4200 24/H2X/Slugger</t>
  </si>
  <si>
    <t>720m</t>
  </si>
  <si>
    <t>Waiting</t>
  </si>
  <si>
    <t>Went back to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</si>
</sst>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EBF1DE"/>
        <bgColor rgb="FF000000"/>
      </patternFill>
    </fill>
    <fill>
      <patternFill patternType="solid">
        <fgColor rgb="FFFFFF00"/>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4" borderId="3" xfId="0" applyFont="1" applyFill="1" applyBorder="1" applyAlignment="1">
      <alignment horizontal="center" vertical="center"/>
    </xf>
    <xf numFmtId="14"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6" fillId="0" borderId="1" xfId="0" applyFont="1" applyBorder="1" applyAlignment="1">
      <alignment horizontal="center" vertical="center"/>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1" xfId="0" applyFont="1" applyBorder="1" applyAlignment="1">
      <alignment horizontal="center" vertical="center"/>
    </xf>
    <xf numFmtId="0" fontId="5"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0" borderId="3" xfId="0" applyFont="1" applyBorder="1" applyAlignment="1">
      <alignment horizontal="center" vertical="center"/>
    </xf>
    <xf numFmtId="0" fontId="5" fillId="6"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8"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5" fillId="5" borderId="1" xfId="0" applyFont="1" applyFill="1" applyBorder="1" applyAlignment="1">
      <alignment horizontal="center" vertical="center"/>
    </xf>
    <xf numFmtId="8" fontId="5"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center" vertical="center"/>
    </xf>
    <xf numFmtId="0" fontId="5" fillId="12" borderId="1" xfId="0" applyFont="1" applyFill="1" applyBorder="1" applyAlignment="1">
      <alignment horizontal="center" vertical="center"/>
    </xf>
    <xf numFmtId="0" fontId="7" fillId="12" borderId="1" xfId="0" applyFont="1" applyFill="1" applyBorder="1" applyAlignment="1">
      <alignment horizontal="center" vertical="center"/>
    </xf>
    <xf numFmtId="8" fontId="5" fillId="12" borderId="1" xfId="0" applyNumberFormat="1" applyFont="1" applyFill="1" applyBorder="1" applyAlignment="1">
      <alignment horizontal="center" vertical="center"/>
    </xf>
    <xf numFmtId="14" fontId="5" fillId="12" borderId="1" xfId="0" applyNumberFormat="1" applyFont="1" applyFill="1" applyBorder="1" applyAlignment="1">
      <alignment horizontal="center" vertical="center"/>
    </xf>
    <xf numFmtId="0" fontId="6" fillId="12" borderId="1" xfId="0" applyFont="1" applyFill="1" applyBorder="1" applyAlignment="1">
      <alignment horizontal="center" vertical="center"/>
    </xf>
    <xf numFmtId="8" fontId="5" fillId="0" borderId="3" xfId="0" applyNumberFormat="1" applyFont="1" applyBorder="1" applyAlignment="1">
      <alignment horizontal="center" vertical="center"/>
    </xf>
    <xf numFmtId="8" fontId="8" fillId="0" borderId="1" xfId="0" applyNumberFormat="1" applyFont="1" applyBorder="1" applyAlignment="1">
      <alignment horizontal="center" vertical="center"/>
    </xf>
    <xf numFmtId="0" fontId="6" fillId="4" borderId="1" xfId="0" applyFont="1" applyFill="1" applyBorder="1"/>
    <xf numFmtId="14" fontId="6" fillId="0" borderId="1" xfId="0" applyNumberFormat="1" applyFont="1" applyBorder="1" applyAlignment="1">
      <alignment horizontal="left" vertical="center"/>
    </xf>
    <xf numFmtId="0" fontId="8" fillId="0" borderId="1" xfId="0" applyFont="1" applyBorder="1"/>
    <xf numFmtId="0" fontId="6" fillId="0" borderId="1" xfId="0" applyFont="1" applyBorder="1"/>
    <xf numFmtId="0" fontId="6" fillId="13" borderId="1" xfId="0" applyFont="1" applyFill="1" applyBorder="1" applyAlignment="1">
      <alignment horizontal="center" vertical="center"/>
    </xf>
    <xf numFmtId="8" fontId="8" fillId="0" borderId="1" xfId="0" applyNumberFormat="1" applyFont="1" applyBorder="1"/>
    <xf numFmtId="0" fontId="6" fillId="14" borderId="1" xfId="0" applyFont="1" applyFill="1" applyBorder="1" applyAlignment="1">
      <alignment horizontal="center" vertical="center"/>
    </xf>
    <xf numFmtId="0" fontId="8" fillId="6" borderId="1" xfId="0" applyFont="1" applyFill="1" applyBorder="1"/>
    <xf numFmtId="0" fontId="6" fillId="0" borderId="12" xfId="0" applyFont="1" applyBorder="1" applyAlignment="1">
      <alignment horizontal="center" vertical="center"/>
    </xf>
    <xf numFmtId="0" fontId="5" fillId="12" borderId="3" xfId="0" applyFont="1" applyFill="1" applyBorder="1" applyAlignment="1">
      <alignment horizontal="center" vertical="center"/>
    </xf>
    <xf numFmtId="0" fontId="8" fillId="0" borderId="12" xfId="0" applyFont="1" applyBorder="1" applyAlignment="1">
      <alignment horizontal="center" vertical="center"/>
    </xf>
    <xf numFmtId="1" fontId="7"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12" borderId="1"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0" xfId="0" applyFont="1"/>
    <xf numFmtId="0" fontId="8" fillId="0" borderId="0" xfId="0" applyFont="1" applyAlignment="1">
      <alignment horizontal="center" vertical="center"/>
    </xf>
    <xf numFmtId="0" fontId="6" fillId="7" borderId="1" xfId="0" applyFont="1" applyFill="1" applyBorder="1" applyAlignment="1">
      <alignment vertical="center"/>
    </xf>
    <xf numFmtId="14" fontId="6" fillId="15" borderId="1" xfId="0" applyNumberFormat="1" applyFont="1" applyFill="1" applyBorder="1" applyAlignment="1">
      <alignment horizontal="left" vertical="center"/>
    </xf>
    <xf numFmtId="0" fontId="6" fillId="4" borderId="3" xfId="0" applyFont="1" applyFill="1" applyBorder="1"/>
    <xf numFmtId="0" fontId="6" fillId="0" borderId="3" xfId="0" applyFont="1" applyBorder="1" applyAlignment="1">
      <alignment horizontal="center" vertical="center"/>
    </xf>
    <xf numFmtId="0" fontId="8" fillId="0" borderId="3" xfId="0" applyFont="1" applyBorder="1"/>
    <xf numFmtId="0" fontId="6" fillId="0" borderId="3" xfId="0" applyFont="1" applyBorder="1"/>
    <xf numFmtId="0" fontId="8" fillId="0" borderId="3" xfId="0" applyFont="1" applyBorder="1" applyAlignment="1">
      <alignment horizontal="center" vertical="center"/>
    </xf>
    <xf numFmtId="0" fontId="6" fillId="12" borderId="3" xfId="0" applyFont="1" applyFill="1" applyBorder="1"/>
    <xf numFmtId="0" fontId="6" fillId="4" borderId="12" xfId="0" applyFont="1" applyFill="1" applyBorder="1" applyAlignment="1">
      <alignment horizontal="left" vertical="center"/>
    </xf>
    <xf numFmtId="14" fontId="6" fillId="15" borderId="12" xfId="0" applyNumberFormat="1" applyFont="1" applyFill="1" applyBorder="1" applyAlignment="1">
      <alignment horizontal="left" vertical="center"/>
    </xf>
    <xf numFmtId="0" fontId="6" fillId="4" borderId="13" xfId="0" applyFont="1" applyFill="1" applyBorder="1" applyAlignment="1">
      <alignment horizontal="left" vertical="center"/>
    </xf>
    <xf numFmtId="14" fontId="6" fillId="15" borderId="13" xfId="0" applyNumberFormat="1" applyFont="1" applyFill="1" applyBorder="1" applyAlignment="1">
      <alignment horizontal="left" vertical="center"/>
    </xf>
    <xf numFmtId="0" fontId="8" fillId="0" borderId="13" xfId="0" applyFont="1" applyBorder="1" applyAlignment="1">
      <alignment horizontal="center" vertical="center"/>
    </xf>
    <xf numFmtId="0" fontId="6" fillId="0" borderId="13" xfId="0" applyFont="1" applyBorder="1" applyAlignment="1">
      <alignment horizontal="center" vertical="center"/>
    </xf>
    <xf numFmtId="0" fontId="8" fillId="16"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2" xfId="0" applyFont="1" applyBorder="1" applyAlignment="1">
      <alignment horizontal="center" vertical="center"/>
    </xf>
    <xf numFmtId="0" fontId="5" fillId="12" borderId="12" xfId="0" applyFont="1" applyFill="1" applyBorder="1" applyAlignment="1">
      <alignment horizontal="center" vertical="center"/>
    </xf>
    <xf numFmtId="14" fontId="8" fillId="0" borderId="1" xfId="0" applyNumberFormat="1" applyFont="1" applyBorder="1" applyAlignment="1">
      <alignment horizontal="center" vertical="center"/>
    </xf>
    <xf numFmtId="14" fontId="5" fillId="12" borderId="12" xfId="0" applyNumberFormat="1" applyFont="1" applyFill="1" applyBorder="1" applyAlignment="1">
      <alignment horizontal="center" vertical="center"/>
    </xf>
    <xf numFmtId="0" fontId="5" fillId="11" borderId="12" xfId="0" applyFont="1" applyFill="1" applyBorder="1" applyAlignment="1">
      <alignment horizontal="center" vertical="center"/>
    </xf>
    <xf numFmtId="0" fontId="7" fillId="12" borderId="12"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4" borderId="1" xfId="0" applyFont="1" applyFill="1" applyBorder="1" applyAlignment="1">
      <alignment horizontal="center"/>
    </xf>
    <xf numFmtId="0" fontId="6" fillId="4" borderId="3" xfId="0" applyFont="1" applyFill="1" applyBorder="1" applyAlignment="1">
      <alignment horizont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66"/>
  <sheetViews>
    <sheetView tabSelected="1" zoomScale="80" zoomScaleNormal="80" workbookViewId="0">
      <pane ySplit="1" topLeftCell="A2" activePane="bottomLeft" state="frozen"/>
      <selection pane="bottomLeft" activeCell="S3" sqref="S3"/>
    </sheetView>
  </sheetViews>
  <sheetFormatPr defaultColWidth="17.7109375" defaultRowHeight="15" x14ac:dyDescent="0.25"/>
  <cols>
    <col min="1" max="1" width="21.5703125" style="102" customWidth="1"/>
    <col min="2"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9" t="s">
        <v>18</v>
      </c>
      <c r="T1" s="28" t="s">
        <v>19</v>
      </c>
      <c r="U1" s="28" t="s">
        <v>20</v>
      </c>
    </row>
    <row r="2" spans="1:21" s="1" customFormat="1" ht="63.75" x14ac:dyDescent="0.25">
      <c r="A2" s="21" t="s">
        <v>214</v>
      </c>
      <c r="B2" s="21" t="s">
        <v>21</v>
      </c>
      <c r="C2" s="22">
        <v>44185</v>
      </c>
      <c r="D2" s="23" t="s">
        <v>22</v>
      </c>
      <c r="E2" s="23" t="s">
        <v>23</v>
      </c>
      <c r="F2" s="23" t="s">
        <v>24</v>
      </c>
      <c r="G2" s="23" t="s">
        <v>25</v>
      </c>
      <c r="H2" s="23" t="s">
        <v>26</v>
      </c>
      <c r="I2" s="65">
        <f ca="1">IF(S2="Waiting","",IF(S2="R",TODAY()-C2,IF(S2="NR",K2-C2,IF(ISBLANK(S2),""))))</f>
        <v>400</v>
      </c>
      <c r="J2" s="31" t="s">
        <v>27</v>
      </c>
      <c r="K2" s="22">
        <v>44585</v>
      </c>
      <c r="L2" s="32" t="s">
        <v>28</v>
      </c>
      <c r="M2" s="32" t="s">
        <v>29</v>
      </c>
      <c r="N2" s="23" t="s">
        <v>209</v>
      </c>
      <c r="O2" s="23" t="s">
        <v>30</v>
      </c>
      <c r="P2" s="23" t="s">
        <v>30</v>
      </c>
      <c r="Q2" s="23" t="s">
        <v>31</v>
      </c>
      <c r="R2" s="30" t="s">
        <v>32</v>
      </c>
      <c r="S2" s="23" t="s">
        <v>33</v>
      </c>
      <c r="T2" s="66" t="s">
        <v>34</v>
      </c>
      <c r="U2" s="23"/>
    </row>
    <row r="3" spans="1:21" s="1" customFormat="1" ht="12.75" x14ac:dyDescent="0.25">
      <c r="A3" s="21" t="s">
        <v>214</v>
      </c>
      <c r="B3" s="21" t="s">
        <v>35</v>
      </c>
      <c r="C3" s="22">
        <v>44238</v>
      </c>
      <c r="D3" s="23" t="s">
        <v>22</v>
      </c>
      <c r="E3" s="23" t="s">
        <v>36</v>
      </c>
      <c r="F3" s="23" t="s">
        <v>24</v>
      </c>
      <c r="G3" s="23" t="s">
        <v>25</v>
      </c>
      <c r="H3" s="23" t="s">
        <v>37</v>
      </c>
      <c r="I3" s="65">
        <f t="shared" ref="I2:I44" ca="1" si="0">IF(S3="Waiting","",IF(S3="R",TODAY()-C3,IF(S3="NR",K3-C3,IF(ISBLANK(S3),""))))</f>
        <v>1006</v>
      </c>
      <c r="J3" s="33"/>
      <c r="K3" s="23"/>
      <c r="L3" s="23"/>
      <c r="M3" s="23"/>
      <c r="N3" s="23" t="s">
        <v>209</v>
      </c>
      <c r="O3" s="23" t="s">
        <v>30</v>
      </c>
      <c r="P3" s="23"/>
      <c r="Q3" s="23"/>
      <c r="R3" s="30" t="s">
        <v>32</v>
      </c>
      <c r="S3" s="23" t="s">
        <v>38</v>
      </c>
      <c r="T3" s="67"/>
      <c r="U3" s="23"/>
    </row>
    <row r="4" spans="1:21" s="1" customFormat="1" ht="114.75" x14ac:dyDescent="0.25">
      <c r="A4" s="21" t="s">
        <v>214</v>
      </c>
      <c r="B4" s="21" t="s">
        <v>47</v>
      </c>
      <c r="C4" s="22">
        <v>44302</v>
      </c>
      <c r="D4" s="23" t="s">
        <v>48</v>
      </c>
      <c r="E4" s="23" t="s">
        <v>49</v>
      </c>
      <c r="F4" s="23" t="s">
        <v>42</v>
      </c>
      <c r="G4" s="23" t="s">
        <v>50</v>
      </c>
      <c r="H4" s="23" t="s">
        <v>51</v>
      </c>
      <c r="I4" s="65">
        <f t="shared" ref="I4:I41" ca="1" si="1">IF(S4="Waiting","",IF(S4="R",TODAY()-C4,IF(S4="NR",K4-C4,IF(ISBLANK(S4),""))))</f>
        <v>85</v>
      </c>
      <c r="J4" s="31" t="s">
        <v>45</v>
      </c>
      <c r="K4" s="22">
        <v>44387</v>
      </c>
      <c r="L4" s="32" t="s">
        <v>52</v>
      </c>
      <c r="M4" s="32" t="s">
        <v>29</v>
      </c>
      <c r="N4" s="23" t="s">
        <v>209</v>
      </c>
      <c r="O4" s="23" t="s">
        <v>30</v>
      </c>
      <c r="P4" s="23" t="s">
        <v>31</v>
      </c>
      <c r="Q4" s="23" t="s">
        <v>30</v>
      </c>
      <c r="R4" s="30" t="s">
        <v>32</v>
      </c>
      <c r="S4" s="23" t="s">
        <v>33</v>
      </c>
      <c r="T4" s="66" t="s">
        <v>34</v>
      </c>
      <c r="U4" s="23"/>
    </row>
    <row r="5" spans="1:21" s="1" customFormat="1" ht="89.25" x14ac:dyDescent="0.25">
      <c r="A5" s="21" t="s">
        <v>59</v>
      </c>
      <c r="B5" s="21" t="s">
        <v>60</v>
      </c>
      <c r="C5" s="22">
        <v>44366</v>
      </c>
      <c r="D5" s="23" t="s">
        <v>61</v>
      </c>
      <c r="E5" s="23" t="s">
        <v>62</v>
      </c>
      <c r="F5" s="23" t="s">
        <v>63</v>
      </c>
      <c r="G5" s="23" t="s">
        <v>64</v>
      </c>
      <c r="H5" s="23" t="s">
        <v>65</v>
      </c>
      <c r="I5" s="65">
        <f t="shared" ca="1" si="1"/>
        <v>168</v>
      </c>
      <c r="J5" s="31" t="s">
        <v>66</v>
      </c>
      <c r="K5" s="22">
        <v>44534</v>
      </c>
      <c r="L5" s="32" t="s">
        <v>67</v>
      </c>
      <c r="M5" s="32" t="s">
        <v>68</v>
      </c>
      <c r="N5" s="23" t="s">
        <v>209</v>
      </c>
      <c r="O5" s="23" t="s">
        <v>30</v>
      </c>
      <c r="P5" s="23" t="s">
        <v>69</v>
      </c>
      <c r="Q5" s="23" t="s">
        <v>30</v>
      </c>
      <c r="R5" s="30" t="s">
        <v>32</v>
      </c>
      <c r="S5" s="23" t="s">
        <v>33</v>
      </c>
      <c r="T5" s="66" t="s">
        <v>34</v>
      </c>
      <c r="U5" s="23"/>
    </row>
    <row r="6" spans="1:21" s="1" customFormat="1" ht="89.25" x14ac:dyDescent="0.25">
      <c r="A6" s="21" t="s">
        <v>214</v>
      </c>
      <c r="B6" s="21" t="s">
        <v>86</v>
      </c>
      <c r="C6" s="22">
        <v>44528</v>
      </c>
      <c r="D6" s="23" t="s">
        <v>48</v>
      </c>
      <c r="E6" s="23" t="s">
        <v>87</v>
      </c>
      <c r="F6" s="23" t="s">
        <v>88</v>
      </c>
      <c r="G6" s="23" t="s">
        <v>55</v>
      </c>
      <c r="H6" s="23" t="s">
        <v>89</v>
      </c>
      <c r="I6" s="65">
        <f t="shared" ca="1" si="1"/>
        <v>21</v>
      </c>
      <c r="J6" s="31" t="s">
        <v>45</v>
      </c>
      <c r="K6" s="22">
        <v>44549</v>
      </c>
      <c r="L6" s="32" t="s">
        <v>90</v>
      </c>
      <c r="M6" s="32" t="s">
        <v>237</v>
      </c>
      <c r="N6" s="38" t="s">
        <v>210</v>
      </c>
      <c r="O6" s="23" t="s">
        <v>30</v>
      </c>
      <c r="P6" s="23" t="s">
        <v>30</v>
      </c>
      <c r="Q6" s="23" t="s">
        <v>31</v>
      </c>
      <c r="R6" s="30" t="s">
        <v>32</v>
      </c>
      <c r="S6" s="23" t="s">
        <v>33</v>
      </c>
      <c r="T6" s="66" t="s">
        <v>34</v>
      </c>
      <c r="U6" s="23"/>
    </row>
    <row r="7" spans="1:21" s="1" customFormat="1" ht="63.75" x14ac:dyDescent="0.25">
      <c r="A7" s="21" t="s">
        <v>39</v>
      </c>
      <c r="B7" s="21" t="s">
        <v>40</v>
      </c>
      <c r="C7" s="22">
        <v>44284</v>
      </c>
      <c r="D7" s="23" t="s">
        <v>22</v>
      </c>
      <c r="E7" s="23" t="s">
        <v>41</v>
      </c>
      <c r="F7" s="23" t="s">
        <v>42</v>
      </c>
      <c r="G7" s="23" t="s">
        <v>43</v>
      </c>
      <c r="H7" s="23" t="s">
        <v>44</v>
      </c>
      <c r="I7" s="65">
        <f t="shared" ca="1" si="1"/>
        <v>275</v>
      </c>
      <c r="J7" s="31" t="s">
        <v>45</v>
      </c>
      <c r="K7" s="22">
        <v>44559</v>
      </c>
      <c r="L7" s="32" t="s">
        <v>219</v>
      </c>
      <c r="M7" s="32" t="s">
        <v>46</v>
      </c>
      <c r="N7" s="23" t="s">
        <v>209</v>
      </c>
      <c r="O7" s="23" t="s">
        <v>30</v>
      </c>
      <c r="P7" s="23" t="s">
        <v>30</v>
      </c>
      <c r="Q7" s="23" t="s">
        <v>31</v>
      </c>
      <c r="R7" s="30" t="s">
        <v>32</v>
      </c>
      <c r="S7" s="23" t="s">
        <v>33</v>
      </c>
      <c r="T7" s="66" t="s">
        <v>34</v>
      </c>
      <c r="U7" s="23"/>
    </row>
    <row r="8" spans="1:21" s="1" customFormat="1" ht="76.5" x14ac:dyDescent="0.25">
      <c r="A8" s="24" t="s">
        <v>214</v>
      </c>
      <c r="B8" s="24" t="s">
        <v>53</v>
      </c>
      <c r="C8" s="25">
        <v>44315</v>
      </c>
      <c r="D8" s="26" t="s">
        <v>22</v>
      </c>
      <c r="E8" s="26" t="s">
        <v>54</v>
      </c>
      <c r="F8" s="26" t="s">
        <v>24</v>
      </c>
      <c r="G8" s="26" t="s">
        <v>55</v>
      </c>
      <c r="H8" s="26" t="s">
        <v>56</v>
      </c>
      <c r="I8" s="65">
        <f t="shared" ca="1" si="1"/>
        <v>254</v>
      </c>
      <c r="J8" s="36" t="s">
        <v>45</v>
      </c>
      <c r="K8" s="25">
        <v>44569</v>
      </c>
      <c r="L8" s="37" t="s">
        <v>57</v>
      </c>
      <c r="M8" s="37" t="s">
        <v>29</v>
      </c>
      <c r="N8" s="26" t="s">
        <v>209</v>
      </c>
      <c r="O8" s="26" t="s">
        <v>30</v>
      </c>
      <c r="P8" s="26" t="s">
        <v>30</v>
      </c>
      <c r="Q8" s="26" t="s">
        <v>31</v>
      </c>
      <c r="R8" s="35" t="s">
        <v>32</v>
      </c>
      <c r="S8" s="23" t="s">
        <v>33</v>
      </c>
      <c r="T8" s="68" t="s">
        <v>58</v>
      </c>
      <c r="U8" s="26"/>
    </row>
    <row r="9" spans="1:21" s="1" customFormat="1" ht="76.5" x14ac:dyDescent="0.25">
      <c r="A9" s="21" t="s">
        <v>214</v>
      </c>
      <c r="B9" s="21" t="s">
        <v>91</v>
      </c>
      <c r="C9" s="22">
        <v>44530</v>
      </c>
      <c r="D9" s="23" t="s">
        <v>76</v>
      </c>
      <c r="E9" s="23" t="s">
        <v>92</v>
      </c>
      <c r="F9" s="23" t="s">
        <v>42</v>
      </c>
      <c r="G9" s="23" t="s">
        <v>43</v>
      </c>
      <c r="H9" s="23" t="s">
        <v>56</v>
      </c>
      <c r="I9" s="65">
        <f t="shared" ca="1" si="1"/>
        <v>83</v>
      </c>
      <c r="J9" s="31" t="s">
        <v>45</v>
      </c>
      <c r="K9" s="22">
        <v>44613</v>
      </c>
      <c r="L9" s="32" t="s">
        <v>93</v>
      </c>
      <c r="M9" s="32" t="s">
        <v>29</v>
      </c>
      <c r="N9" s="38" t="s">
        <v>210</v>
      </c>
      <c r="O9" s="23" t="s">
        <v>30</v>
      </c>
      <c r="P9" s="23" t="s">
        <v>30</v>
      </c>
      <c r="Q9" s="23" t="s">
        <v>31</v>
      </c>
      <c r="R9" s="30" t="s">
        <v>32</v>
      </c>
      <c r="S9" s="23" t="s">
        <v>33</v>
      </c>
      <c r="T9" s="66" t="s">
        <v>34</v>
      </c>
      <c r="U9" s="23"/>
    </row>
    <row r="10" spans="1:21" s="1" customFormat="1" ht="76.5" x14ac:dyDescent="0.25">
      <c r="A10" s="21" t="s">
        <v>39</v>
      </c>
      <c r="B10" s="21" t="s">
        <v>75</v>
      </c>
      <c r="C10" s="22">
        <v>44481</v>
      </c>
      <c r="D10" s="23" t="s">
        <v>76</v>
      </c>
      <c r="E10" s="23" t="s">
        <v>77</v>
      </c>
      <c r="F10" s="23" t="s">
        <v>42</v>
      </c>
      <c r="G10" s="23" t="s">
        <v>78</v>
      </c>
      <c r="H10" s="23" t="s">
        <v>79</v>
      </c>
      <c r="I10" s="65">
        <f t="shared" ca="1" si="1"/>
        <v>140</v>
      </c>
      <c r="J10" s="31" t="s">
        <v>80</v>
      </c>
      <c r="K10" s="22">
        <v>44621</v>
      </c>
      <c r="L10" s="32" t="s">
        <v>236</v>
      </c>
      <c r="M10" s="32" t="s">
        <v>237</v>
      </c>
      <c r="N10" s="23" t="s">
        <v>209</v>
      </c>
      <c r="O10" s="23" t="s">
        <v>30</v>
      </c>
      <c r="P10" s="23" t="s">
        <v>30</v>
      </c>
      <c r="Q10" s="23" t="s">
        <v>30</v>
      </c>
      <c r="R10" s="30" t="s">
        <v>32</v>
      </c>
      <c r="S10" s="23" t="s">
        <v>33</v>
      </c>
      <c r="T10" s="66" t="s">
        <v>222</v>
      </c>
      <c r="U10" s="23"/>
    </row>
    <row r="11" spans="1:21" s="1" customFormat="1" ht="12.75" x14ac:dyDescent="0.25">
      <c r="A11" s="21" t="s">
        <v>94</v>
      </c>
      <c r="B11" s="21" t="s">
        <v>97</v>
      </c>
      <c r="C11" s="22">
        <v>44550</v>
      </c>
      <c r="D11" s="23" t="s">
        <v>22</v>
      </c>
      <c r="E11" s="23" t="s">
        <v>98</v>
      </c>
      <c r="F11" s="23" t="s">
        <v>63</v>
      </c>
      <c r="G11" s="23" t="s">
        <v>99</v>
      </c>
      <c r="H11" s="23" t="s">
        <v>37</v>
      </c>
      <c r="I11" s="65">
        <f t="shared" ca="1" si="1"/>
        <v>108</v>
      </c>
      <c r="J11" s="39" t="s">
        <v>100</v>
      </c>
      <c r="K11" s="22">
        <v>44658</v>
      </c>
      <c r="L11" s="23" t="s">
        <v>101</v>
      </c>
      <c r="M11" s="32" t="s">
        <v>237</v>
      </c>
      <c r="N11" s="23" t="s">
        <v>209</v>
      </c>
      <c r="O11" s="23" t="s">
        <v>30</v>
      </c>
      <c r="P11" s="23" t="s">
        <v>30</v>
      </c>
      <c r="Q11" s="23" t="s">
        <v>30</v>
      </c>
      <c r="R11" s="30" t="s">
        <v>32</v>
      </c>
      <c r="S11" s="23" t="s">
        <v>33</v>
      </c>
      <c r="T11" s="66" t="s">
        <v>222</v>
      </c>
      <c r="U11" s="23"/>
    </row>
    <row r="12" spans="1:21" s="1" customFormat="1" ht="51" x14ac:dyDescent="0.25">
      <c r="A12" s="21" t="s">
        <v>39</v>
      </c>
      <c r="B12" s="21" t="s">
        <v>81</v>
      </c>
      <c r="C12" s="22">
        <v>44517</v>
      </c>
      <c r="D12" s="23" t="s">
        <v>48</v>
      </c>
      <c r="E12" s="23" t="s">
        <v>82</v>
      </c>
      <c r="F12" s="23" t="s">
        <v>63</v>
      </c>
      <c r="G12" s="23" t="s">
        <v>83</v>
      </c>
      <c r="H12" s="23" t="s">
        <v>84</v>
      </c>
      <c r="I12" s="65">
        <f t="shared" ca="1" si="1"/>
        <v>144</v>
      </c>
      <c r="J12" s="31" t="s">
        <v>45</v>
      </c>
      <c r="K12" s="22">
        <v>44661</v>
      </c>
      <c r="L12" s="32" t="s">
        <v>85</v>
      </c>
      <c r="M12" s="32" t="s">
        <v>46</v>
      </c>
      <c r="N12" s="23" t="s">
        <v>209</v>
      </c>
      <c r="O12" s="23" t="s">
        <v>30</v>
      </c>
      <c r="P12" s="23" t="s">
        <v>30</v>
      </c>
      <c r="Q12" s="23" t="s">
        <v>30</v>
      </c>
      <c r="R12" s="30" t="s">
        <v>32</v>
      </c>
      <c r="S12" s="23" t="s">
        <v>33</v>
      </c>
      <c r="T12" s="66" t="s">
        <v>34</v>
      </c>
      <c r="U12" s="23"/>
    </row>
    <row r="13" spans="1:21" s="1" customFormat="1" ht="13.5" x14ac:dyDescent="0.25">
      <c r="A13" s="21" t="s">
        <v>110</v>
      </c>
      <c r="B13" s="21" t="s">
        <v>116</v>
      </c>
      <c r="C13" s="22">
        <v>44636</v>
      </c>
      <c r="D13" s="23" t="s">
        <v>61</v>
      </c>
      <c r="E13" s="23" t="s">
        <v>87</v>
      </c>
      <c r="F13" s="23" t="s">
        <v>117</v>
      </c>
      <c r="G13" s="23" t="s">
        <v>118</v>
      </c>
      <c r="H13" s="23" t="s">
        <v>119</v>
      </c>
      <c r="I13" s="65">
        <f t="shared" ca="1" si="1"/>
        <v>54</v>
      </c>
      <c r="J13" s="31" t="s">
        <v>120</v>
      </c>
      <c r="K13" s="22">
        <v>44690</v>
      </c>
      <c r="L13" s="27" t="s">
        <v>227</v>
      </c>
      <c r="M13" s="32" t="s">
        <v>237</v>
      </c>
      <c r="N13" s="41" t="s">
        <v>211</v>
      </c>
      <c r="O13" s="23" t="s">
        <v>30</v>
      </c>
      <c r="P13" s="23" t="s">
        <v>31</v>
      </c>
      <c r="Q13" s="23"/>
      <c r="R13" s="30" t="s">
        <v>32</v>
      </c>
      <c r="S13" s="23" t="s">
        <v>33</v>
      </c>
      <c r="T13" s="66" t="s">
        <v>228</v>
      </c>
      <c r="U13" s="23"/>
    </row>
    <row r="14" spans="1:21" s="1" customFormat="1" ht="114.75" x14ac:dyDescent="0.25">
      <c r="A14" s="21" t="s">
        <v>94</v>
      </c>
      <c r="B14" s="21" t="s">
        <v>133</v>
      </c>
      <c r="C14" s="22">
        <v>44695</v>
      </c>
      <c r="D14" s="23" t="s">
        <v>129</v>
      </c>
      <c r="E14" s="23" t="s">
        <v>134</v>
      </c>
      <c r="F14" s="23" t="s">
        <v>63</v>
      </c>
      <c r="G14" s="23" t="s">
        <v>135</v>
      </c>
      <c r="H14" s="23" t="s">
        <v>136</v>
      </c>
      <c r="I14" s="65">
        <f t="shared" ca="1" si="1"/>
        <v>60</v>
      </c>
      <c r="J14" s="31" t="s">
        <v>120</v>
      </c>
      <c r="K14" s="22">
        <v>44755</v>
      </c>
      <c r="L14" s="32" t="s">
        <v>137</v>
      </c>
      <c r="M14" s="32" t="s">
        <v>138</v>
      </c>
      <c r="N14" s="41" t="s">
        <v>211</v>
      </c>
      <c r="O14" s="23" t="s">
        <v>30</v>
      </c>
      <c r="P14" s="23" t="s">
        <v>31</v>
      </c>
      <c r="Q14" s="23"/>
      <c r="R14" s="30" t="s">
        <v>32</v>
      </c>
      <c r="S14" s="23" t="s">
        <v>33</v>
      </c>
      <c r="T14" s="66" t="s">
        <v>34</v>
      </c>
      <c r="U14" s="23"/>
    </row>
    <row r="15" spans="1:21" s="1" customFormat="1" ht="12.75" x14ac:dyDescent="0.25">
      <c r="A15" s="21" t="s">
        <v>39</v>
      </c>
      <c r="B15" s="21" t="s">
        <v>102</v>
      </c>
      <c r="C15" s="22">
        <v>44577</v>
      </c>
      <c r="D15" s="23" t="s">
        <v>48</v>
      </c>
      <c r="E15" s="23" t="s">
        <v>103</v>
      </c>
      <c r="F15" s="23" t="s">
        <v>104</v>
      </c>
      <c r="G15" s="23" t="s">
        <v>105</v>
      </c>
      <c r="H15" s="23" t="s">
        <v>106</v>
      </c>
      <c r="I15" s="65">
        <f t="shared" ca="1" si="1"/>
        <v>667</v>
      </c>
      <c r="J15" s="33"/>
      <c r="K15" s="23"/>
      <c r="L15" s="23"/>
      <c r="M15" s="23"/>
      <c r="N15" s="23" t="s">
        <v>209</v>
      </c>
      <c r="O15" s="23" t="s">
        <v>30</v>
      </c>
      <c r="P15" s="23"/>
      <c r="Q15" s="23"/>
      <c r="R15" s="30" t="s">
        <v>32</v>
      </c>
      <c r="S15" s="23" t="s">
        <v>38</v>
      </c>
      <c r="T15" s="67"/>
      <c r="U15" s="23"/>
    </row>
    <row r="16" spans="1:21" s="1" customFormat="1" ht="76.5" x14ac:dyDescent="0.25">
      <c r="A16" s="21" t="s">
        <v>214</v>
      </c>
      <c r="B16" s="21" t="s">
        <v>139</v>
      </c>
      <c r="C16" s="22">
        <v>44732</v>
      </c>
      <c r="D16" s="23" t="s">
        <v>140</v>
      </c>
      <c r="E16" s="23" t="s">
        <v>103</v>
      </c>
      <c r="F16" s="23" t="s">
        <v>24</v>
      </c>
      <c r="G16" s="23" t="s">
        <v>141</v>
      </c>
      <c r="H16" s="23" t="s">
        <v>142</v>
      </c>
      <c r="I16" s="65">
        <f t="shared" ca="1" si="1"/>
        <v>66</v>
      </c>
      <c r="J16" s="31" t="s">
        <v>143</v>
      </c>
      <c r="K16" s="22">
        <v>44798</v>
      </c>
      <c r="L16" s="32" t="s">
        <v>144</v>
      </c>
      <c r="M16" s="32" t="s">
        <v>46</v>
      </c>
      <c r="N16" s="44" t="s">
        <v>212</v>
      </c>
      <c r="O16" s="23" t="s">
        <v>30</v>
      </c>
      <c r="P16" s="23"/>
      <c r="Q16" s="23"/>
      <c r="R16" s="30" t="s">
        <v>32</v>
      </c>
      <c r="S16" s="23" t="s">
        <v>33</v>
      </c>
      <c r="T16" s="66" t="s">
        <v>222</v>
      </c>
      <c r="U16" s="23"/>
    </row>
    <row r="17" spans="1:21" s="1" customFormat="1" ht="12.75" x14ac:dyDescent="0.25">
      <c r="A17" s="21" t="s">
        <v>214</v>
      </c>
      <c r="B17" s="21" t="s">
        <v>159</v>
      </c>
      <c r="C17" s="22">
        <v>44773</v>
      </c>
      <c r="D17" s="23" t="s">
        <v>127</v>
      </c>
      <c r="E17" s="23" t="s">
        <v>103</v>
      </c>
      <c r="F17" s="23" t="s">
        <v>160</v>
      </c>
      <c r="G17" s="23" t="s">
        <v>141</v>
      </c>
      <c r="H17" s="23" t="s">
        <v>161</v>
      </c>
      <c r="I17" s="65">
        <f t="shared" ca="1" si="1"/>
        <v>37</v>
      </c>
      <c r="J17" s="31" t="s">
        <v>45</v>
      </c>
      <c r="K17" s="22">
        <v>44810</v>
      </c>
      <c r="L17" s="32"/>
      <c r="M17" s="32" t="s">
        <v>46</v>
      </c>
      <c r="N17" s="44" t="s">
        <v>212</v>
      </c>
      <c r="O17" s="23" t="s">
        <v>30</v>
      </c>
      <c r="P17" s="23"/>
      <c r="Q17" s="23"/>
      <c r="R17" s="30" t="s">
        <v>32</v>
      </c>
      <c r="S17" s="23" t="s">
        <v>33</v>
      </c>
      <c r="T17" s="66" t="s">
        <v>222</v>
      </c>
      <c r="U17" s="23"/>
    </row>
    <row r="18" spans="1:21" s="1" customFormat="1" ht="12.75" x14ac:dyDescent="0.25">
      <c r="A18" s="24" t="s">
        <v>94</v>
      </c>
      <c r="B18" s="21" t="s">
        <v>95</v>
      </c>
      <c r="C18" s="25">
        <v>44544</v>
      </c>
      <c r="D18" s="26" t="s">
        <v>61</v>
      </c>
      <c r="E18" s="26" t="s">
        <v>71</v>
      </c>
      <c r="F18" s="26" t="s">
        <v>42</v>
      </c>
      <c r="G18" s="26" t="s">
        <v>25</v>
      </c>
      <c r="H18" s="26" t="s">
        <v>84</v>
      </c>
      <c r="I18" s="65">
        <f t="shared" ca="1" si="1"/>
        <v>273</v>
      </c>
      <c r="J18" s="36" t="s">
        <v>45</v>
      </c>
      <c r="K18" s="25">
        <v>44817</v>
      </c>
      <c r="L18" s="32"/>
      <c r="M18" s="37" t="s">
        <v>46</v>
      </c>
      <c r="N18" s="26" t="s">
        <v>209</v>
      </c>
      <c r="O18" s="26" t="s">
        <v>30</v>
      </c>
      <c r="P18" s="26" t="s">
        <v>30</v>
      </c>
      <c r="Q18" s="26"/>
      <c r="R18" s="30" t="s">
        <v>32</v>
      </c>
      <c r="S18" s="23" t="s">
        <v>33</v>
      </c>
      <c r="T18" s="66" t="s">
        <v>34</v>
      </c>
      <c r="U18" s="23"/>
    </row>
    <row r="19" spans="1:21" s="1" customFormat="1" ht="12.75" x14ac:dyDescent="0.25">
      <c r="A19" s="21" t="s">
        <v>94</v>
      </c>
      <c r="B19" s="21" t="s">
        <v>121</v>
      </c>
      <c r="C19" s="22">
        <v>44643</v>
      </c>
      <c r="D19" s="23" t="s">
        <v>61</v>
      </c>
      <c r="E19" s="23" t="s">
        <v>122</v>
      </c>
      <c r="F19" s="26" t="s">
        <v>63</v>
      </c>
      <c r="G19" s="23" t="s">
        <v>25</v>
      </c>
      <c r="H19" s="23" t="s">
        <v>123</v>
      </c>
      <c r="I19" s="65">
        <f t="shared" ca="1" si="1"/>
        <v>601</v>
      </c>
      <c r="J19" s="33"/>
      <c r="K19" s="23"/>
      <c r="L19" s="26"/>
      <c r="M19" s="26"/>
      <c r="N19" s="41" t="s">
        <v>211</v>
      </c>
      <c r="O19" s="23" t="s">
        <v>30</v>
      </c>
      <c r="P19" s="23"/>
      <c r="Q19" s="23"/>
      <c r="R19" s="30" t="s">
        <v>32</v>
      </c>
      <c r="S19" s="23" t="s">
        <v>38</v>
      </c>
      <c r="T19" s="68"/>
      <c r="U19" s="23"/>
    </row>
    <row r="20" spans="1:21" s="1" customFormat="1" ht="13.5" x14ac:dyDescent="0.25">
      <c r="A20" s="21" t="s">
        <v>94</v>
      </c>
      <c r="B20" s="21" t="s">
        <v>124</v>
      </c>
      <c r="C20" s="22">
        <v>44654</v>
      </c>
      <c r="D20" s="23" t="s">
        <v>61</v>
      </c>
      <c r="E20" s="23" t="s">
        <v>23</v>
      </c>
      <c r="F20" s="23" t="s">
        <v>24</v>
      </c>
      <c r="G20" s="23" t="s">
        <v>25</v>
      </c>
      <c r="H20" s="23" t="s">
        <v>125</v>
      </c>
      <c r="I20" s="65">
        <f t="shared" ca="1" si="1"/>
        <v>169</v>
      </c>
      <c r="J20" s="31" t="s">
        <v>45</v>
      </c>
      <c r="K20" s="22">
        <v>44823</v>
      </c>
      <c r="L20" s="27" t="s">
        <v>229</v>
      </c>
      <c r="M20" s="32" t="s">
        <v>46</v>
      </c>
      <c r="N20" s="41" t="s">
        <v>211</v>
      </c>
      <c r="O20" s="23" t="s">
        <v>30</v>
      </c>
      <c r="P20" s="23" t="s">
        <v>30</v>
      </c>
      <c r="Q20" s="23"/>
      <c r="R20" s="30" t="s">
        <v>32</v>
      </c>
      <c r="S20" s="23" t="s">
        <v>33</v>
      </c>
      <c r="T20" s="67" t="s">
        <v>222</v>
      </c>
      <c r="U20" s="23"/>
    </row>
    <row r="21" spans="1:21" s="1" customFormat="1" x14ac:dyDescent="0.25">
      <c r="A21" s="21" t="s">
        <v>214</v>
      </c>
      <c r="B21" s="21" t="s">
        <v>149</v>
      </c>
      <c r="C21" s="22">
        <v>44753</v>
      </c>
      <c r="D21" s="23" t="s">
        <v>150</v>
      </c>
      <c r="E21" s="23" t="s">
        <v>23</v>
      </c>
      <c r="F21" s="23" t="s">
        <v>63</v>
      </c>
      <c r="G21" s="23" t="s">
        <v>151</v>
      </c>
      <c r="H21" s="23" t="s">
        <v>152</v>
      </c>
      <c r="I21" s="65">
        <f t="shared" ca="1" si="1"/>
        <v>106</v>
      </c>
      <c r="J21" s="45" t="s">
        <v>27</v>
      </c>
      <c r="K21" s="22">
        <v>44859</v>
      </c>
      <c r="L21" s="23" t="s">
        <v>153</v>
      </c>
      <c r="M21" s="23" t="s">
        <v>46</v>
      </c>
      <c r="N21" s="41" t="s">
        <v>211</v>
      </c>
      <c r="O21" s="23" t="s">
        <v>30</v>
      </c>
      <c r="P21" s="23"/>
      <c r="Q21" s="23"/>
      <c r="R21" s="30" t="s">
        <v>32</v>
      </c>
      <c r="S21" s="23" t="s">
        <v>33</v>
      </c>
      <c r="T21" s="67" t="s">
        <v>222</v>
      </c>
      <c r="U21" s="23"/>
    </row>
    <row r="22" spans="1:21" s="1" customFormat="1" ht="13.5" x14ac:dyDescent="0.25">
      <c r="A22" s="21" t="s">
        <v>110</v>
      </c>
      <c r="B22" s="21" t="s">
        <v>111</v>
      </c>
      <c r="C22" s="22">
        <v>44635</v>
      </c>
      <c r="D22" s="23" t="s">
        <v>61</v>
      </c>
      <c r="E22" s="23" t="s">
        <v>112</v>
      </c>
      <c r="F22" s="23" t="s">
        <v>113</v>
      </c>
      <c r="G22" s="23" t="s">
        <v>114</v>
      </c>
      <c r="H22" s="23" t="s">
        <v>115</v>
      </c>
      <c r="I22" s="65">
        <f t="shared" ca="1" si="1"/>
        <v>229</v>
      </c>
      <c r="J22" s="40" t="s">
        <v>224</v>
      </c>
      <c r="K22" s="22">
        <v>44864</v>
      </c>
      <c r="L22" s="27" t="s">
        <v>225</v>
      </c>
      <c r="M22" s="23" t="s">
        <v>226</v>
      </c>
      <c r="N22" s="41" t="s">
        <v>211</v>
      </c>
      <c r="O22" s="23" t="s">
        <v>30</v>
      </c>
      <c r="P22" s="23"/>
      <c r="Q22" s="23"/>
      <c r="R22" s="30" t="s">
        <v>32</v>
      </c>
      <c r="S22" s="23" t="s">
        <v>33</v>
      </c>
      <c r="T22" s="67" t="s">
        <v>96</v>
      </c>
      <c r="U22" s="23"/>
    </row>
    <row r="23" spans="1:21" s="1" customFormat="1" ht="12.75" x14ac:dyDescent="0.25">
      <c r="A23" s="21" t="s">
        <v>94</v>
      </c>
      <c r="B23" s="21" t="s">
        <v>128</v>
      </c>
      <c r="C23" s="22">
        <v>44690</v>
      </c>
      <c r="D23" s="23" t="s">
        <v>129</v>
      </c>
      <c r="E23" s="23" t="s">
        <v>130</v>
      </c>
      <c r="F23" s="23" t="s">
        <v>63</v>
      </c>
      <c r="G23" s="23" t="s">
        <v>25</v>
      </c>
      <c r="H23" s="23" t="s">
        <v>131</v>
      </c>
      <c r="I23" s="65">
        <f t="shared" ca="1" si="1"/>
        <v>179</v>
      </c>
      <c r="J23" s="43"/>
      <c r="K23" s="22">
        <v>44869</v>
      </c>
      <c r="L23" s="23" t="s">
        <v>132</v>
      </c>
      <c r="M23" s="32" t="s">
        <v>46</v>
      </c>
      <c r="N23" s="23" t="s">
        <v>211</v>
      </c>
      <c r="O23" s="23" t="s">
        <v>30</v>
      </c>
      <c r="P23" s="23"/>
      <c r="Q23" s="23"/>
      <c r="R23" s="30" t="s">
        <v>32</v>
      </c>
      <c r="S23" s="23" t="s">
        <v>33</v>
      </c>
      <c r="T23" s="66" t="s">
        <v>230</v>
      </c>
      <c r="U23" s="23"/>
    </row>
    <row r="24" spans="1:21" s="1" customFormat="1" ht="12.75" x14ac:dyDescent="0.25">
      <c r="A24" s="21" t="s">
        <v>214</v>
      </c>
      <c r="B24" s="21" t="s">
        <v>145</v>
      </c>
      <c r="C24" s="22">
        <v>44741</v>
      </c>
      <c r="D24" s="23" t="s">
        <v>140</v>
      </c>
      <c r="E24" s="23" t="s">
        <v>103</v>
      </c>
      <c r="F24" s="23" t="s">
        <v>24</v>
      </c>
      <c r="G24" s="23" t="s">
        <v>141</v>
      </c>
      <c r="H24" s="23" t="s">
        <v>146</v>
      </c>
      <c r="I24" s="65">
        <f t="shared" ca="1" si="1"/>
        <v>144</v>
      </c>
      <c r="J24" s="31" t="s">
        <v>147</v>
      </c>
      <c r="K24" s="22">
        <v>44885</v>
      </c>
      <c r="L24" s="23" t="s">
        <v>148</v>
      </c>
      <c r="M24" s="23" t="s">
        <v>46</v>
      </c>
      <c r="N24" s="44" t="s">
        <v>212</v>
      </c>
      <c r="O24" s="23" t="s">
        <v>30</v>
      </c>
      <c r="P24" s="23"/>
      <c r="Q24" s="23"/>
      <c r="R24" s="30" t="s">
        <v>32</v>
      </c>
      <c r="S24" s="23" t="s">
        <v>33</v>
      </c>
      <c r="T24" s="67" t="s">
        <v>222</v>
      </c>
      <c r="U24" s="23"/>
    </row>
    <row r="25" spans="1:21" s="1" customFormat="1" ht="13.5" x14ac:dyDescent="0.25">
      <c r="A25" s="21" t="s">
        <v>59</v>
      </c>
      <c r="B25" s="21" t="s">
        <v>70</v>
      </c>
      <c r="C25" s="22">
        <v>44469</v>
      </c>
      <c r="D25" s="23" t="s">
        <v>61</v>
      </c>
      <c r="E25" s="23" t="s">
        <v>71</v>
      </c>
      <c r="F25" s="23" t="s">
        <v>72</v>
      </c>
      <c r="G25" s="23" t="s">
        <v>73</v>
      </c>
      <c r="H25" s="23" t="s">
        <v>74</v>
      </c>
      <c r="I25" s="65">
        <f t="shared" ca="1" si="1"/>
        <v>432</v>
      </c>
      <c r="J25" s="34" t="s">
        <v>220</v>
      </c>
      <c r="K25" s="22">
        <v>44901</v>
      </c>
      <c r="L25" s="23"/>
      <c r="M25" s="23" t="s">
        <v>221</v>
      </c>
      <c r="N25" s="23" t="s">
        <v>209</v>
      </c>
      <c r="O25" s="23" t="s">
        <v>30</v>
      </c>
      <c r="P25" s="23"/>
      <c r="Q25" s="23"/>
      <c r="R25" s="30" t="s">
        <v>32</v>
      </c>
      <c r="S25" s="23" t="s">
        <v>33</v>
      </c>
      <c r="T25" s="67" t="s">
        <v>222</v>
      </c>
      <c r="U25" s="23"/>
    </row>
    <row r="26" spans="1:21" s="1" customFormat="1" ht="13.5" x14ac:dyDescent="0.25">
      <c r="A26" s="21" t="s">
        <v>39</v>
      </c>
      <c r="B26" s="21" t="s">
        <v>107</v>
      </c>
      <c r="C26" s="22">
        <v>44579</v>
      </c>
      <c r="D26" s="23" t="s">
        <v>48</v>
      </c>
      <c r="E26" s="23" t="s">
        <v>108</v>
      </c>
      <c r="F26" s="23" t="s">
        <v>42</v>
      </c>
      <c r="G26" s="23" t="s">
        <v>78</v>
      </c>
      <c r="H26" s="23" t="s">
        <v>109</v>
      </c>
      <c r="I26" s="65">
        <f t="shared" ca="1" si="1"/>
        <v>354</v>
      </c>
      <c r="J26" s="34" t="s">
        <v>45</v>
      </c>
      <c r="K26" s="22">
        <v>44933</v>
      </c>
      <c r="L26" s="27" t="s">
        <v>223</v>
      </c>
      <c r="M26" s="23" t="s">
        <v>96</v>
      </c>
      <c r="N26" s="38" t="s">
        <v>210</v>
      </c>
      <c r="O26" s="23" t="s">
        <v>30</v>
      </c>
      <c r="P26" s="23"/>
      <c r="Q26" s="23"/>
      <c r="R26" s="30" t="s">
        <v>32</v>
      </c>
      <c r="S26" s="23" t="s">
        <v>33</v>
      </c>
      <c r="T26" s="67" t="s">
        <v>96</v>
      </c>
      <c r="U26" s="23"/>
    </row>
    <row r="27" spans="1:21" s="1" customFormat="1" ht="13.5" x14ac:dyDescent="0.25">
      <c r="A27" s="21" t="s">
        <v>94</v>
      </c>
      <c r="B27" s="21" t="s">
        <v>133</v>
      </c>
      <c r="C27" s="22">
        <v>44793</v>
      </c>
      <c r="D27" s="23" t="s">
        <v>129</v>
      </c>
      <c r="E27" s="23" t="s">
        <v>122</v>
      </c>
      <c r="F27" s="23" t="s">
        <v>63</v>
      </c>
      <c r="G27" s="23" t="s">
        <v>25</v>
      </c>
      <c r="H27" s="23" t="s">
        <v>136</v>
      </c>
      <c r="I27" s="65">
        <f t="shared" ca="1" si="1"/>
        <v>170</v>
      </c>
      <c r="J27" s="34" t="s">
        <v>231</v>
      </c>
      <c r="K27" s="22">
        <v>44963</v>
      </c>
      <c r="L27" s="27" t="s">
        <v>232</v>
      </c>
      <c r="M27" s="23" t="s">
        <v>46</v>
      </c>
      <c r="N27" s="41" t="s">
        <v>211</v>
      </c>
      <c r="O27" s="23" t="s">
        <v>30</v>
      </c>
      <c r="P27" s="23"/>
      <c r="Q27" s="23"/>
      <c r="R27" s="30" t="s">
        <v>32</v>
      </c>
      <c r="S27" s="23" t="s">
        <v>33</v>
      </c>
      <c r="T27" s="67" t="s">
        <v>34</v>
      </c>
      <c r="U27" s="23"/>
    </row>
    <row r="28" spans="1:21" s="1" customFormat="1" x14ac:dyDescent="0.25">
      <c r="A28" s="21" t="s">
        <v>126</v>
      </c>
      <c r="B28" s="21" t="s">
        <v>190</v>
      </c>
      <c r="C28" s="22">
        <v>44924</v>
      </c>
      <c r="D28" s="23" t="s">
        <v>48</v>
      </c>
      <c r="E28" s="23" t="s">
        <v>62</v>
      </c>
      <c r="F28" s="23" t="s">
        <v>191</v>
      </c>
      <c r="G28" s="23" t="s">
        <v>192</v>
      </c>
      <c r="H28" s="23" t="s">
        <v>193</v>
      </c>
      <c r="I28" s="65">
        <f t="shared" ca="1" si="1"/>
        <v>41</v>
      </c>
      <c r="J28" s="45" t="s">
        <v>233</v>
      </c>
      <c r="K28" s="50">
        <v>44965</v>
      </c>
      <c r="L28" s="51" t="s">
        <v>234</v>
      </c>
      <c r="M28" s="47" t="s">
        <v>96</v>
      </c>
      <c r="N28" s="44" t="s">
        <v>213</v>
      </c>
      <c r="O28" s="47" t="s">
        <v>177</v>
      </c>
      <c r="P28" s="47"/>
      <c r="Q28" s="47"/>
      <c r="R28" s="48" t="s">
        <v>32</v>
      </c>
      <c r="S28" s="23" t="s">
        <v>33</v>
      </c>
      <c r="T28" s="69" t="s">
        <v>96</v>
      </c>
      <c r="U28" s="23"/>
    </row>
    <row r="29" spans="1:21" s="1" customFormat="1" ht="12.75" x14ac:dyDescent="0.25">
      <c r="A29" s="21" t="s">
        <v>214</v>
      </c>
      <c r="B29" s="21" t="s">
        <v>162</v>
      </c>
      <c r="C29" s="22">
        <v>44781</v>
      </c>
      <c r="D29" s="23" t="s">
        <v>150</v>
      </c>
      <c r="E29" s="23" t="s">
        <v>163</v>
      </c>
      <c r="F29" s="23" t="s">
        <v>63</v>
      </c>
      <c r="G29" s="23" t="s">
        <v>55</v>
      </c>
      <c r="H29" s="23" t="s">
        <v>164</v>
      </c>
      <c r="I29" s="65">
        <f t="shared" ca="1" si="1"/>
        <v>463</v>
      </c>
      <c r="J29" s="33"/>
      <c r="K29" s="23"/>
      <c r="L29" s="23"/>
      <c r="M29" s="23"/>
      <c r="N29" s="44" t="s">
        <v>212</v>
      </c>
      <c r="O29" s="23" t="s">
        <v>30</v>
      </c>
      <c r="P29" s="23"/>
      <c r="Q29" s="23"/>
      <c r="R29" s="30" t="s">
        <v>32</v>
      </c>
      <c r="S29" s="23" t="s">
        <v>38</v>
      </c>
      <c r="T29" s="67"/>
      <c r="U29" s="23"/>
    </row>
    <row r="30" spans="1:21" s="1" customFormat="1" x14ac:dyDescent="0.25">
      <c r="A30" s="21" t="s">
        <v>94</v>
      </c>
      <c r="B30" s="21" t="s">
        <v>128</v>
      </c>
      <c r="C30" s="22">
        <v>44869</v>
      </c>
      <c r="D30" s="23" t="s">
        <v>129</v>
      </c>
      <c r="E30" s="23" t="s">
        <v>62</v>
      </c>
      <c r="F30" s="23" t="s">
        <v>63</v>
      </c>
      <c r="G30" s="23" t="s">
        <v>176</v>
      </c>
      <c r="H30" s="23" t="s">
        <v>131</v>
      </c>
      <c r="I30" s="65">
        <f t="shared" ca="1" si="1"/>
        <v>101</v>
      </c>
      <c r="J30" s="45" t="s">
        <v>233</v>
      </c>
      <c r="K30" s="22">
        <v>44970</v>
      </c>
      <c r="L30" s="27" t="s">
        <v>182</v>
      </c>
      <c r="M30" s="23" t="s">
        <v>46</v>
      </c>
      <c r="N30" s="23" t="s">
        <v>211</v>
      </c>
      <c r="O30" s="23" t="s">
        <v>177</v>
      </c>
      <c r="P30" s="23"/>
      <c r="Q30" s="23"/>
      <c r="R30" s="30" t="s">
        <v>32</v>
      </c>
      <c r="S30" s="23" t="s">
        <v>33</v>
      </c>
      <c r="T30" s="67" t="s">
        <v>222</v>
      </c>
      <c r="U30" s="23"/>
    </row>
    <row r="31" spans="1:21" s="1" customFormat="1" ht="12.75" x14ac:dyDescent="0.25">
      <c r="A31" s="21" t="s">
        <v>39</v>
      </c>
      <c r="B31" s="21" t="s">
        <v>165</v>
      </c>
      <c r="C31" s="22">
        <v>44801</v>
      </c>
      <c r="D31" s="23" t="s">
        <v>155</v>
      </c>
      <c r="E31" s="23" t="s">
        <v>166</v>
      </c>
      <c r="F31" s="23" t="s">
        <v>63</v>
      </c>
      <c r="G31" s="23" t="s">
        <v>167</v>
      </c>
      <c r="H31" s="23" t="s">
        <v>168</v>
      </c>
      <c r="I31" s="65">
        <f t="shared" ca="1" si="1"/>
        <v>443</v>
      </c>
      <c r="J31" s="33"/>
      <c r="K31" s="23"/>
      <c r="L31" s="23"/>
      <c r="M31" s="23"/>
      <c r="N31" s="44" t="s">
        <v>212</v>
      </c>
      <c r="O31" s="23" t="s">
        <v>30</v>
      </c>
      <c r="P31" s="23"/>
      <c r="Q31" s="23"/>
      <c r="R31" s="30" t="s">
        <v>32</v>
      </c>
      <c r="S31" s="23" t="s">
        <v>38</v>
      </c>
      <c r="T31" s="67"/>
      <c r="U31" s="23"/>
    </row>
    <row r="32" spans="1:21" s="1" customFormat="1" ht="12.75" x14ac:dyDescent="0.25">
      <c r="A32" s="21" t="s">
        <v>59</v>
      </c>
      <c r="B32" s="21" t="s">
        <v>171</v>
      </c>
      <c r="C32" s="22">
        <v>44821</v>
      </c>
      <c r="D32" s="23" t="s">
        <v>129</v>
      </c>
      <c r="E32" s="23" t="s">
        <v>163</v>
      </c>
      <c r="F32" s="23" t="s">
        <v>72</v>
      </c>
      <c r="G32" s="23" t="s">
        <v>64</v>
      </c>
      <c r="H32" s="23" t="s">
        <v>172</v>
      </c>
      <c r="I32" s="65">
        <f t="shared" ca="1" si="1"/>
        <v>423</v>
      </c>
      <c r="J32" s="33"/>
      <c r="K32" s="23"/>
      <c r="L32" s="23"/>
      <c r="M32" s="23"/>
      <c r="N32" s="41" t="s">
        <v>211</v>
      </c>
      <c r="O32" s="23" t="s">
        <v>30</v>
      </c>
      <c r="P32" s="23"/>
      <c r="Q32" s="23"/>
      <c r="R32" s="30" t="s">
        <v>32</v>
      </c>
      <c r="S32" s="23" t="s">
        <v>38</v>
      </c>
      <c r="T32" s="67"/>
      <c r="U32" s="23"/>
    </row>
    <row r="33" spans="1:22" s="1" customFormat="1" ht="12.75" x14ac:dyDescent="0.25">
      <c r="A33" s="21" t="s">
        <v>94</v>
      </c>
      <c r="B33" s="21" t="s">
        <v>196</v>
      </c>
      <c r="C33" s="22">
        <v>44954</v>
      </c>
      <c r="D33" s="23" t="s">
        <v>61</v>
      </c>
      <c r="E33" s="23" t="s">
        <v>122</v>
      </c>
      <c r="F33" s="23" t="s">
        <v>63</v>
      </c>
      <c r="G33" s="23" t="s">
        <v>197</v>
      </c>
      <c r="H33" s="23" t="s">
        <v>198</v>
      </c>
      <c r="I33" s="65">
        <f t="shared" ca="1" si="1"/>
        <v>57</v>
      </c>
      <c r="J33" s="31" t="s">
        <v>147</v>
      </c>
      <c r="K33" s="50">
        <v>45011</v>
      </c>
      <c r="L33" s="23"/>
      <c r="M33" s="47" t="s">
        <v>96</v>
      </c>
      <c r="N33" s="41" t="s">
        <v>211</v>
      </c>
      <c r="O33" s="47" t="s">
        <v>177</v>
      </c>
      <c r="P33" s="47"/>
      <c r="Q33" s="47"/>
      <c r="R33" s="48" t="s">
        <v>32</v>
      </c>
      <c r="S33" s="23" t="s">
        <v>33</v>
      </c>
      <c r="T33" s="69" t="s">
        <v>96</v>
      </c>
      <c r="U33" s="49">
        <v>173000</v>
      </c>
    </row>
    <row r="34" spans="1:22" s="1" customFormat="1" x14ac:dyDescent="0.25">
      <c r="A34" s="21" t="s">
        <v>94</v>
      </c>
      <c r="B34" s="21" t="s">
        <v>215</v>
      </c>
      <c r="C34" s="22">
        <v>44974</v>
      </c>
      <c r="D34" s="27" t="s">
        <v>22</v>
      </c>
      <c r="E34" s="27" t="s">
        <v>216</v>
      </c>
      <c r="F34" s="27" t="s">
        <v>42</v>
      </c>
      <c r="G34" s="27" t="s">
        <v>217</v>
      </c>
      <c r="H34" s="27" t="s">
        <v>218</v>
      </c>
      <c r="I34" s="65">
        <f t="shared" ca="1" si="1"/>
        <v>85</v>
      </c>
      <c r="J34" s="31" t="s">
        <v>147</v>
      </c>
      <c r="K34" s="92">
        <v>45059</v>
      </c>
      <c r="L34" s="27" t="s">
        <v>235</v>
      </c>
      <c r="M34" s="47" t="s">
        <v>96</v>
      </c>
      <c r="N34" s="51" t="s">
        <v>213</v>
      </c>
      <c r="O34" s="46"/>
      <c r="P34" s="46"/>
      <c r="Q34" s="30"/>
      <c r="R34" s="46" t="s">
        <v>32</v>
      </c>
      <c r="S34" s="23" t="s">
        <v>33</v>
      </c>
      <c r="T34" s="69" t="s">
        <v>96</v>
      </c>
      <c r="U34" s="42">
        <v>216366</v>
      </c>
    </row>
    <row r="35" spans="1:22" s="1" customFormat="1" x14ac:dyDescent="0.25">
      <c r="A35" s="21" t="s">
        <v>214</v>
      </c>
      <c r="B35" s="21" t="s">
        <v>178</v>
      </c>
      <c r="C35" s="22">
        <v>44871</v>
      </c>
      <c r="D35" s="23" t="s">
        <v>140</v>
      </c>
      <c r="E35" s="23" t="s">
        <v>179</v>
      </c>
      <c r="F35" s="23" t="s">
        <v>180</v>
      </c>
      <c r="G35" s="23" t="s">
        <v>181</v>
      </c>
      <c r="H35" s="23">
        <v>820</v>
      </c>
      <c r="I35" s="65">
        <f t="shared" ca="1" si="1"/>
        <v>190</v>
      </c>
      <c r="J35" s="61" t="s">
        <v>233</v>
      </c>
      <c r="K35" s="50">
        <v>45061</v>
      </c>
      <c r="L35" s="57"/>
      <c r="M35" s="23" t="s">
        <v>96</v>
      </c>
      <c r="N35" s="44" t="s">
        <v>213</v>
      </c>
      <c r="O35" s="47" t="s">
        <v>177</v>
      </c>
      <c r="P35" s="47"/>
      <c r="Q35" s="47"/>
      <c r="R35" s="48" t="s">
        <v>32</v>
      </c>
      <c r="S35" s="23" t="s">
        <v>33</v>
      </c>
      <c r="T35" s="67" t="s">
        <v>96</v>
      </c>
      <c r="U35" s="49">
        <v>188240</v>
      </c>
    </row>
    <row r="36" spans="1:22" s="1" customFormat="1" x14ac:dyDescent="0.25">
      <c r="A36" s="21" t="s">
        <v>94</v>
      </c>
      <c r="B36" s="21" t="s">
        <v>242</v>
      </c>
      <c r="C36" s="22">
        <v>44937</v>
      </c>
      <c r="D36" s="23" t="s">
        <v>61</v>
      </c>
      <c r="E36" s="23" t="s">
        <v>71</v>
      </c>
      <c r="F36" s="23">
        <v>215</v>
      </c>
      <c r="G36" s="23" t="s">
        <v>194</v>
      </c>
      <c r="H36" s="23" t="s">
        <v>195</v>
      </c>
      <c r="I36" s="65">
        <f t="shared" ca="1" si="1"/>
        <v>131</v>
      </c>
      <c r="J36" s="45" t="s">
        <v>233</v>
      </c>
      <c r="K36" s="22">
        <v>45068</v>
      </c>
      <c r="L36" s="57" t="s">
        <v>241</v>
      </c>
      <c r="M36" s="47" t="s">
        <v>96</v>
      </c>
      <c r="N36" s="41" t="s">
        <v>211</v>
      </c>
      <c r="O36" s="47" t="s">
        <v>177</v>
      </c>
      <c r="P36" s="23"/>
      <c r="Q36" s="23"/>
      <c r="R36" s="30" t="s">
        <v>32</v>
      </c>
      <c r="S36" s="23" t="s">
        <v>33</v>
      </c>
      <c r="T36" s="70" t="s">
        <v>96</v>
      </c>
      <c r="U36" s="49">
        <v>236068.46</v>
      </c>
    </row>
    <row r="37" spans="1:22" s="1" customFormat="1" ht="12.75" x14ac:dyDescent="0.25">
      <c r="A37" s="21" t="s">
        <v>39</v>
      </c>
      <c r="B37" s="21" t="s">
        <v>186</v>
      </c>
      <c r="C37" s="22">
        <v>44898</v>
      </c>
      <c r="D37" s="23" t="s">
        <v>61</v>
      </c>
      <c r="E37" s="23" t="s">
        <v>187</v>
      </c>
      <c r="F37" s="23" t="s">
        <v>184</v>
      </c>
      <c r="G37" s="23" t="s">
        <v>50</v>
      </c>
      <c r="H37" s="23" t="s">
        <v>188</v>
      </c>
      <c r="I37" s="65">
        <f t="shared" ca="1" si="1"/>
        <v>346</v>
      </c>
      <c r="J37" s="33"/>
      <c r="K37" s="47"/>
      <c r="L37" s="23" t="s">
        <v>189</v>
      </c>
      <c r="M37" s="23"/>
      <c r="N37" s="44" t="s">
        <v>213</v>
      </c>
      <c r="O37" s="47" t="s">
        <v>177</v>
      </c>
      <c r="P37" s="47"/>
      <c r="Q37" s="47"/>
      <c r="R37" s="48" t="s">
        <v>32</v>
      </c>
      <c r="S37" s="23" t="s">
        <v>38</v>
      </c>
      <c r="T37" s="67"/>
      <c r="U37" s="49">
        <v>191000</v>
      </c>
    </row>
    <row r="38" spans="1:22" s="1" customFormat="1" ht="12.75" x14ac:dyDescent="0.25">
      <c r="A38" s="21" t="s">
        <v>214</v>
      </c>
      <c r="B38" s="21" t="s">
        <v>154</v>
      </c>
      <c r="C38" s="22">
        <v>44765</v>
      </c>
      <c r="D38" s="23" t="s">
        <v>155</v>
      </c>
      <c r="E38" s="23" t="s">
        <v>98</v>
      </c>
      <c r="F38" s="23" t="s">
        <v>63</v>
      </c>
      <c r="G38" s="23" t="s">
        <v>25</v>
      </c>
      <c r="H38" s="23" t="s">
        <v>156</v>
      </c>
      <c r="I38" s="65">
        <f t="shared" ca="1" si="1"/>
        <v>325</v>
      </c>
      <c r="J38" s="31" t="s">
        <v>261</v>
      </c>
      <c r="K38" s="22">
        <v>45090</v>
      </c>
      <c r="L38" s="23"/>
      <c r="M38" s="23" t="s">
        <v>46</v>
      </c>
      <c r="N38" s="44" t="s">
        <v>212</v>
      </c>
      <c r="O38" s="23" t="s">
        <v>30</v>
      </c>
      <c r="P38" s="23"/>
      <c r="Q38" s="23"/>
      <c r="R38" s="30" t="s">
        <v>32</v>
      </c>
      <c r="S38" s="23" t="s">
        <v>33</v>
      </c>
      <c r="T38" s="67" t="s">
        <v>263</v>
      </c>
      <c r="U38" s="49">
        <v>189314.63</v>
      </c>
    </row>
    <row r="39" spans="1:22" s="1" customFormat="1" ht="12.75" x14ac:dyDescent="0.25">
      <c r="A39" s="24" t="s">
        <v>214</v>
      </c>
      <c r="B39" s="24" t="s">
        <v>157</v>
      </c>
      <c r="C39" s="25">
        <v>44772</v>
      </c>
      <c r="D39" s="26" t="s">
        <v>127</v>
      </c>
      <c r="E39" s="26" t="s">
        <v>108</v>
      </c>
      <c r="F39" s="26" t="s">
        <v>24</v>
      </c>
      <c r="G39" s="26" t="s">
        <v>141</v>
      </c>
      <c r="H39" s="26" t="s">
        <v>158</v>
      </c>
      <c r="I39" s="65">
        <f t="shared" ca="1" si="1"/>
        <v>379</v>
      </c>
      <c r="J39" s="36" t="s">
        <v>262</v>
      </c>
      <c r="K39" s="25">
        <v>45151</v>
      </c>
      <c r="L39" s="23" t="s">
        <v>322</v>
      </c>
      <c r="M39" s="23" t="s">
        <v>46</v>
      </c>
      <c r="N39" s="44" t="s">
        <v>212</v>
      </c>
      <c r="O39" s="26" t="s">
        <v>30</v>
      </c>
      <c r="P39" s="26"/>
      <c r="Q39" s="26"/>
      <c r="R39" s="35" t="s">
        <v>32</v>
      </c>
      <c r="S39" s="23" t="s">
        <v>33</v>
      </c>
      <c r="T39" s="67" t="s">
        <v>96</v>
      </c>
      <c r="U39" s="52">
        <v>192120.68</v>
      </c>
    </row>
    <row r="40" spans="1:22" s="1" customFormat="1" x14ac:dyDescent="0.25">
      <c r="A40" s="21" t="s">
        <v>214</v>
      </c>
      <c r="B40" s="21" t="s">
        <v>174</v>
      </c>
      <c r="C40" s="22">
        <v>44841</v>
      </c>
      <c r="D40" s="23" t="s">
        <v>173</v>
      </c>
      <c r="E40" s="23" t="s">
        <v>169</v>
      </c>
      <c r="F40" s="23" t="s">
        <v>175</v>
      </c>
      <c r="G40" s="23" t="s">
        <v>43</v>
      </c>
      <c r="H40" s="23">
        <v>580</v>
      </c>
      <c r="I40" s="65">
        <f t="shared" ca="1" si="1"/>
        <v>337</v>
      </c>
      <c r="J40" s="45" t="s">
        <v>233</v>
      </c>
      <c r="K40" s="50">
        <v>45178</v>
      </c>
      <c r="L40" s="63"/>
      <c r="M40" s="23" t="s">
        <v>46</v>
      </c>
      <c r="N40" s="44" t="s">
        <v>212</v>
      </c>
      <c r="O40" s="47" t="s">
        <v>30</v>
      </c>
      <c r="P40" s="47"/>
      <c r="Q40" s="47"/>
      <c r="R40" s="48" t="s">
        <v>32</v>
      </c>
      <c r="S40" s="23" t="s">
        <v>33</v>
      </c>
      <c r="T40" s="67" t="s">
        <v>96</v>
      </c>
      <c r="U40" s="49">
        <v>57000</v>
      </c>
    </row>
    <row r="41" spans="1:22" s="1" customFormat="1" x14ac:dyDescent="0.25">
      <c r="A41" s="21" t="s">
        <v>39</v>
      </c>
      <c r="B41" s="21" t="s">
        <v>183</v>
      </c>
      <c r="C41" s="22">
        <v>44884</v>
      </c>
      <c r="D41" s="23" t="s">
        <v>22</v>
      </c>
      <c r="E41" s="90" t="s">
        <v>41</v>
      </c>
      <c r="F41" s="90" t="s">
        <v>184</v>
      </c>
      <c r="G41" s="90" t="s">
        <v>185</v>
      </c>
      <c r="H41" s="90" t="s">
        <v>152</v>
      </c>
      <c r="I41" s="65">
        <f t="shared" ca="1" si="1"/>
        <v>327</v>
      </c>
      <c r="J41" s="45" t="s">
        <v>233</v>
      </c>
      <c r="K41" s="93">
        <v>45211</v>
      </c>
      <c r="L41" s="91"/>
      <c r="M41" s="23" t="s">
        <v>46</v>
      </c>
      <c r="N41" s="94" t="s">
        <v>213</v>
      </c>
      <c r="O41" s="91" t="s">
        <v>177</v>
      </c>
      <c r="P41" s="91"/>
      <c r="Q41" s="47"/>
      <c r="R41" s="95" t="s">
        <v>32</v>
      </c>
      <c r="S41" s="23" t="s">
        <v>33</v>
      </c>
      <c r="T41" s="67" t="s">
        <v>96</v>
      </c>
      <c r="U41" s="53">
        <v>358478.3</v>
      </c>
    </row>
    <row r="42" spans="1:22" s="1" customFormat="1" x14ac:dyDescent="0.25">
      <c r="A42" s="98" t="s">
        <v>199</v>
      </c>
      <c r="B42" s="54" t="s">
        <v>200</v>
      </c>
      <c r="C42" s="55">
        <v>45019</v>
      </c>
      <c r="D42" s="27" t="s">
        <v>61</v>
      </c>
      <c r="E42" s="27" t="s">
        <v>71</v>
      </c>
      <c r="F42" s="27" t="s">
        <v>180</v>
      </c>
      <c r="G42" s="27" t="s">
        <v>201</v>
      </c>
      <c r="H42" s="27" t="s">
        <v>146</v>
      </c>
      <c r="I42" s="65">
        <f t="shared" ca="1" si="0"/>
        <v>225</v>
      </c>
      <c r="J42" s="74" t="s">
        <v>250</v>
      </c>
      <c r="K42" s="56"/>
      <c r="L42" s="57"/>
      <c r="M42" s="27"/>
      <c r="N42" s="60" t="s">
        <v>252</v>
      </c>
      <c r="O42" s="51"/>
      <c r="P42" s="46"/>
      <c r="Q42" s="46"/>
      <c r="R42" s="30" t="s">
        <v>32</v>
      </c>
      <c r="S42" s="23" t="s">
        <v>38</v>
      </c>
      <c r="T42" s="71"/>
      <c r="U42" s="59">
        <v>185157.68</v>
      </c>
      <c r="V42" s="2"/>
    </row>
    <row r="43" spans="1:22" s="1" customFormat="1" x14ac:dyDescent="0.25">
      <c r="A43" s="98" t="s">
        <v>59</v>
      </c>
      <c r="B43" s="54" t="s">
        <v>238</v>
      </c>
      <c r="C43" s="55">
        <v>45064</v>
      </c>
      <c r="D43" s="27" t="s">
        <v>61</v>
      </c>
      <c r="E43" s="27" t="s">
        <v>23</v>
      </c>
      <c r="F43" s="27" t="s">
        <v>170</v>
      </c>
      <c r="G43" s="27" t="s">
        <v>239</v>
      </c>
      <c r="H43" s="27" t="s">
        <v>240</v>
      </c>
      <c r="I43" s="65">
        <f t="shared" ca="1" si="0"/>
        <v>180</v>
      </c>
      <c r="J43" s="74" t="s">
        <v>250</v>
      </c>
      <c r="K43" s="56"/>
      <c r="L43" s="57"/>
      <c r="M43" s="27"/>
      <c r="N43" s="60" t="s">
        <v>252</v>
      </c>
      <c r="O43" s="51"/>
      <c r="P43" s="46"/>
      <c r="Q43" s="46"/>
      <c r="R43" s="30" t="s">
        <v>32</v>
      </c>
      <c r="S43" s="23" t="s">
        <v>38</v>
      </c>
      <c r="T43" s="71"/>
      <c r="U43" s="59">
        <v>155000</v>
      </c>
      <c r="V43" s="2"/>
    </row>
    <row r="44" spans="1:22" x14ac:dyDescent="0.25">
      <c r="A44" s="98" t="s">
        <v>94</v>
      </c>
      <c r="B44" s="54" t="s">
        <v>243</v>
      </c>
      <c r="C44" s="55">
        <v>45073</v>
      </c>
      <c r="D44" s="27" t="s">
        <v>22</v>
      </c>
      <c r="E44" s="27" t="s">
        <v>244</v>
      </c>
      <c r="F44" s="27" t="s">
        <v>184</v>
      </c>
      <c r="G44" s="27" t="s">
        <v>245</v>
      </c>
      <c r="H44" s="27" t="s">
        <v>246</v>
      </c>
      <c r="I44" s="65">
        <f t="shared" ca="1" si="0"/>
        <v>171</v>
      </c>
      <c r="J44" s="74" t="s">
        <v>250</v>
      </c>
      <c r="K44" s="56"/>
      <c r="L44" s="57" t="s">
        <v>247</v>
      </c>
      <c r="M44" s="58"/>
      <c r="N44" s="60" t="s">
        <v>252</v>
      </c>
      <c r="O44" s="51"/>
      <c r="P44" s="46"/>
      <c r="Q44" s="73"/>
      <c r="R44" s="30" t="s">
        <v>32</v>
      </c>
      <c r="S44" s="23" t="s">
        <v>38</v>
      </c>
      <c r="T44" s="72"/>
      <c r="U44" s="56"/>
    </row>
    <row r="45" spans="1:22" x14ac:dyDescent="0.25">
      <c r="A45" s="98" t="s">
        <v>94</v>
      </c>
      <c r="B45" s="54" t="s">
        <v>248</v>
      </c>
      <c r="C45" s="55">
        <v>45120</v>
      </c>
      <c r="D45" s="27" t="s">
        <v>22</v>
      </c>
      <c r="E45" s="27" t="s">
        <v>23</v>
      </c>
      <c r="F45" s="27" t="s">
        <v>184</v>
      </c>
      <c r="G45" s="27" t="s">
        <v>245</v>
      </c>
      <c r="H45" s="27" t="s">
        <v>249</v>
      </c>
      <c r="I45" s="65">
        <f ca="1">IF(S45="Waiting","",IF(S45="R",TODAY()-C45,IF(S45="NR",K45-C45,IF(ISBLANK(S45),""))))</f>
        <v>124</v>
      </c>
      <c r="J45" s="74" t="s">
        <v>250</v>
      </c>
      <c r="K45" s="56"/>
      <c r="L45" s="57" t="s">
        <v>251</v>
      </c>
      <c r="M45" s="58"/>
      <c r="N45" s="60" t="s">
        <v>252</v>
      </c>
      <c r="O45" s="51"/>
      <c r="P45" s="46"/>
      <c r="Q45" s="73"/>
      <c r="R45" s="30" t="s">
        <v>32</v>
      </c>
      <c r="S45" s="23" t="s">
        <v>38</v>
      </c>
      <c r="T45" s="72"/>
      <c r="U45" s="59">
        <v>135942.88</v>
      </c>
    </row>
    <row r="46" spans="1:22" x14ac:dyDescent="0.25">
      <c r="A46" s="98" t="s">
        <v>253</v>
      </c>
      <c r="B46" s="54" t="s">
        <v>254</v>
      </c>
      <c r="C46" s="55">
        <v>45135</v>
      </c>
      <c r="D46" s="27" t="s">
        <v>22</v>
      </c>
      <c r="E46" s="27" t="s">
        <v>87</v>
      </c>
      <c r="F46" s="27" t="s">
        <v>255</v>
      </c>
      <c r="G46" s="27" t="s">
        <v>256</v>
      </c>
      <c r="H46" s="27" t="s">
        <v>257</v>
      </c>
      <c r="I46" s="65">
        <f t="shared" ref="I46:I47" ca="1" si="2">IF(S46="Waiting","",IF(S46="R",TODAY()-C46,IF(S46="NR",K46-C46,IF(ISBLANK(S46),""))))</f>
        <v>109</v>
      </c>
      <c r="J46" s="74" t="s">
        <v>250</v>
      </c>
      <c r="K46" s="56"/>
      <c r="L46" s="57"/>
      <c r="M46" s="57"/>
      <c r="N46" s="60" t="s">
        <v>252</v>
      </c>
      <c r="O46" s="51" t="s">
        <v>177</v>
      </c>
      <c r="P46" s="46"/>
      <c r="Q46" s="46"/>
      <c r="R46" s="30" t="s">
        <v>32</v>
      </c>
      <c r="S46" s="23" t="s">
        <v>38</v>
      </c>
      <c r="T46" s="46"/>
      <c r="U46" s="72"/>
      <c r="V46" s="56"/>
    </row>
    <row r="47" spans="1:22" x14ac:dyDescent="0.25">
      <c r="A47" s="98" t="s">
        <v>253</v>
      </c>
      <c r="B47" s="54" t="s">
        <v>258</v>
      </c>
      <c r="C47" s="55">
        <v>45137</v>
      </c>
      <c r="D47" s="27" t="s">
        <v>22</v>
      </c>
      <c r="E47" s="27" t="s">
        <v>87</v>
      </c>
      <c r="F47" s="27" t="s">
        <v>255</v>
      </c>
      <c r="G47" s="27" t="s">
        <v>256</v>
      </c>
      <c r="H47" s="27" t="s">
        <v>257</v>
      </c>
      <c r="I47" s="65">
        <f t="shared" ca="1" si="2"/>
        <v>107</v>
      </c>
      <c r="J47" s="74" t="s">
        <v>250</v>
      </c>
      <c r="K47" s="56"/>
      <c r="L47" s="57"/>
      <c r="M47" s="57"/>
      <c r="N47" s="60" t="s">
        <v>252</v>
      </c>
      <c r="O47" s="51" t="s">
        <v>177</v>
      </c>
      <c r="P47" s="46"/>
      <c r="Q47" s="46"/>
      <c r="R47" s="30" t="s">
        <v>32</v>
      </c>
      <c r="S47" s="23" t="s">
        <v>38</v>
      </c>
      <c r="T47" s="46"/>
      <c r="U47" s="72"/>
      <c r="V47" s="56"/>
    </row>
    <row r="48" spans="1:22" x14ac:dyDescent="0.25">
      <c r="A48" s="98" t="s">
        <v>59</v>
      </c>
      <c r="B48" s="54" t="s">
        <v>259</v>
      </c>
      <c r="C48" s="55">
        <v>45149</v>
      </c>
      <c r="D48" s="27" t="s">
        <v>61</v>
      </c>
      <c r="E48" s="27" t="s">
        <v>92</v>
      </c>
      <c r="F48" s="27" t="s">
        <v>255</v>
      </c>
      <c r="G48" s="27" t="s">
        <v>260</v>
      </c>
      <c r="H48" s="27" t="s">
        <v>172</v>
      </c>
      <c r="I48" s="65">
        <f ca="1">IF(S48="Waiting","",IF(S48="R",TODAY()-C48,IF(S48="NR",K48-C48,IF(ISBLANK(S48),""))))</f>
        <v>95</v>
      </c>
      <c r="J48" s="74" t="s">
        <v>250</v>
      </c>
      <c r="K48" s="56"/>
      <c r="L48" s="57"/>
      <c r="M48" s="57"/>
      <c r="N48" s="60" t="s">
        <v>252</v>
      </c>
      <c r="O48" s="51" t="s">
        <v>177</v>
      </c>
      <c r="P48" s="46"/>
      <c r="Q48" s="46"/>
      <c r="R48" s="30" t="s">
        <v>32</v>
      </c>
      <c r="S48" s="23" t="s">
        <v>38</v>
      </c>
      <c r="T48" s="46"/>
      <c r="U48" s="72"/>
      <c r="V48" s="56"/>
    </row>
    <row r="49" spans="1:21" x14ac:dyDescent="0.25">
      <c r="A49" s="98" t="s">
        <v>39</v>
      </c>
      <c r="B49" s="54" t="s">
        <v>264</v>
      </c>
      <c r="C49" s="75">
        <v>45165</v>
      </c>
      <c r="D49" s="27" t="s">
        <v>76</v>
      </c>
      <c r="E49" s="27" t="s">
        <v>265</v>
      </c>
      <c r="F49" s="27" t="s">
        <v>184</v>
      </c>
      <c r="G49" s="27" t="s">
        <v>266</v>
      </c>
      <c r="H49" s="27" t="s">
        <v>106</v>
      </c>
      <c r="I49" s="65">
        <f ca="1">IF(S49="Waiting","",IF(S49="R",TODAY()-C49,IF(S49="NR",K49-C49,IF(ISBLANK(S49),""))))</f>
        <v>79</v>
      </c>
      <c r="J49" s="74" t="s">
        <v>250</v>
      </c>
      <c r="K49" s="56"/>
      <c r="L49" s="57" t="s">
        <v>267</v>
      </c>
      <c r="N49" s="60" t="s">
        <v>252</v>
      </c>
      <c r="O49" s="51" t="s">
        <v>177</v>
      </c>
      <c r="P49" s="46"/>
      <c r="Q49" s="46"/>
      <c r="R49" s="30" t="s">
        <v>32</v>
      </c>
      <c r="S49" s="23" t="s">
        <v>38</v>
      </c>
      <c r="U49" s="59">
        <v>223918.74</v>
      </c>
    </row>
    <row r="50" spans="1:21" x14ac:dyDescent="0.25">
      <c r="A50" s="98" t="s">
        <v>268</v>
      </c>
      <c r="B50" s="54" t="s">
        <v>269</v>
      </c>
      <c r="C50" s="75">
        <v>45180</v>
      </c>
      <c r="D50" s="27" t="s">
        <v>48</v>
      </c>
      <c r="E50" s="27" t="s">
        <v>163</v>
      </c>
      <c r="F50" s="27" t="s">
        <v>270</v>
      </c>
      <c r="G50" s="27" t="s">
        <v>43</v>
      </c>
      <c r="H50" s="27" t="s">
        <v>188</v>
      </c>
      <c r="I50" s="65">
        <f t="shared" ref="I50:I65" ca="1" si="3">IF(S50="Waiting","",IF(S50="R",TODAY()-C50,IF(S50="NR",K50-C50,IF(ISBLANK(S50),""))))</f>
        <v>64</v>
      </c>
      <c r="J50" s="74" t="s">
        <v>250</v>
      </c>
      <c r="K50" s="56"/>
      <c r="L50" s="57"/>
      <c r="N50" s="60" t="s">
        <v>252</v>
      </c>
      <c r="O50" s="51" t="s">
        <v>177</v>
      </c>
      <c r="P50" s="46"/>
      <c r="Q50" s="46"/>
      <c r="R50" s="30" t="s">
        <v>32</v>
      </c>
      <c r="S50" s="23" t="s">
        <v>38</v>
      </c>
      <c r="U50" s="59">
        <v>151019.20000000001</v>
      </c>
    </row>
    <row r="51" spans="1:21" x14ac:dyDescent="0.25">
      <c r="A51" s="98" t="s">
        <v>39</v>
      </c>
      <c r="B51" s="54" t="s">
        <v>271</v>
      </c>
      <c r="C51" s="75">
        <v>45182</v>
      </c>
      <c r="D51" s="27" t="s">
        <v>61</v>
      </c>
      <c r="E51" s="27" t="s">
        <v>272</v>
      </c>
      <c r="F51" s="27" t="s">
        <v>24</v>
      </c>
      <c r="G51" s="27" t="s">
        <v>217</v>
      </c>
      <c r="H51" s="27" t="s">
        <v>273</v>
      </c>
      <c r="I51" s="65">
        <f t="shared" ca="1" si="3"/>
        <v>62</v>
      </c>
      <c r="J51" s="74" t="s">
        <v>250</v>
      </c>
      <c r="K51" s="56"/>
      <c r="L51" s="57"/>
      <c r="N51" s="60" t="s">
        <v>252</v>
      </c>
      <c r="O51" s="51" t="s">
        <v>177</v>
      </c>
      <c r="P51" s="46"/>
      <c r="Q51" s="46"/>
      <c r="R51" s="30" t="s">
        <v>274</v>
      </c>
      <c r="S51" s="23" t="s">
        <v>38</v>
      </c>
      <c r="U51" s="59">
        <v>177859.35</v>
      </c>
    </row>
    <row r="52" spans="1:21" x14ac:dyDescent="0.25">
      <c r="A52" s="99" t="s">
        <v>126</v>
      </c>
      <c r="B52" s="76" t="s">
        <v>275</v>
      </c>
      <c r="C52" s="75">
        <v>45184</v>
      </c>
      <c r="D52" s="77" t="s">
        <v>48</v>
      </c>
      <c r="E52" s="77" t="s">
        <v>23</v>
      </c>
      <c r="F52" s="27" t="s">
        <v>276</v>
      </c>
      <c r="G52" s="77" t="s">
        <v>277</v>
      </c>
      <c r="H52" s="77" t="s">
        <v>278</v>
      </c>
      <c r="I52" s="65">
        <f t="shared" ca="1" si="3"/>
        <v>60</v>
      </c>
      <c r="J52" s="74" t="s">
        <v>250</v>
      </c>
      <c r="K52" s="78"/>
      <c r="L52" s="79" t="s">
        <v>279</v>
      </c>
      <c r="N52" s="60" t="s">
        <v>252</v>
      </c>
      <c r="O52" s="51" t="s">
        <v>177</v>
      </c>
      <c r="P52" s="80"/>
      <c r="Q52" s="46"/>
      <c r="R52" s="35" t="s">
        <v>32</v>
      </c>
      <c r="S52" s="23" t="s">
        <v>38</v>
      </c>
      <c r="U52" s="59">
        <v>69155.009999999995</v>
      </c>
    </row>
    <row r="53" spans="1:21" x14ac:dyDescent="0.25">
      <c r="A53" s="99" t="s">
        <v>39</v>
      </c>
      <c r="B53" s="76" t="s">
        <v>280</v>
      </c>
      <c r="C53" s="75">
        <v>45184</v>
      </c>
      <c r="D53" s="77" t="s">
        <v>22</v>
      </c>
      <c r="E53" s="77" t="s">
        <v>265</v>
      </c>
      <c r="F53" s="27" t="s">
        <v>63</v>
      </c>
      <c r="G53" s="77" t="s">
        <v>281</v>
      </c>
      <c r="H53" s="77" t="s">
        <v>282</v>
      </c>
      <c r="I53" s="65">
        <f t="shared" ca="1" si="3"/>
        <v>60</v>
      </c>
      <c r="J53" s="74" t="s">
        <v>250</v>
      </c>
      <c r="K53" s="78"/>
      <c r="L53" s="79"/>
      <c r="N53" s="60" t="s">
        <v>252</v>
      </c>
      <c r="O53" s="51" t="s">
        <v>177</v>
      </c>
      <c r="P53" s="80"/>
      <c r="Q53" s="46"/>
      <c r="R53" s="35" t="s">
        <v>32</v>
      </c>
      <c r="S53" s="23" t="s">
        <v>38</v>
      </c>
      <c r="U53" s="59">
        <v>185578.21</v>
      </c>
    </row>
    <row r="54" spans="1:21" x14ac:dyDescent="0.25">
      <c r="A54" s="99" t="s">
        <v>39</v>
      </c>
      <c r="B54" s="76" t="s">
        <v>283</v>
      </c>
      <c r="C54" s="75">
        <v>45186</v>
      </c>
      <c r="D54" s="77" t="s">
        <v>284</v>
      </c>
      <c r="E54" s="77" t="s">
        <v>285</v>
      </c>
      <c r="F54" s="27" t="s">
        <v>63</v>
      </c>
      <c r="G54" s="77" t="s">
        <v>286</v>
      </c>
      <c r="H54" s="77" t="s">
        <v>287</v>
      </c>
      <c r="I54" s="65">
        <f t="shared" ca="1" si="3"/>
        <v>58</v>
      </c>
      <c r="J54" s="74" t="s">
        <v>250</v>
      </c>
      <c r="K54" s="78"/>
      <c r="L54" s="79" t="s">
        <v>288</v>
      </c>
      <c r="N54" s="60" t="s">
        <v>252</v>
      </c>
      <c r="O54" s="51" t="s">
        <v>177</v>
      </c>
      <c r="P54" s="80"/>
      <c r="Q54" s="46"/>
      <c r="R54" s="35" t="s">
        <v>32</v>
      </c>
      <c r="S54" s="23" t="s">
        <v>38</v>
      </c>
      <c r="U54" s="59">
        <v>249878.03</v>
      </c>
    </row>
    <row r="55" spans="1:21" x14ac:dyDescent="0.25">
      <c r="A55" s="99" t="s">
        <v>94</v>
      </c>
      <c r="B55" s="76" t="s">
        <v>289</v>
      </c>
      <c r="C55" s="75">
        <v>45186</v>
      </c>
      <c r="D55" s="77" t="s">
        <v>61</v>
      </c>
      <c r="E55" s="77" t="s">
        <v>23</v>
      </c>
      <c r="F55" s="27" t="s">
        <v>170</v>
      </c>
      <c r="G55" s="77" t="s">
        <v>217</v>
      </c>
      <c r="H55" s="77" t="s">
        <v>65</v>
      </c>
      <c r="I55" s="65">
        <f t="shared" ca="1" si="3"/>
        <v>58</v>
      </c>
      <c r="J55" s="74" t="s">
        <v>250</v>
      </c>
      <c r="K55" s="78"/>
      <c r="L55" s="79"/>
      <c r="N55" s="60" t="s">
        <v>252</v>
      </c>
      <c r="O55" s="51" t="s">
        <v>177</v>
      </c>
      <c r="P55" s="80"/>
      <c r="Q55" s="46"/>
      <c r="R55" s="35" t="s">
        <v>32</v>
      </c>
      <c r="S55" s="23" t="s">
        <v>38</v>
      </c>
      <c r="U55" s="59">
        <v>172986.27</v>
      </c>
    </row>
    <row r="56" spans="1:21" x14ac:dyDescent="0.25">
      <c r="A56" s="99" t="s">
        <v>94</v>
      </c>
      <c r="B56" s="76" t="s">
        <v>290</v>
      </c>
      <c r="C56" s="75">
        <v>45229</v>
      </c>
      <c r="D56" s="77" t="s">
        <v>48</v>
      </c>
      <c r="E56" s="77" t="s">
        <v>23</v>
      </c>
      <c r="F56" s="27" t="s">
        <v>276</v>
      </c>
      <c r="G56" s="77" t="s">
        <v>291</v>
      </c>
      <c r="H56" s="77" t="s">
        <v>292</v>
      </c>
      <c r="I56" s="65">
        <f t="shared" ca="1" si="3"/>
        <v>15</v>
      </c>
      <c r="J56" s="74" t="s">
        <v>250</v>
      </c>
      <c r="K56" s="78"/>
      <c r="L56" s="81" t="s">
        <v>293</v>
      </c>
      <c r="N56" s="60" t="s">
        <v>252</v>
      </c>
      <c r="O56" s="51" t="s">
        <v>177</v>
      </c>
      <c r="P56" s="80"/>
      <c r="Q56" s="46"/>
      <c r="R56" s="35" t="s">
        <v>32</v>
      </c>
      <c r="S56" s="23" t="s">
        <v>38</v>
      </c>
      <c r="U56" s="59">
        <v>254627.54</v>
      </c>
    </row>
    <row r="57" spans="1:21" x14ac:dyDescent="0.25">
      <c r="A57" s="99" t="s">
        <v>294</v>
      </c>
      <c r="B57" s="76" t="s">
        <v>295</v>
      </c>
      <c r="C57" s="75">
        <v>45226</v>
      </c>
      <c r="D57" s="77" t="s">
        <v>22</v>
      </c>
      <c r="E57" s="77" t="s">
        <v>163</v>
      </c>
      <c r="F57" s="27" t="s">
        <v>180</v>
      </c>
      <c r="G57" s="77" t="s">
        <v>296</v>
      </c>
      <c r="H57" s="77" t="s">
        <v>297</v>
      </c>
      <c r="I57" s="65">
        <f t="shared" ca="1" si="3"/>
        <v>18</v>
      </c>
      <c r="J57" s="74" t="s">
        <v>250</v>
      </c>
      <c r="K57" s="78"/>
      <c r="L57" s="79" t="s">
        <v>298</v>
      </c>
      <c r="N57" s="60" t="s">
        <v>252</v>
      </c>
      <c r="O57" s="51" t="s">
        <v>177</v>
      </c>
      <c r="P57" s="80"/>
      <c r="Q57" s="46"/>
      <c r="R57" s="35" t="s">
        <v>32</v>
      </c>
      <c r="S57" s="23" t="s">
        <v>38</v>
      </c>
      <c r="U57" s="59">
        <v>189363.22</v>
      </c>
    </row>
    <row r="58" spans="1:21" x14ac:dyDescent="0.25">
      <c r="A58" s="99" t="s">
        <v>39</v>
      </c>
      <c r="B58" s="76" t="s">
        <v>183</v>
      </c>
      <c r="C58" s="75">
        <v>45219</v>
      </c>
      <c r="D58" s="77" t="s">
        <v>284</v>
      </c>
      <c r="E58" s="77" t="s">
        <v>285</v>
      </c>
      <c r="F58" s="27" t="s">
        <v>63</v>
      </c>
      <c r="G58" s="77" t="s">
        <v>299</v>
      </c>
      <c r="H58" s="77" t="s">
        <v>79</v>
      </c>
      <c r="I58" s="65">
        <f t="shared" ca="1" si="3"/>
        <v>25</v>
      </c>
      <c r="J58" s="74" t="s">
        <v>250</v>
      </c>
      <c r="K58" s="78"/>
      <c r="L58" s="79" t="s">
        <v>300</v>
      </c>
      <c r="N58" s="60" t="s">
        <v>252</v>
      </c>
      <c r="O58" s="51" t="s">
        <v>177</v>
      </c>
      <c r="P58" s="80"/>
      <c r="Q58" s="46"/>
      <c r="R58" s="35" t="s">
        <v>32</v>
      </c>
      <c r="S58" s="23" t="s">
        <v>38</v>
      </c>
      <c r="U58" s="59">
        <v>223062.91</v>
      </c>
    </row>
    <row r="59" spans="1:21" x14ac:dyDescent="0.25">
      <c r="A59" s="100" t="s">
        <v>94</v>
      </c>
      <c r="B59" s="82" t="s">
        <v>301</v>
      </c>
      <c r="C59" s="83">
        <v>45241</v>
      </c>
      <c r="D59" s="64" t="s">
        <v>22</v>
      </c>
      <c r="E59" s="64" t="s">
        <v>265</v>
      </c>
      <c r="F59" s="62" t="s">
        <v>160</v>
      </c>
      <c r="G59" s="64" t="s">
        <v>185</v>
      </c>
      <c r="H59" s="64" t="s">
        <v>152</v>
      </c>
      <c r="I59" s="65">
        <f t="shared" ca="1" si="3"/>
        <v>3</v>
      </c>
      <c r="J59" s="74" t="s">
        <v>250</v>
      </c>
      <c r="K59" s="78"/>
      <c r="L59" s="79"/>
      <c r="N59" s="60" t="s">
        <v>252</v>
      </c>
      <c r="O59" s="51" t="s">
        <v>177</v>
      </c>
      <c r="P59" s="80"/>
      <c r="Q59" s="46"/>
      <c r="R59" s="35" t="s">
        <v>32</v>
      </c>
      <c r="S59" s="23" t="s">
        <v>38</v>
      </c>
      <c r="U59" s="59">
        <v>190000</v>
      </c>
    </row>
    <row r="60" spans="1:21" x14ac:dyDescent="0.25">
      <c r="A60" s="101" t="s">
        <v>94</v>
      </c>
      <c r="B60" s="84" t="s">
        <v>302</v>
      </c>
      <c r="C60" s="85">
        <v>45241</v>
      </c>
      <c r="D60" s="86" t="s">
        <v>22</v>
      </c>
      <c r="E60" s="86" t="s">
        <v>265</v>
      </c>
      <c r="F60" s="87" t="s">
        <v>160</v>
      </c>
      <c r="G60" s="86" t="s">
        <v>303</v>
      </c>
      <c r="H60" s="86" t="s">
        <v>188</v>
      </c>
      <c r="I60" s="65">
        <f t="shared" ca="1" si="3"/>
        <v>3</v>
      </c>
      <c r="J60" s="74" t="s">
        <v>250</v>
      </c>
      <c r="K60" s="78"/>
      <c r="L60" s="79"/>
      <c r="N60" s="60" t="s">
        <v>252</v>
      </c>
      <c r="O60" s="51" t="s">
        <v>177</v>
      </c>
      <c r="P60" s="80"/>
      <c r="Q60" s="46"/>
      <c r="R60" s="35" t="s">
        <v>32</v>
      </c>
      <c r="S60" s="23" t="s">
        <v>38</v>
      </c>
      <c r="U60" s="59">
        <v>189000</v>
      </c>
    </row>
    <row r="61" spans="1:21" x14ac:dyDescent="0.25">
      <c r="A61" s="99" t="s">
        <v>94</v>
      </c>
      <c r="B61" s="76" t="s">
        <v>304</v>
      </c>
      <c r="C61" s="75">
        <v>45226</v>
      </c>
      <c r="D61" s="77" t="s">
        <v>76</v>
      </c>
      <c r="E61" s="77" t="s">
        <v>305</v>
      </c>
      <c r="F61" s="87" t="s">
        <v>24</v>
      </c>
      <c r="G61" s="77" t="s">
        <v>306</v>
      </c>
      <c r="H61" s="77" t="s">
        <v>307</v>
      </c>
      <c r="I61" s="65">
        <f t="shared" ca="1" si="3"/>
        <v>18</v>
      </c>
      <c r="J61" s="74" t="s">
        <v>250</v>
      </c>
      <c r="K61" s="78"/>
      <c r="L61" s="79" t="s">
        <v>293</v>
      </c>
      <c r="N61" s="60" t="s">
        <v>252</v>
      </c>
      <c r="O61" s="51" t="s">
        <v>177</v>
      </c>
      <c r="P61" s="80"/>
      <c r="Q61" s="46"/>
      <c r="R61" s="35" t="s">
        <v>274</v>
      </c>
      <c r="S61" s="23" t="s">
        <v>38</v>
      </c>
      <c r="U61" s="59">
        <v>225509.71</v>
      </c>
    </row>
    <row r="62" spans="1:21" x14ac:dyDescent="0.25">
      <c r="A62" s="99" t="s">
        <v>59</v>
      </c>
      <c r="B62" s="76" t="s">
        <v>308</v>
      </c>
      <c r="C62" s="75">
        <v>45260</v>
      </c>
      <c r="D62" s="77" t="s">
        <v>61</v>
      </c>
      <c r="E62" s="77" t="s">
        <v>272</v>
      </c>
      <c r="F62" s="87" t="s">
        <v>255</v>
      </c>
      <c r="G62" s="77" t="s">
        <v>217</v>
      </c>
      <c r="H62" s="77" t="s">
        <v>309</v>
      </c>
      <c r="I62" s="65" t="str">
        <f t="shared" ca="1" si="3"/>
        <v/>
      </c>
      <c r="J62" s="88" t="s">
        <v>310</v>
      </c>
      <c r="K62" s="78"/>
      <c r="L62" s="79" t="s">
        <v>311</v>
      </c>
      <c r="N62" s="60" t="s">
        <v>252</v>
      </c>
      <c r="O62" s="51" t="s">
        <v>177</v>
      </c>
      <c r="P62" s="80"/>
      <c r="Q62" s="46"/>
      <c r="R62" s="35" t="s">
        <v>274</v>
      </c>
      <c r="S62" s="23" t="s">
        <v>321</v>
      </c>
      <c r="U62" s="59">
        <v>161193.97</v>
      </c>
    </row>
    <row r="63" spans="1:21" x14ac:dyDescent="0.25">
      <c r="A63" s="99" t="s">
        <v>59</v>
      </c>
      <c r="B63" s="76" t="s">
        <v>312</v>
      </c>
      <c r="C63" s="75">
        <v>45232</v>
      </c>
      <c r="D63" s="77" t="s">
        <v>61</v>
      </c>
      <c r="E63" s="77" t="s">
        <v>71</v>
      </c>
      <c r="F63" s="87" t="s">
        <v>170</v>
      </c>
      <c r="G63" s="77" t="s">
        <v>313</v>
      </c>
      <c r="H63" s="77" t="s">
        <v>307</v>
      </c>
      <c r="I63" s="65">
        <f t="shared" ca="1" si="3"/>
        <v>12</v>
      </c>
      <c r="J63" s="74" t="s">
        <v>250</v>
      </c>
      <c r="K63" s="78"/>
      <c r="L63" s="79" t="s">
        <v>314</v>
      </c>
      <c r="N63" s="60" t="s">
        <v>252</v>
      </c>
      <c r="O63" s="51" t="s">
        <v>177</v>
      </c>
      <c r="P63" s="80"/>
      <c r="Q63" s="46"/>
      <c r="R63" s="35" t="s">
        <v>274</v>
      </c>
      <c r="S63" s="23" t="s">
        <v>38</v>
      </c>
      <c r="U63" s="59">
        <v>159987.39000000001</v>
      </c>
    </row>
    <row r="64" spans="1:21" x14ac:dyDescent="0.25">
      <c r="A64" s="99" t="s">
        <v>94</v>
      </c>
      <c r="B64" s="76" t="s">
        <v>315</v>
      </c>
      <c r="C64" s="75">
        <v>45228</v>
      </c>
      <c r="D64" s="77" t="s">
        <v>22</v>
      </c>
      <c r="E64" s="77" t="s">
        <v>316</v>
      </c>
      <c r="F64" s="87" t="s">
        <v>63</v>
      </c>
      <c r="G64" s="77" t="s">
        <v>245</v>
      </c>
      <c r="H64" s="77" t="s">
        <v>317</v>
      </c>
      <c r="I64" s="65">
        <f t="shared" ca="1" si="3"/>
        <v>16</v>
      </c>
      <c r="J64" s="74" t="s">
        <v>250</v>
      </c>
      <c r="K64" s="78"/>
      <c r="L64" s="79" t="s">
        <v>293</v>
      </c>
      <c r="N64" s="60" t="s">
        <v>252</v>
      </c>
      <c r="O64" s="51" t="s">
        <v>177</v>
      </c>
      <c r="P64" s="80"/>
      <c r="Q64" s="46"/>
      <c r="R64" s="35" t="s">
        <v>274</v>
      </c>
      <c r="S64" s="23" t="s">
        <v>38</v>
      </c>
      <c r="U64" s="59">
        <v>213989.8</v>
      </c>
    </row>
    <row r="65" spans="1:21" x14ac:dyDescent="0.25">
      <c r="A65" s="99" t="s">
        <v>94</v>
      </c>
      <c r="B65" s="76" t="s">
        <v>318</v>
      </c>
      <c r="C65" s="75">
        <v>45238</v>
      </c>
      <c r="D65" s="77" t="s">
        <v>48</v>
      </c>
      <c r="E65" s="77" t="s">
        <v>272</v>
      </c>
      <c r="F65" s="87" t="s">
        <v>24</v>
      </c>
      <c r="G65" s="77" t="s">
        <v>319</v>
      </c>
      <c r="H65" s="77" t="s">
        <v>320</v>
      </c>
      <c r="I65" s="65">
        <f t="shared" ca="1" si="3"/>
        <v>6</v>
      </c>
      <c r="J65" s="74" t="s">
        <v>250</v>
      </c>
      <c r="K65" s="78"/>
      <c r="L65" s="79" t="s">
        <v>293</v>
      </c>
      <c r="N65" s="60" t="s">
        <v>252</v>
      </c>
      <c r="O65" s="51" t="s">
        <v>177</v>
      </c>
      <c r="P65" s="80"/>
      <c r="Q65" s="46"/>
      <c r="R65" s="35" t="s">
        <v>274</v>
      </c>
      <c r="S65" s="23" t="s">
        <v>38</v>
      </c>
      <c r="U65" s="59">
        <v>222703.96</v>
      </c>
    </row>
    <row r="66" spans="1:21" x14ac:dyDescent="0.25">
      <c r="Q66" s="46"/>
      <c r="S66" s="89"/>
    </row>
  </sheetData>
  <sheetProtection formatCells="0" formatColumns="0" formatRows="0" insertColumns="0" insertRows="0" insertHyperlinks="0" deleteColumns="0" deleteRows="0" selectLockedCells="1" sort="0" autoFilter="0" pivotTables="0"/>
  <autoFilter ref="A1:T4325" xr:uid="{F19A3E90-EDFC-49F4-9A6A-9B5CAC6EEA30}">
    <sortState xmlns:xlrd2="http://schemas.microsoft.com/office/spreadsheetml/2017/richdata2" ref="A4:T41">
      <sortCondition ref="K1:K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202</v>
      </c>
      <c r="E1" s="3" t="s">
        <v>203</v>
      </c>
      <c r="F1" s="8" t="s">
        <v>202</v>
      </c>
      <c r="H1" s="8" t="e" cm="1">
        <f t="array" ref="H1">_xlfn._xlws.FILTER(A:E,D:D&lt;&gt;"")</f>
        <v>#REF!</v>
      </c>
      <c r="J1" s="8"/>
      <c r="M1" s="8" t="s">
        <v>204</v>
      </c>
      <c r="N1" s="3" t="s">
        <v>205</v>
      </c>
    </row>
    <row r="2" spans="1:14" x14ac:dyDescent="0.25">
      <c r="A2" s="8" t="str">
        <f>IF(ISBLANK('Install &amp; Pull Data'!H2),"",'Install &amp; Pull Data'!H2)</f>
        <v>615m</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t="str">
        <f>IF(ISBLANK('Install &amp; Pull Data'!H3),"",'Install &amp; Pull Data'!H3)</f>
        <v>810m</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x14ac:dyDescent="0.25">
      <c r="A4" s="8" t="str">
        <f>IF(ISBLANK('Install &amp; Pull Data'!H4),"",'Install &amp; Pull Data'!H4)</f>
        <v>589m</v>
      </c>
      <c r="B4" s="8" t="str">
        <f>IF(ISBLANK('Install &amp; Pull Data'!M4),"",'Install &amp; Pull Data'!M4)</f>
        <v>Well Fluid Contamination</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t="str">
        <f>IF(ISBLANK('Install &amp; Pull Data'!H5),"",'Install &amp; Pull Data'!H5)</f>
        <v>616m</v>
      </c>
      <c r="B5" s="8" t="str">
        <f>IF(ISBLANK('Install &amp; Pull Data'!M5),"",'Install &amp; Pull Data'!M5)</f>
        <v>Overheating</v>
      </c>
      <c r="C5" s="8" t="str">
        <f>IF(ISBLANK('Install &amp; Pull Data'!R5),"",'Install &amp; Pull Data'!R5)</f>
        <v>w</v>
      </c>
      <c r="D5" s="3" t="str">
        <f>IF(C5="NR",COUNTIF($C$2:C5,"NR"),"")</f>
        <v/>
      </c>
      <c r="E5" s="3" t="str">
        <f t="shared" si="0"/>
        <v/>
      </c>
      <c r="M5" s="3" t="str">
        <f t="shared" si="1"/>
        <v/>
      </c>
      <c r="N5" s="3" t="str">
        <f t="shared" si="2"/>
        <v/>
      </c>
    </row>
    <row r="6" spans="1:14" x14ac:dyDescent="0.25">
      <c r="A6" s="8" t="str">
        <f>IF(ISBLANK('Install &amp; Pull Data'!H6),"",'Install &amp; Pull Data'!H6)</f>
        <v>1016m</v>
      </c>
      <c r="B6" s="8" t="str">
        <f>IF(ISBLANK('Install &amp; Pull Data'!M6),"",'Install &amp; Pull Data'!M6)</f>
        <v>No Production</v>
      </c>
      <c r="C6" s="8" t="str">
        <f>IF(ISBLANK('Install &amp; Pull Data'!R6),"",'Install &amp; Pull Data'!R6)</f>
        <v>w</v>
      </c>
      <c r="D6" s="3" t="str">
        <f>IF(C6="NR",COUNTIF($C$2:C6,"NR"),"")</f>
        <v/>
      </c>
      <c r="E6" s="3" t="str">
        <f t="shared" si="0"/>
        <v/>
      </c>
      <c r="M6" s="3" t="str">
        <f t="shared" si="1"/>
        <v/>
      </c>
      <c r="N6" s="3" t="str">
        <f t="shared" si="2"/>
        <v/>
      </c>
    </row>
    <row r="7" spans="1:14" x14ac:dyDescent="0.25">
      <c r="A7" s="8" t="str">
        <f>IF(ISBLANK('Install &amp; Pull Data'!H7),"",'Install &amp; Pull Data'!H7)</f>
        <v>519m</v>
      </c>
      <c r="B7" s="8" t="str">
        <f>IF(ISBLANK('Install &amp; Pull Data'!M7),"",'Install &amp; Pull Data'!M7)</f>
        <v>Downhole Short</v>
      </c>
      <c r="C7" s="8" t="str">
        <f>IF(ISBLANK('Install &amp; Pull Data'!R7),"",'Install &amp; Pull Data'!R7)</f>
        <v>w</v>
      </c>
      <c r="D7" s="3" t="str">
        <f>IF(C7="NR",COUNTIF($C$2:C7,"NR"),"")</f>
        <v/>
      </c>
      <c r="E7" s="3" t="str">
        <f t="shared" si="0"/>
        <v/>
      </c>
      <c r="M7" s="3" t="str">
        <f t="shared" si="1"/>
        <v/>
      </c>
      <c r="N7" s="3" t="str">
        <f t="shared" si="2"/>
        <v/>
      </c>
    </row>
    <row r="8" spans="1:14" x14ac:dyDescent="0.25">
      <c r="A8" s="8" t="str">
        <f>IF(ISBLANK('Install &amp; Pull Data'!H8),"",'Install &amp; Pull Data'!H8)</f>
        <v>629m</v>
      </c>
      <c r="B8" s="8" t="str">
        <f>IF(ISBLANK('Install &amp; Pull Data'!M8),"",'Install &amp; Pull Data'!M8)</f>
        <v>Well Fluid Contamination</v>
      </c>
      <c r="C8" s="8" t="str">
        <f>IF(ISBLANK('Install &amp; Pull Data'!R8),"",'Install &amp; Pull Data'!R8)</f>
        <v>w</v>
      </c>
      <c r="D8" s="3" t="str">
        <f>IF(C8="NR",COUNTIF($C$2:C8,"NR"),"")</f>
        <v/>
      </c>
      <c r="E8" s="3" t="str">
        <f t="shared" si="0"/>
        <v/>
      </c>
      <c r="M8" s="3" t="str">
        <f t="shared" si="1"/>
        <v/>
      </c>
      <c r="N8" s="3" t="str">
        <f t="shared" si="2"/>
        <v/>
      </c>
    </row>
    <row r="9" spans="1:14" x14ac:dyDescent="0.25">
      <c r="A9" s="8" t="str">
        <f>IF(ISBLANK('Install &amp; Pull Data'!H9),"",'Install &amp; Pull Data'!H9)</f>
        <v>629m</v>
      </c>
      <c r="B9" s="8" t="str">
        <f>IF(ISBLANK('Install &amp; Pull Data'!M9),"",'Install &amp; Pull Data'!M9)</f>
        <v>Well Fluid Contamination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t="str">
        <f>IF(ISBLANK('Install &amp; Pull Data'!H10),"",'Install &amp; Pull Data'!H10)</f>
        <v>655m</v>
      </c>
      <c r="B12" s="8" t="str">
        <f>IF(ISBLANK('Install &amp; Pull Data'!M10),"",'Install &amp; Pull Data'!M10)</f>
        <v>No Production</v>
      </c>
      <c r="C12" s="8" t="str">
        <f>IF(ISBLANK('Install &amp; Pull Data'!R10),"",'Install &amp; Pull Data'!R10)</f>
        <v>w</v>
      </c>
      <c r="D12" s="3" t="str">
        <f>IF(C12="NR",COUNTIF($C$2:C12,"NR"),"")</f>
        <v/>
      </c>
      <c r="E12" s="3" t="str">
        <f t="shared" si="0"/>
        <v/>
      </c>
      <c r="M12" s="3" t="str">
        <f t="shared" si="1"/>
        <v/>
      </c>
      <c r="N12" s="3" t="str">
        <f t="shared" si="2"/>
        <v/>
      </c>
    </row>
    <row r="13" spans="1:14" x14ac:dyDescent="0.25">
      <c r="A13" s="8" t="str">
        <f>IF(ISBLANK('Install &amp; Pull Data'!H11),"",'Install &amp; Pull Data'!H11)</f>
        <v>810m</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t="str">
        <f>IF(ISBLANK('Install &amp; Pull Data'!H12),"",'Install &amp; Pull Data'!H12)</f>
        <v>600m</v>
      </c>
      <c r="B14" s="8" t="str">
        <f>IF(ISBLANK('Install &amp; Pull Data'!M12),"",'Install &amp; Pull Data'!M12)</f>
        <v>Downhole Short</v>
      </c>
      <c r="C14" s="8" t="str">
        <f>IF(ISBLANK('Install &amp; Pull Data'!R12),"",'Install &amp; Pull Data'!R12)</f>
        <v>w</v>
      </c>
      <c r="D14" s="3" t="str">
        <f>IF(C14="NR",COUNTIF($C$2:C14,"NR"),"")</f>
        <v/>
      </c>
      <c r="E14" s="3" t="str">
        <f t="shared" si="0"/>
        <v/>
      </c>
      <c r="M14" s="3" t="str">
        <f t="shared" si="1"/>
        <v/>
      </c>
      <c r="N14" s="3" t="str">
        <f t="shared" si="2"/>
        <v/>
      </c>
    </row>
    <row r="15" spans="1:14" x14ac:dyDescent="0.25">
      <c r="A15" s="8" t="str">
        <f>IF(ISBLANK('Install &amp; Pull Data'!H13),"",'Install &amp; Pull Data'!H13)</f>
        <v>375m</v>
      </c>
      <c r="B15" s="8" t="str">
        <f>IF(ISBLANK('Install &amp; Pull Data'!M13),"",'Install &amp; Pull Data'!M13)</f>
        <v>No Production</v>
      </c>
      <c r="C15" s="8" t="str">
        <f>IF(ISBLANK('Install &amp; Pull Data'!R13),"",'Install &amp; Pull Data'!R13)</f>
        <v>w</v>
      </c>
      <c r="D15" s="3" t="str">
        <f>IF(C15="NR",COUNTIF($C$2:C15,"NR"),"")</f>
        <v/>
      </c>
      <c r="E15" s="3" t="str">
        <f t="shared" si="0"/>
        <v/>
      </c>
      <c r="M15" s="3" t="str">
        <f t="shared" si="1"/>
        <v/>
      </c>
      <c r="N15" s="3" t="str">
        <f t="shared" si="2"/>
        <v/>
      </c>
    </row>
    <row r="16" spans="1:14" x14ac:dyDescent="0.25">
      <c r="A16" s="8" t="str">
        <f>IF(ISBLANK('Install &amp; Pull Data'!H14),"",'Install &amp; Pull Data'!H14)</f>
        <v>858m</v>
      </c>
      <c r="B16" s="8" t="str">
        <f>IF(ISBLANK('Install &amp; Pull Data'!M14),"",'Install &amp; Pull Data'!M14)</f>
        <v>Steam Contamination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t="str">
        <f>IF(ISBLANK('Install &amp; Pull Data'!H15),"",'Install &amp; Pull Data'!H15)</f>
        <v>500m</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t="str">
        <f>IF(ISBLANK('Install &amp; Pull Data'!H16),"",'Install &amp; Pull Data'!H16)</f>
        <v>830m</v>
      </c>
      <c r="B18" s="8" t="str">
        <f>IF(ISBLANK('Install &amp; Pull Data'!M16),"",'Install &amp; Pull Data'!M16)</f>
        <v>Downhole Short</v>
      </c>
      <c r="C18" s="8" t="str">
        <f>IF(ISBLANK('Install &amp; Pull Data'!R16),"",'Install &amp; Pull Data'!R16)</f>
        <v>w</v>
      </c>
      <c r="D18" s="3" t="str">
        <f>IF(C18="NR",COUNTIF($C$2:C18,"NR"),"")</f>
        <v/>
      </c>
      <c r="E18" s="3" t="str">
        <f t="shared" si="0"/>
        <v/>
      </c>
      <c r="M18" s="3" t="str">
        <f t="shared" si="1"/>
        <v/>
      </c>
      <c r="N18" s="3" t="str">
        <f t="shared" si="2"/>
        <v/>
      </c>
    </row>
    <row r="19" spans="1:14" x14ac:dyDescent="0.25">
      <c r="A19" s="8" t="str">
        <f>IF(ISBLANK('Install &amp; Pull Data'!H17),"",'Install &amp; Pull Data'!H17)</f>
        <v>958m</v>
      </c>
      <c r="B19" s="8" t="str">
        <f>IF(ISBLANK('Install &amp; Pull Data'!M17),"",'Install &amp; Pull Data'!M17)</f>
        <v>Downhole Short</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t="str">
        <f>IF(ISBLANK('Install &amp; Pull Data'!H18),"",'Install &amp; Pull Data'!H18)</f>
        <v>600m</v>
      </c>
      <c r="B21" s="8" t="str">
        <f>IF(ISBLANK('Install &amp; Pull Data'!M18),"",'Install &amp; Pull Data'!M18)</f>
        <v>Downhole Short</v>
      </c>
      <c r="C21" s="8" t="str">
        <f>IF(ISBLANK('Install &amp; Pull Data'!R18),"",'Install &amp; Pull Data'!R18)</f>
        <v>w</v>
      </c>
      <c r="D21" s="3" t="str">
        <f>IF(C21="NR",COUNTIF($C$2:C21,"NR"),"")</f>
        <v/>
      </c>
      <c r="E21" s="3" t="str">
        <f t="shared" si="0"/>
        <v/>
      </c>
      <c r="M21" s="3" t="str">
        <f t="shared" si="1"/>
        <v/>
      </c>
      <c r="N21" s="3" t="str">
        <f t="shared" si="2"/>
        <v/>
      </c>
    </row>
    <row r="22" spans="1:14" x14ac:dyDescent="0.25">
      <c r="A22" s="8" t="str">
        <f>IF(ISBLANK('Install &amp; Pull Data'!H19),"",'Install &amp; Pull Data'!H19)</f>
        <v>745m</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t="str">
        <f>IF(ISBLANK('Install &amp; Pull Data'!H20),"",'Install &amp; Pull Data'!H20)</f>
        <v>950m</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t="str">
        <f>IF(ISBLANK('Install &amp; Pull Data'!H21),"",'Install &amp; Pull Data'!H21)</f>
        <v>650m</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x14ac:dyDescent="0.25">
      <c r="A25" s="8" t="str">
        <f>IF(ISBLANK('Install &amp; Pull Data'!H22),"",'Install &amp; Pull Data'!H22)</f>
        <v>370m</v>
      </c>
      <c r="B25" s="8" t="str">
        <f>IF(ISBLANK('Install &amp; Pull Data'!M22),"",'Install &amp; Pull Data'!M22)</f>
        <v>Rebuild</v>
      </c>
      <c r="C25" s="8" t="str">
        <f>IF(ISBLANK('Install &amp; Pull Data'!R22),"",'Install &amp; Pull Data'!R22)</f>
        <v>w</v>
      </c>
      <c r="D25" s="3" t="str">
        <f>IF(C25="NR",COUNTIF($C$2:C25,"NR"),"")</f>
        <v/>
      </c>
      <c r="E25" s="3" t="str">
        <f t="shared" si="0"/>
        <v/>
      </c>
      <c r="M25" s="3" t="str">
        <f t="shared" si="1"/>
        <v/>
      </c>
      <c r="N25" s="3" t="str">
        <f t="shared" si="2"/>
        <v/>
      </c>
    </row>
    <row r="26" spans="1:14" x14ac:dyDescent="0.25">
      <c r="A26" s="8" t="str">
        <f>IF(ISBLANK('Install &amp; Pull Data'!H23),"",'Install &amp; Pull Data'!H23)</f>
        <v>915m</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t="str">
        <f>IF(ISBLANK('Install &amp; Pull Data'!H24),"",'Install &amp; Pull Data'!H24)</f>
        <v>570m</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t="str">
        <f>IF(ISBLANK('Install &amp; Pull Data'!H25),"",'Install &amp; Pull Data'!H25)</f>
        <v>455m</v>
      </c>
      <c r="B28" s="8" t="str">
        <f>IF(ISBLANK('Install &amp; Pull Data'!M25),"",'Install &amp; Pull Data'!M25)</f>
        <v>Idle Amps</v>
      </c>
      <c r="C28" s="8" t="str">
        <f>IF(ISBLANK('Install &amp; Pull Data'!R25),"",'Install &amp; Pull Data'!R25)</f>
        <v>w</v>
      </c>
      <c r="D28" s="3" t="str">
        <f>IF(C28="NR",COUNTIF($C$2:C28,"NR"),"")</f>
        <v/>
      </c>
      <c r="E28" s="3" t="str">
        <f t="shared" si="0"/>
        <v/>
      </c>
      <c r="M28" s="3" t="str">
        <f t="shared" si="1"/>
        <v/>
      </c>
      <c r="N28" s="3" t="str">
        <f t="shared" si="2"/>
        <v/>
      </c>
    </row>
    <row r="29" spans="1:14" x14ac:dyDescent="0.25">
      <c r="A29" s="8" t="str">
        <f>IF(ISBLANK('Install &amp; Pull Data'!H26),"",'Install &amp; Pull Data'!H26)</f>
        <v>549m</v>
      </c>
      <c r="B29" s="8" t="str">
        <f>IF(ISBLANK('Install &amp; Pull Data'!M26),"",'Install &amp; Pull Data'!M26)</f>
        <v>Unknown</v>
      </c>
      <c r="C29" s="8" t="str">
        <f>IF(ISBLANK('Install &amp; Pull Data'!R26),"",'Install &amp; Pull Data'!R26)</f>
        <v>w</v>
      </c>
      <c r="D29" s="3" t="str">
        <f>IF(C29="NR",COUNTIF($C$2:C29,"NR"),"")</f>
        <v/>
      </c>
      <c r="E29" s="3" t="str">
        <f t="shared" si="0"/>
        <v/>
      </c>
      <c r="M29" s="3" t="str">
        <f t="shared" si="1"/>
        <v/>
      </c>
      <c r="N29" s="3" t="str">
        <f t="shared" si="2"/>
        <v/>
      </c>
    </row>
    <row r="30" spans="1:14" x14ac:dyDescent="0.25">
      <c r="A30" s="8" t="str">
        <f>IF(ISBLANK('Install &amp; Pull Data'!H27),"",'Install &amp; Pull Data'!H27)</f>
        <v>858m</v>
      </c>
      <c r="B30" s="8" t="str">
        <f>IF(ISBLANK('Install &amp; Pull Data'!M27),"",'Install &amp; Pull Data'!M27)</f>
        <v>Downhole Short</v>
      </c>
      <c r="C30" s="8" t="str">
        <f>IF(ISBLANK('Install &amp; Pull Data'!R27),"",'Install &amp; Pull Data'!R27)</f>
        <v>w</v>
      </c>
      <c r="D30" s="3" t="str">
        <f>IF(C30="NR",COUNTIF($C$2:C30,"NR"),"")</f>
        <v/>
      </c>
      <c r="E30" s="3" t="str">
        <f t="shared" si="0"/>
        <v/>
      </c>
      <c r="M30" s="3" t="str">
        <f t="shared" si="1"/>
        <v/>
      </c>
      <c r="N30" s="3" t="str">
        <f t="shared" si="2"/>
        <v/>
      </c>
    </row>
    <row r="31" spans="1:14" x14ac:dyDescent="0.25">
      <c r="A31" s="8" t="str">
        <f>IF(ISBLANK('Install &amp; Pull Data'!H28),"",'Install &amp; Pull Data'!H28)</f>
        <v>776m</v>
      </c>
      <c r="B31" s="8" t="str">
        <f>IF(ISBLANK('Install &amp; Pull Data'!M28),"",'Install &amp; Pull Data'!M28)</f>
        <v>Unknown</v>
      </c>
      <c r="C31" s="8" t="str">
        <f>IF(ISBLANK('Install &amp; Pull Data'!R28),"",'Install &amp; Pull Data'!R28)</f>
        <v>w</v>
      </c>
      <c r="D31" s="3" t="str">
        <f>IF(C31="NR",COUNTIF($C$2:C31,"NR"),"")</f>
        <v/>
      </c>
      <c r="E31" s="3" t="str">
        <f t="shared" si="0"/>
        <v/>
      </c>
      <c r="M31" s="3" t="str">
        <f t="shared" si="1"/>
        <v/>
      </c>
      <c r="N31" s="3" t="str">
        <f t="shared" si="2"/>
        <v/>
      </c>
    </row>
    <row r="32" spans="1:14" x14ac:dyDescent="0.25">
      <c r="A32" s="8" t="str">
        <f>IF(ISBLANK('Install &amp; Pull Data'!H29),"",'Install &amp; Pull Data'!H29)</f>
        <v>605m</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t="str">
        <f>IF(ISBLANK('Install &amp; Pull Data'!H30),"",'Install &amp; Pull Data'!H30)</f>
        <v>915m</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206</v>
      </c>
    </row>
    <row r="34" spans="1:25" x14ac:dyDescent="0.25">
      <c r="A34" s="8" t="str">
        <f>IF(ISBLANK('Install &amp; Pull Data'!H31),"",'Install &amp; Pull Data'!H31)</f>
        <v>540m</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t="str">
        <f>IF(ISBLANK('Install &amp; Pull Data'!H32),"",'Install &amp; Pull Data'!H32)</f>
        <v>480m</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t="str">
        <f>IF(ISBLANK('Install &amp; Pull Data'!H33),"",'Install &amp; Pull Data'!H33)</f>
        <v>809m</v>
      </c>
      <c r="B36" s="8" t="str">
        <f>IF(ISBLANK('Install &amp; Pull Data'!M33),"",'Install &amp; Pull Data'!M33)</f>
        <v>Unknown</v>
      </c>
      <c r="C36" s="8" t="str">
        <f>IF(ISBLANK('Install &amp; Pull Data'!R33),"",'Install &amp; Pull Data'!R33)</f>
        <v>w</v>
      </c>
      <c r="D36" s="3" t="str">
        <f>IF(C36="NR",COUNTIF($C$2:C36,"NR"),"")</f>
        <v/>
      </c>
      <c r="E36" s="3" t="str">
        <f t="shared" si="0"/>
        <v/>
      </c>
      <c r="M36" s="3" t="str">
        <f t="shared" si="1"/>
        <v/>
      </c>
      <c r="N36" s="3" t="str">
        <f t="shared" si="2"/>
        <v/>
      </c>
    </row>
    <row r="37" spans="1:25" x14ac:dyDescent="0.25">
      <c r="A37" s="8" t="str">
        <f>IF(ISBLANK('Install &amp; Pull Data'!H34),"",'Install &amp; Pull Data'!H34)</f>
        <v>890m</v>
      </c>
      <c r="B37" s="8" t="str">
        <f>IF(ISBLANK('Install &amp; Pull Data'!M34),"",'Install &amp; Pull Data'!M34)</f>
        <v>Unknown</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t="str">
        <f>IF(ISBLANK('Install &amp; Pull Data'!H36),"",'Install &amp; Pull Data'!H36)</f>
        <v>660m</v>
      </c>
      <c r="B39" s="8" t="str">
        <f>IF(ISBLANK('Install &amp; Pull Data'!M36),"",'Install &amp; Pull Data'!M36)</f>
        <v>Unknown</v>
      </c>
      <c r="C39" s="8" t="str">
        <f>IF(ISBLANK('Install &amp; Pull Data'!R36),"",'Install &amp; Pull Data'!R36)</f>
        <v>w</v>
      </c>
      <c r="D39" s="3" t="str">
        <f>IF(C39="NR",COUNTIF($C$2:C39,"NR"),"")</f>
        <v/>
      </c>
      <c r="E39" s="3" t="str">
        <f t="shared" si="0"/>
        <v/>
      </c>
      <c r="M39" s="3" t="str">
        <f t="shared" si="1"/>
        <v/>
      </c>
      <c r="N39" s="3" t="str">
        <f t="shared" si="2"/>
        <v/>
      </c>
    </row>
    <row r="40" spans="1:25" x14ac:dyDescent="0.25">
      <c r="A40" s="8" t="str">
        <f>IF(ISBLANK('Install &amp; Pull Data'!H37),"",'Install &amp; Pull Data'!H37)</f>
        <v>620m</v>
      </c>
      <c r="B40" s="8" t="str">
        <f>IF(ISBLANK('Install &amp; Pull Data'!M37),"",'Install &amp; Pull Data'!M37)</f>
        <v/>
      </c>
      <c r="C40" s="8" t="str">
        <f>IF(ISBLANK('Install &amp; Pull Data'!R37),"",'Install &amp; Pull Data'!R37)</f>
        <v>w</v>
      </c>
      <c r="D40" s="3" t="str">
        <f>IF(C40="NR",COUNTIF($C$2:C40,"NR"),"")</f>
        <v/>
      </c>
      <c r="E40" s="3" t="str">
        <f t="shared" si="0"/>
        <v/>
      </c>
      <c r="M40" s="3" t="str">
        <f t="shared" si="1"/>
        <v/>
      </c>
      <c r="N40" s="3" t="str">
        <f t="shared" si="2"/>
        <v/>
      </c>
    </row>
    <row r="41" spans="1:25" x14ac:dyDescent="0.25">
      <c r="A41" s="8" t="str">
        <f>IF(ISBLANK('Install &amp; Pull Data'!H38),"",'Install &amp; Pull Data'!H38)</f>
        <v>575m</v>
      </c>
      <c r="B41" s="8" t="str">
        <f>IF(ISBLANK('Install &amp; Pull Data'!M38),"",'Install &amp; Pull Data'!M38)</f>
        <v>Downhole Short</v>
      </c>
      <c r="C41" s="8" t="str">
        <f>IF(ISBLANK('Install &amp; Pull Data'!R38),"",'Install &amp; Pull Data'!R38)</f>
        <v>w</v>
      </c>
      <c r="D41" s="3" t="str">
        <f>IF(C41="NR",COUNTIF($C$2:C41,"NR"),"")</f>
        <v/>
      </c>
      <c r="E41" s="3" t="str">
        <f t="shared" si="0"/>
        <v/>
      </c>
      <c r="M41" s="3" t="str">
        <f t="shared" si="1"/>
        <v/>
      </c>
      <c r="N41" s="3" t="str">
        <f t="shared" si="2"/>
        <v/>
      </c>
    </row>
    <row r="42" spans="1:25" x14ac:dyDescent="0.25">
      <c r="A42" s="8" t="str">
        <f>IF(ISBLANK('Install &amp; Pull Data'!H39),"",'Install &amp; Pull Data'!H39)</f>
        <v>930m</v>
      </c>
      <c r="B42" s="8" t="str">
        <f>IF(ISBLANK('Install &amp; Pull Data'!M39),"",'Install &amp; Pull Data'!M39)</f>
        <v>Downhole Short</v>
      </c>
      <c r="C42" s="8" t="str">
        <f>IF(ISBLANK('Install &amp; Pull Data'!R39),"",'Install &amp; Pull Data'!R39)</f>
        <v>w</v>
      </c>
      <c r="D42" s="3" t="str">
        <f>IF(C42="NR",COUNTIF($C$2:C42,"NR"),"")</f>
        <v/>
      </c>
      <c r="E42" s="3" t="str">
        <f t="shared" si="0"/>
        <v/>
      </c>
      <c r="M42" s="3" t="str">
        <f t="shared" si="1"/>
        <v/>
      </c>
      <c r="N42" s="3" t="str">
        <f t="shared" si="2"/>
        <v/>
      </c>
    </row>
    <row r="43" spans="1:25" x14ac:dyDescent="0.25">
      <c r="A43" s="8">
        <f>IF(ISBLANK('Install &amp; Pull Data'!H40),"",'Install &amp; Pull Data'!H40)</f>
        <v>580</v>
      </c>
      <c r="B43" s="8" t="str">
        <f>IF(ISBLANK('Install &amp; Pull Data'!M40),"",'Install &amp; Pull Data'!M40)</f>
        <v>Downhole Short</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t="str">
        <f>IF(ISBLANK('Install &amp; Pull Data'!H41),"",'Install &amp; Pull Data'!H41)</f>
        <v>650m</v>
      </c>
      <c r="B45" s="8" t="str">
        <f>IF(ISBLANK('Install &amp; Pull Data'!M41),"",'Install &amp; Pull Data'!M41)</f>
        <v>Downhole Short</v>
      </c>
      <c r="C45" s="8" t="str">
        <f>IF(ISBLANK('Install &amp; Pull Data'!R41),"",'Install &amp; Pull Data'!R41)</f>
        <v>w</v>
      </c>
      <c r="D45" s="3" t="str">
        <f>IF(C45="NR",COUNTIF($C$2:C45,"NR"),"")</f>
        <v/>
      </c>
      <c r="E45" s="3" t="str">
        <f t="shared" si="0"/>
        <v/>
      </c>
      <c r="M45" s="3" t="str">
        <f t="shared" si="1"/>
        <v/>
      </c>
      <c r="N45" s="3" t="str">
        <f t="shared" si="2"/>
        <v/>
      </c>
    </row>
    <row r="46" spans="1:25" x14ac:dyDescent="0.25">
      <c r="A46" s="8" t="str">
        <f>IF(ISBLANK('Install &amp; Pull Data'!H42),"",'Install &amp; Pull Data'!H42)</f>
        <v>570m</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t="str">
        <f>IF(ISBLANK('Install &amp; Pull Data'!H43),"",'Install &amp; Pull Data'!H43)</f>
        <v>410m</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171</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t="str">
        <f>IF(ISBLANK('Install &amp; Pull Data'!H45),"",'Install &amp; Pull Data'!H45)</f>
        <v>608m</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109</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107</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95</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f ca="1">IF(ISBLANK('Install &amp; Pull Data'!I49),"",'Install &amp; Pull Data'!I49)</f>
        <v>79</v>
      </c>
      <c r="B54" s="8" t="str">
        <f>IF(ISBLANK('Install &amp; Pull Data'!O49),"",'Install &amp; Pull Data'!O49)</f>
        <v>new screen</v>
      </c>
      <c r="C54" s="8" t="str">
        <f>IF(ISBLANK('Install &amp; Pull Data'!S49),"",'Install &amp; Pull Data'!S49)</f>
        <v>R</v>
      </c>
      <c r="D54" s="3" t="str">
        <f>IF(C54="NR",COUNTIF($C$2:C54,"NR"),"")</f>
        <v/>
      </c>
      <c r="E54" s="3" t="str">
        <f t="shared" si="0"/>
        <v/>
      </c>
      <c r="M54" s="3" t="str">
        <f t="shared" si="1"/>
        <v/>
      </c>
      <c r="N54" s="3" t="str">
        <f t="shared" si="2"/>
        <v/>
      </c>
    </row>
    <row r="55" spans="1:14" x14ac:dyDescent="0.25">
      <c r="A55" s="8">
        <f ca="1">IF(ISBLANK('Install &amp; Pull Data'!I50),"",'Install &amp; Pull Data'!I50)</f>
        <v>64</v>
      </c>
      <c r="B55" s="8" t="str">
        <f>IF(ISBLANK('Install &amp; Pull Data'!O50),"",'Install &amp; Pull Data'!O50)</f>
        <v>new screen</v>
      </c>
      <c r="C55" s="8" t="str">
        <f>IF(ISBLANK('Install &amp; Pull Data'!S50),"",'Install &amp; Pull Data'!S50)</f>
        <v>R</v>
      </c>
      <c r="D55" s="3" t="str">
        <f>IF(C55="NR",COUNTIF($C$2:C55,"NR"),"")</f>
        <v/>
      </c>
      <c r="E55" s="3" t="str">
        <f t="shared" si="0"/>
        <v/>
      </c>
    </row>
    <row r="56" spans="1:14" x14ac:dyDescent="0.25">
      <c r="A56" s="8">
        <f ca="1">IF(ISBLANK('Install &amp; Pull Data'!I51),"",'Install &amp; Pull Data'!I51)</f>
        <v>62</v>
      </c>
      <c r="B56" s="8" t="str">
        <f>IF(ISBLANK('Install &amp; Pull Data'!O51),"",'Install &amp; Pull Data'!O51)</f>
        <v>new screen</v>
      </c>
      <c r="C56" s="8" t="str">
        <f>IF(ISBLANK('Install &amp; Pull Data'!S51),"",'Install &amp; Pull Data'!S51)</f>
        <v>R</v>
      </c>
      <c r="D56" s="3" t="str">
        <f>IF(C56="NR",COUNTIF($C$2:C56,"NR"),"")</f>
        <v/>
      </c>
      <c r="E56" s="3" t="str">
        <f t="shared" si="0"/>
        <v/>
      </c>
    </row>
    <row r="57" spans="1:14" x14ac:dyDescent="0.25">
      <c r="A57" s="8">
        <f ca="1">IF(ISBLANK('Install &amp; Pull Data'!I52),"",'Install &amp; Pull Data'!I52)</f>
        <v>60</v>
      </c>
      <c r="B57" s="8" t="str">
        <f>IF(ISBLANK('Install &amp; Pull Data'!O52),"",'Install &amp; Pull Data'!O52)</f>
        <v>new screen</v>
      </c>
      <c r="C57" s="8" t="str">
        <f>IF(ISBLANK('Install &amp; Pull Data'!S52),"",'Install &amp; Pull Data'!S52)</f>
        <v>R</v>
      </c>
      <c r="D57" s="3" t="str">
        <f>IF(C57="NR",COUNTIF($C$2:C57,"NR"),"")</f>
        <v/>
      </c>
      <c r="E57" s="3" t="str">
        <f t="shared" si="0"/>
        <v/>
      </c>
    </row>
    <row r="58" spans="1:14" x14ac:dyDescent="0.25">
      <c r="A58" s="8">
        <f ca="1">IF(ISBLANK('Install &amp; Pull Data'!I53),"",'Install &amp; Pull Data'!I53)</f>
        <v>60</v>
      </c>
      <c r="B58" s="8" t="str">
        <f>IF(ISBLANK('Install &amp; Pull Data'!O53),"",'Install &amp; Pull Data'!O53)</f>
        <v>new screen</v>
      </c>
      <c r="C58" s="8" t="str">
        <f>IF(ISBLANK('Install &amp; Pull Data'!S53),"",'Install &amp; Pull Data'!S53)</f>
        <v>R</v>
      </c>
      <c r="D58" s="3" t="str">
        <f>IF(C58="NR",COUNTIF($C$2:C58,"NR"),"")</f>
        <v/>
      </c>
      <c r="E58" s="3" t="str">
        <f t="shared" si="0"/>
        <v/>
      </c>
    </row>
    <row r="59" spans="1:14" x14ac:dyDescent="0.25">
      <c r="A59" s="8">
        <f ca="1">IF(ISBLANK('Install &amp; Pull Data'!I54),"",'Install &amp; Pull Data'!I54)</f>
        <v>58</v>
      </c>
      <c r="B59" s="8" t="str">
        <f>IF(ISBLANK('Install &amp; Pull Data'!O54),"",'Install &amp; Pull Data'!O54)</f>
        <v>new screen</v>
      </c>
      <c r="C59" s="8" t="str">
        <f>IF(ISBLANK('Install &amp; Pull Data'!T54),"",'Install &amp; Pull Data'!T54)</f>
        <v/>
      </c>
      <c r="D59" s="3" t="str">
        <f>IF(C59="NR",COUNTIF($C$2:C59,"NR"),"")</f>
        <v/>
      </c>
      <c r="E59" s="3" t="str">
        <f t="shared" si="0"/>
        <v/>
      </c>
    </row>
    <row r="60" spans="1:14" x14ac:dyDescent="0.25">
      <c r="A60" s="8">
        <f ca="1">IF(ISBLANK('Install &amp; Pull Data'!I55),"",'Install &amp; Pull Data'!I55)</f>
        <v>58</v>
      </c>
      <c r="B60" s="8" t="str">
        <f>IF(ISBLANK('Install &amp; Pull Data'!O55),"",'Install &amp; Pull Data'!O55)</f>
        <v>new screen</v>
      </c>
      <c r="C60" s="8" t="str">
        <f>IF(ISBLANK('Install &amp; Pull Data'!T55),"",'Install &amp; Pull Data'!T55)</f>
        <v/>
      </c>
      <c r="D60" s="3" t="str">
        <f>IF(C60="NR",COUNTIF($C$2:C60,"NR"),"")</f>
        <v/>
      </c>
      <c r="E60" s="3" t="str">
        <f t="shared" si="0"/>
        <v/>
      </c>
    </row>
    <row r="61" spans="1:14" x14ac:dyDescent="0.25">
      <c r="A61" s="8">
        <f ca="1">IF(ISBLANK('Install &amp; Pull Data'!I56),"",'Install &amp; Pull Data'!I56)</f>
        <v>15</v>
      </c>
      <c r="B61" s="8" t="str">
        <f>IF(ISBLANK('Install &amp; Pull Data'!O56),"",'Install &amp; Pull Data'!O56)</f>
        <v>new screen</v>
      </c>
      <c r="C61" s="8" t="str">
        <f>IF(ISBLANK('Install &amp; Pull Data'!S56),"",'Install &amp; Pull Data'!S56)</f>
        <v>R</v>
      </c>
      <c r="D61" s="3" t="str">
        <f>IF(C61="NR",COUNTIF($C$2:C61,"NR"),"")</f>
        <v/>
      </c>
      <c r="E61" s="3" t="str">
        <f t="shared" si="0"/>
        <v/>
      </c>
    </row>
    <row r="62" spans="1:14" x14ac:dyDescent="0.25">
      <c r="A62" s="8">
        <f ca="1">IF(ISBLANK('Install &amp; Pull Data'!I57),"",'Install &amp; Pull Data'!I57)</f>
        <v>18</v>
      </c>
      <c r="B62" s="8" t="str">
        <f>IF(ISBLANK('Install &amp; Pull Data'!O57),"",'Install &amp; Pull Data'!O57)</f>
        <v>new screen</v>
      </c>
      <c r="C62" s="8" t="str">
        <f>IF(ISBLANK('Install &amp; Pull Data'!S57),"",'Install &amp; Pull Data'!S57)</f>
        <v>R</v>
      </c>
      <c r="D62" s="3" t="str">
        <f>IF(C62="NR",COUNTIF($C$2:C62,"NR"),"")</f>
        <v/>
      </c>
      <c r="E62" s="3" t="str">
        <f t="shared" si="0"/>
        <v/>
      </c>
    </row>
    <row r="63" spans="1:14" x14ac:dyDescent="0.25">
      <c r="A63" s="8">
        <f ca="1">IF(ISBLANK('Install &amp; Pull Data'!I58),"",'Install &amp; Pull Data'!I58)</f>
        <v>25</v>
      </c>
      <c r="B63" s="8" t="str">
        <f>IF(ISBLANK('Install &amp; Pull Data'!O58),"",'Install &amp; Pull Data'!O58)</f>
        <v>new screen</v>
      </c>
      <c r="C63" s="8" t="str">
        <f>IF(ISBLANK('Install &amp; Pull Data'!S58),"",'Install &amp; Pull Data'!S58)</f>
        <v>R</v>
      </c>
      <c r="D63" s="3" t="str">
        <f>IF(C63="NR",COUNTIF($C$2:C63,"NR"),"")</f>
        <v/>
      </c>
      <c r="E63" s="3" t="str">
        <f t="shared" si="0"/>
        <v/>
      </c>
    </row>
    <row r="64" spans="1:14" x14ac:dyDescent="0.25">
      <c r="A64" s="8">
        <f ca="1">IF(ISBLANK('Install &amp; Pull Data'!I59),"",'Install &amp; Pull Data'!I59)</f>
        <v>3</v>
      </c>
      <c r="B64" s="8" t="str">
        <f>IF(ISBLANK('Install &amp; Pull Data'!O59),"",'Install &amp; Pull Data'!O59)</f>
        <v>new screen</v>
      </c>
      <c r="C64" s="8" t="str">
        <f>IF(ISBLANK('Install &amp; Pull Data'!S59),"",'Install &amp; Pull Data'!S59)</f>
        <v>R</v>
      </c>
      <c r="D64" s="3" t="str">
        <f>IF(C64="NR",COUNTIF($C$2:C64,"NR"),"")</f>
        <v/>
      </c>
      <c r="E64" s="3" t="str">
        <f t="shared" si="0"/>
        <v/>
      </c>
    </row>
    <row r="65" spans="1:5" x14ac:dyDescent="0.25">
      <c r="A65" s="8">
        <f ca="1">IF(ISBLANK('Install &amp; Pull Data'!I61),"",'Install &amp; Pull Data'!I61)</f>
        <v>18</v>
      </c>
      <c r="B65" s="8" t="str">
        <f>IF(ISBLANK('Install &amp; Pull Data'!O60),"",'Install &amp; Pull Data'!O60)</f>
        <v>new screen</v>
      </c>
      <c r="C65" s="8" t="str">
        <f>IF(ISBLANK('Install &amp; Pull Data'!S60),"",'Install &amp; Pull Data'!S60)</f>
        <v>R</v>
      </c>
      <c r="D65" s="3" t="str">
        <f>IF(C65="NR",COUNTIF($C$2:C65,"NR"),"")</f>
        <v/>
      </c>
      <c r="E65" s="3" t="str">
        <f t="shared" si="0"/>
        <v/>
      </c>
    </row>
    <row r="66" spans="1:5" x14ac:dyDescent="0.25">
      <c r="A66" s="8" t="e">
        <f>IF(ISBLANK('Install &amp; Pull Data'!#REF!),"",'Install &amp; Pull Data'!#REF!)</f>
        <v>#REF!</v>
      </c>
      <c r="B66" s="8" t="str">
        <f>IF(ISBLANK('Install &amp; Pull Data'!O61),"",'Install &amp; Pull Data'!O61)</f>
        <v>new screen</v>
      </c>
      <c r="C66" s="8" t="str">
        <f>IF(ISBLANK('Install &amp; Pull Data'!S61),"",'Install &amp; Pull Data'!S61)</f>
        <v>R</v>
      </c>
      <c r="D66" s="3" t="str">
        <f>IF(C66="NR",COUNTIF($C$2:C66,"NR"),"")</f>
        <v/>
      </c>
      <c r="E66" s="3" t="str">
        <f t="shared" ref="E66:E129" si="3">IF((D66=""),"",1-D66/$F$2)</f>
        <v/>
      </c>
    </row>
    <row r="67" spans="1:5" x14ac:dyDescent="0.25">
      <c r="A67" s="8" t="str">
        <f ca="1">IF(ISBLANK('Install &amp; Pull Data'!I62),"",'Install &amp; Pull Data'!I62)</f>
        <v/>
      </c>
      <c r="B67" s="8" t="str">
        <f>IF(ISBLANK('Install &amp; Pull Data'!O62),"",'Install &amp; Pull Data'!O62)</f>
        <v>new screen</v>
      </c>
      <c r="C67" s="8" t="str">
        <f>IF(ISBLANK('Install &amp; Pull Data'!S62),"",'Install &amp; Pull Data'!S62)</f>
        <v>Waiting</v>
      </c>
      <c r="D67" s="3" t="str">
        <f>IF(C67="NR",COUNTIF($C$2:C67,"NR"),"")</f>
        <v/>
      </c>
      <c r="E67" s="3" t="str">
        <f t="shared" si="3"/>
        <v/>
      </c>
    </row>
    <row r="68" spans="1:5" x14ac:dyDescent="0.25">
      <c r="A68" s="8">
        <f ca="1">IF(ISBLANK('Install &amp; Pull Data'!I63),"",'Install &amp; Pull Data'!I63)</f>
        <v>12</v>
      </c>
      <c r="B68" s="8" t="str">
        <f>IF(ISBLANK('Install &amp; Pull Data'!O63),"",'Install &amp; Pull Data'!O63)</f>
        <v>new screen</v>
      </c>
      <c r="C68" s="8" t="str">
        <f>IF(ISBLANK('Install &amp; Pull Data'!S63),"",'Install &amp; Pull Data'!S63)</f>
        <v>R</v>
      </c>
      <c r="D68" s="3" t="str">
        <f>IF(C68="NR",COUNTIF($C$2:C68,"NR"),"")</f>
        <v/>
      </c>
      <c r="E68" s="3" t="str">
        <f t="shared" si="3"/>
        <v/>
      </c>
    </row>
    <row r="69" spans="1:5" x14ac:dyDescent="0.25">
      <c r="A69" s="8">
        <f ca="1">IF(ISBLANK('Install &amp; Pull Data'!I64),"",'Install &amp; Pull Data'!I64)</f>
        <v>16</v>
      </c>
      <c r="B69" s="8" t="str">
        <f>IF(ISBLANK('Install &amp; Pull Data'!O64),"",'Install &amp; Pull Data'!O64)</f>
        <v>new screen</v>
      </c>
      <c r="C69" s="8" t="str">
        <f>IF(ISBLANK('Install &amp; Pull Data'!S64),"",'Install &amp; Pull Data'!S64)</f>
        <v>R</v>
      </c>
      <c r="D69" s="3" t="str">
        <f>IF(C69="NR",COUNTIF($C$2:C69,"NR"),"")</f>
        <v/>
      </c>
      <c r="E69" s="3" t="str">
        <f t="shared" si="3"/>
        <v/>
      </c>
    </row>
    <row r="70" spans="1:5" x14ac:dyDescent="0.25">
      <c r="A70" s="8">
        <f ca="1">IF(ISBLANK('Install &amp; Pull Data'!I65),"",'Install &amp; Pull Data'!I65)</f>
        <v>6</v>
      </c>
      <c r="B70" s="8" t="str">
        <f>IF(ISBLANK('Install &amp; Pull Data'!O65),"",'Install &amp; Pull Data'!O65)</f>
        <v>new screen</v>
      </c>
      <c r="C70" s="8" t="str">
        <f>IF(ISBLANK('Install &amp; Pull Data'!S65),"",'Install &amp; Pull Data'!S65)</f>
        <v>R</v>
      </c>
      <c r="D70" s="3" t="str">
        <f>IF(C70="NR",COUNTIF($C$2:C70,"NR"),"")</f>
        <v/>
      </c>
      <c r="E70" s="3" t="str">
        <f t="shared" si="3"/>
        <v/>
      </c>
    </row>
    <row r="71" spans="1:5" x14ac:dyDescent="0.25">
      <c r="A71" s="8" t="str">
        <f>IF(ISBLANK('Install &amp; Pull Data'!I66),"",'Install &amp; Pull Data'!I66)</f>
        <v/>
      </c>
      <c r="B71" s="8" t="str">
        <f>IF(ISBLANK('Install &amp; Pull Data'!N66),"",'Install &amp; Pull Data'!N66)</f>
        <v/>
      </c>
      <c r="C71" s="8" t="str">
        <f>IF(ISBLANK('Install &amp; Pull Data'!R66),"",'Install &amp; Pull Data'!R66)</f>
        <v/>
      </c>
      <c r="D71" s="3" t="str">
        <f>IF(C71="NR",COUNTIF($C$2:C71,"NR"),"")</f>
        <v/>
      </c>
      <c r="E71" s="3" t="str">
        <f t="shared" si="3"/>
        <v/>
      </c>
    </row>
    <row r="72" spans="1:5" x14ac:dyDescent="0.25">
      <c r="A72" s="8" t="str">
        <f>IF(ISBLANK('Install &amp; Pull Data'!I67),"",'Install &amp; Pull Data'!I67)</f>
        <v/>
      </c>
      <c r="B72" s="8" t="str">
        <f>IF(ISBLANK('Install &amp; Pull Data'!N67),"",'Install &amp; Pull Data'!N67)</f>
        <v/>
      </c>
      <c r="C72" s="8" t="str">
        <f>IF(ISBLANK('Install &amp; Pull Data'!R67),"",'Install &amp; Pull Data'!R67)</f>
        <v/>
      </c>
      <c r="D72" s="3" t="str">
        <f>IF(C72="NR",COUNTIF($C$2:C72,"NR"),"")</f>
        <v/>
      </c>
      <c r="E72" s="3" t="str">
        <f t="shared" si="3"/>
        <v/>
      </c>
    </row>
    <row r="73" spans="1:5" x14ac:dyDescent="0.25">
      <c r="A73" s="8" t="str">
        <f>IF(ISBLANK('Install &amp; Pull Data'!I68),"",'Install &amp; Pull Data'!I68)</f>
        <v/>
      </c>
      <c r="B73" s="8" t="str">
        <f>IF(ISBLANK('Install &amp; Pull Data'!N68),"",'Install &amp; Pull Data'!N68)</f>
        <v/>
      </c>
      <c r="C73" s="8" t="str">
        <f>IF(ISBLANK('Install &amp; Pull Data'!R68),"",'Install &amp; Pull Data'!R68)</f>
        <v/>
      </c>
      <c r="D73" s="3" t="str">
        <f>IF(C73="NR",COUNTIF($C$2:C73,"NR"),"")</f>
        <v/>
      </c>
      <c r="E73" s="3" t="str">
        <f t="shared" si="3"/>
        <v/>
      </c>
    </row>
    <row r="74" spans="1:5" x14ac:dyDescent="0.25">
      <c r="A74" s="8" t="str">
        <f>IF(ISBLANK('Install &amp; Pull Data'!I69),"",'Install &amp; Pull Data'!I69)</f>
        <v/>
      </c>
      <c r="B74" s="8" t="str">
        <f>IF(ISBLANK('Install &amp; Pull Data'!N69),"",'Install &amp; Pull Data'!N69)</f>
        <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Well Fluid Contamination</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4" s="19"/>
      <c r="J4" s="13"/>
    </row>
    <row r="5" spans="1:10" x14ac:dyDescent="0.25">
      <c r="A5" s="3" t="str">
        <f>IF(ISBLANK('Install &amp; Pull Data'!M5),"",'Install &amp; Pull Data'!M5)</f>
        <v>Overheating</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5" s="19"/>
      <c r="J5" s="13"/>
    </row>
    <row r="6" spans="1:10" x14ac:dyDescent="0.25">
      <c r="A6" s="3" t="str">
        <f>IF(ISBLANK('Install &amp; Pull Data'!M6),"",'Install &amp; Pull Data'!M6)</f>
        <v>No Production</v>
      </c>
      <c r="B6" s="3" t="str">
        <f>IF(ISBLANK('Install &amp; Pull Data'!N6),"",'Install &amp; Pull Data'!N6)</f>
        <v>Version 2</v>
      </c>
      <c r="C6" s="3" t="str">
        <f>IF(ISBLANK('Install &amp; Pull Data'!R6),"",'Install &amp; Pull Data'!R6)</f>
        <v>w</v>
      </c>
      <c r="D6" s="3" t="str">
        <f>IF(ISBLANK('Install &amp; Pull Data'!S6),"",'Install &amp; Pull Data'!S6)</f>
        <v>NR</v>
      </c>
      <c r="E6" s="3" t="str">
        <f>'Install &amp; Pull Data'!L6</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6" s="19"/>
      <c r="J6" s="13"/>
    </row>
    <row r="7" spans="1:10" x14ac:dyDescent="0.25">
      <c r="A7" s="3" t="str">
        <f>IF(ISBLANK('Install &amp; Pull Data'!M7),"",'Install &amp; Pull Data'!M7)</f>
        <v>Downhole Short</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7" s="19"/>
      <c r="J7" s="13"/>
    </row>
    <row r="8" spans="1:10" x14ac:dyDescent="0.25">
      <c r="A8" s="3" t="str">
        <f>IF(ISBLANK('Install &amp; Pull Data'!M8),"",'Install &amp; Pull Data'!M8)</f>
        <v>Well Fluid Contamination</v>
      </c>
      <c r="B8" s="3" t="str">
        <f>IF(ISBLANK('Install &amp; Pull Data'!N8),"",'Install &amp; Pull Data'!N8)</f>
        <v>Version 1</v>
      </c>
      <c r="C8" s="3" t="str">
        <f>IF(ISBLANK('Install &amp; Pull Data'!R8),"",'Install &amp; Pull Data'!R8)</f>
        <v>w</v>
      </c>
      <c r="D8" s="3" t="str">
        <f>IF(ISBLANK('Install &amp; Pull Data'!S8),"",'Install &amp; Pull Data'!S8)</f>
        <v>NR</v>
      </c>
      <c r="E8" s="3" t="str">
        <f>'Install &amp; Pull Data'!L8</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8" s="19"/>
      <c r="J8" s="13"/>
    </row>
    <row r="9" spans="1:10" x14ac:dyDescent="0.25">
      <c r="A9" s="3" t="str">
        <f>IF(ISBLANK('Install &amp; Pull Data'!M9),"",'Install &amp; Pull Data'!M9)</f>
        <v>Well Fluid Contamination</v>
      </c>
      <c r="B9" s="3" t="str">
        <f>IF(ISBLANK('Install &amp; Pull Data'!N9),"",'Install &amp; Pull Data'!N9)</f>
        <v>Version 2</v>
      </c>
      <c r="C9" s="3" t="str">
        <f>IF(ISBLANK('Install &amp; Pull Data'!R9),"",'Install &amp; Pull Data'!R9)</f>
        <v>w</v>
      </c>
      <c r="D9" s="3" t="str">
        <f>IF(ISBLANK('Install &amp; Pull Data'!S9),"",'Install &amp; Pull Data'!S9)</f>
        <v>NR</v>
      </c>
      <c r="E9" s="3" t="str">
        <f>'Install &amp; Pull Data'!L9</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No Production</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The cause of the No production/Idle Amps was a broken shaft in the seal; The broken shaft was due to excessive mechanical heat transfer from a seized radial support bearing in the seal head due to loss of lubricity impacted by sand accumulation in the upper lab section.</v>
      </c>
      <c r="F12" s="19"/>
      <c r="J12" s="13"/>
    </row>
    <row r="13" spans="1:10" x14ac:dyDescent="0.25">
      <c r="A13" s="3" t="str">
        <f>IF(ISBLANK('Install &amp; Pull Data'!M11),"",'Install &amp; Pull Data'!M11)</f>
        <v>No Production</v>
      </c>
      <c r="B13" s="3" t="str">
        <f>IF(ISBLANK('Install &amp; Pull Data'!N11),"",'Install &amp; Pull Data'!N11)</f>
        <v>Version 1</v>
      </c>
      <c r="C13" s="3" t="str">
        <f>IF(ISBLANK('Install &amp; Pull Data'!R11),"",'Install &amp; Pull Data'!R11)</f>
        <v>w</v>
      </c>
      <c r="D13" s="3" t="str">
        <f>IF(ISBLANK('Install &amp; Pull Data'!S11),"",'Install &amp; Pull Data'!S11)</f>
        <v>NR</v>
      </c>
      <c r="E13" s="3" t="str">
        <f>'Install &amp; Pull Data'!L11</f>
        <v>system is stabilized, start up issues change pcp</v>
      </c>
      <c r="F13" s="19"/>
      <c r="J13" s="13"/>
    </row>
    <row r="14" spans="1:10" x14ac:dyDescent="0.25">
      <c r="A14" s="3" t="str">
        <f>IF(ISBLANK('Install &amp; Pull Data'!M12),"",'Install &amp; Pull Data'!M12)</f>
        <v>Downhole Short</v>
      </c>
      <c r="B14" s="3" t="str">
        <f>IF(ISBLANK('Install &amp; Pull Data'!N12),"",'Install &amp; Pull Data'!N12)</f>
        <v>Version 1</v>
      </c>
      <c r="C14" s="3" t="str">
        <f>IF(ISBLANK('Install &amp; Pull Data'!R12),"",'Install &amp; Pull Data'!R12)</f>
        <v>w</v>
      </c>
      <c r="D14" s="3" t="str">
        <f>IF(ISBLANK('Install &amp; Pull Data'!S12),"",'Install &amp; Pull Data'!S12)</f>
        <v>NR</v>
      </c>
      <c r="E14" s="3" t="str">
        <f>'Install &amp; Pull Data'!L12</f>
        <v xml:space="preserve">The cause of the downhole short is attributed to the presence of conductive fluid (water and bitumen) and insulation degradation in the motor; the short was located just below the motor female pins. </v>
      </c>
      <c r="F14" s="19"/>
      <c r="J14" s="13"/>
    </row>
    <row r="15" spans="1:10" x14ac:dyDescent="0.25">
      <c r="A15" s="3" t="str">
        <f>IF(ISBLANK('Install &amp; Pull Data'!M13),"",'Install &amp; Pull Data'!M13)</f>
        <v>No Production</v>
      </c>
      <c r="B15" s="3" t="str">
        <f>IF(ISBLANK('Install &amp; Pull Data'!N13),"",'Install &amp; Pull Data'!N13)</f>
        <v>Version 2.5</v>
      </c>
      <c r="C15" s="3" t="str">
        <f>IF(ISBLANK('Install &amp; Pull Data'!R13),"",'Install &amp; Pull Data'!R13)</f>
        <v>w</v>
      </c>
      <c r="D15" s="3" t="str">
        <f>IF(ISBLANK('Install &amp; Pull Data'!S13),"",'Install &amp; Pull Data'!S13)</f>
        <v>NR</v>
      </c>
      <c r="E15" s="3" t="str">
        <f>'Install &amp; Pull Data'!L13</f>
        <v>failed broken shaft, no prod both ways</v>
      </c>
      <c r="F15" s="19"/>
      <c r="J15" s="13"/>
    </row>
    <row r="16" spans="1:10" x14ac:dyDescent="0.25">
      <c r="A16" s="3" t="str">
        <f>IF(ISBLANK('Install &amp; Pull Data'!M14),"",'Install &amp; Pull Data'!M14)</f>
        <v>Steam Contamination</v>
      </c>
      <c r="B16" s="3" t="str">
        <f>IF(ISBLANK('Install &amp; Pull Data'!N14),"",'Install &amp; Pull Data'!N14)</f>
        <v>Version 2.5</v>
      </c>
      <c r="C16" s="3" t="str">
        <f>IF(ISBLANK('Install &amp; Pull Data'!R14),"",'Install &amp; Pull Data'!R14)</f>
        <v>w</v>
      </c>
      <c r="D16" s="3" t="str">
        <f>IF(ISBLANK('Install &amp; Pull Data'!S14),"",'Install &amp; Pull Data'!S14)</f>
        <v>NR</v>
      </c>
      <c r="E16" s="3" t="str">
        <f>'Install &amp; Pull Data'!L14</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Downhole Short</v>
      </c>
      <c r="B18" s="3" t="str">
        <f>IF(ISBLANK('Install &amp; Pull Data'!N16),"",'Install &amp; Pull Data'!N16)</f>
        <v>Version 3.0</v>
      </c>
      <c r="C18" s="3" t="str">
        <f>IF(ISBLANK('Install &amp; Pull Data'!R16),"",'Install &amp; Pull Data'!R16)</f>
        <v>w</v>
      </c>
      <c r="D18" s="3" t="str">
        <f>IF(ISBLANK('Install &amp; Pull Data'!S16),"",'Install &amp; Pull Data'!S16)</f>
        <v>NR</v>
      </c>
      <c r="E18" s="3" t="str">
        <f>'Install &amp; Pull Data'!L16</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c r="F18" s="20"/>
      <c r="G18" s="14"/>
      <c r="H18" s="14"/>
      <c r="I18" s="14"/>
      <c r="J18" s="15"/>
    </row>
    <row r="19" spans="1:10" x14ac:dyDescent="0.25">
      <c r="A19" s="3" t="str">
        <f>IF(ISBLANK('Install &amp; Pull Data'!M17),"",'Install &amp; Pull Data'!M17)</f>
        <v>Downhole Short</v>
      </c>
      <c r="B19" s="3" t="str">
        <f>IF(ISBLANK('Install &amp; Pull Data'!N17),"",'Install &amp; Pull Data'!N17)</f>
        <v>Version 3.0</v>
      </c>
      <c r="C19" s="3" t="str">
        <f>IF(ISBLANK('Install &amp; Pull Data'!R17),"",'Install &amp; Pull Data'!R17)</f>
        <v>w</v>
      </c>
      <c r="D19" s="3" t="str">
        <f>IF(ISBLANK('Install &amp; Pull Data'!S17),"",'Install &amp; Pull Data'!S17)</f>
        <v>NR</v>
      </c>
      <c r="E19" s="3">
        <f>'Install &amp; Pull Data'!L17</f>
        <v>0</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Downhole Short</v>
      </c>
      <c r="B21" s="3" t="str">
        <f>IF(ISBLANK('Install &amp; Pull Data'!N18),"",'Install &amp; Pull Data'!N18)</f>
        <v>Version 1</v>
      </c>
      <c r="C21" s="3" t="str">
        <f>IF(ISBLANK('Install &amp; Pull Data'!R18),"",'Install &amp; Pull Data'!R18)</f>
        <v>w</v>
      </c>
      <c r="D21" s="3" t="str">
        <f>IF(ISBLANK('Install &amp; Pull Data'!S18),"",'Install &amp; Pull Data'!S18)</f>
        <v>NR</v>
      </c>
      <c r="E21" s="3">
        <f>'Install &amp; Pull Data'!L18</f>
        <v>0</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utilizing ver 2.5 for trial purpose to get run time</v>
      </c>
    </row>
    <row r="25" spans="1:10" x14ac:dyDescent="0.25">
      <c r="A25" s="3" t="str">
        <f>IF(ISBLANK('Install &amp; Pull Data'!M22),"",'Install &amp; Pull Data'!M22)</f>
        <v>Rebuild</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pulled and rebuilding to run in another</v>
      </c>
    </row>
    <row r="26" spans="1:10" x14ac:dyDescent="0.25">
      <c r="A26" s="3" t="str">
        <f>IF(ISBLANK('Install &amp; Pull Data'!M23),"",'Install &amp; Pull Data'!M23)</f>
        <v>Downhole Short</v>
      </c>
      <c r="B26" s="3" t="str">
        <f>IF(ISBLANK('Install &amp; Pull Data'!N23),"",'Install &amp; Pull Data'!N23)</f>
        <v>Version 2.5</v>
      </c>
      <c r="C26" s="3" t="str">
        <f>IF(ISBLANK('Install &amp; Pull Data'!R23),"",'Install &amp; Pull Data'!R23)</f>
        <v>w</v>
      </c>
      <c r="D26" s="3" t="str">
        <f>IF(ISBLANK('Install &amp; Pull Data'!S23),"",'Install &amp; Pull Data'!S23)</f>
        <v>NR</v>
      </c>
      <c r="E26" s="3" t="str">
        <f>'Install &amp; Pull Data'!L23</f>
        <v>using backup 2</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Idle Amps</v>
      </c>
      <c r="B28" s="3" t="str">
        <f>IF(ISBLANK('Install &amp; Pull Data'!N25),"",'Install &amp; Pull Data'!N25)</f>
        <v>Version 1</v>
      </c>
      <c r="C28" s="3" t="str">
        <f>IF(ISBLANK('Install &amp; Pull Data'!R25),"",'Install &amp; Pull Data'!R25)</f>
        <v>w</v>
      </c>
      <c r="D28" s="3" t="str">
        <f>IF(ISBLANK('Install &amp; Pull Data'!S25),"",'Install &amp; Pull Data'!S25)</f>
        <v>NR</v>
      </c>
      <c r="E28" s="3">
        <f>'Install &amp; Pull Data'!L25</f>
        <v>0</v>
      </c>
    </row>
    <row r="29" spans="1:10" x14ac:dyDescent="0.25">
      <c r="A29" s="3" t="str">
        <f>IF(ISBLANK('Install &amp; Pull Data'!M26),"",'Install &amp; Pull Data'!M26)</f>
        <v>Unknown</v>
      </c>
      <c r="B29" s="3" t="str">
        <f>IF(ISBLANK('Install &amp; Pull Data'!N26),"",'Install &amp; Pull Data'!N26)</f>
        <v>Version 2</v>
      </c>
      <c r="C29" s="3" t="str">
        <f>IF(ISBLANK('Install &amp; Pull Data'!R26),"",'Install &amp; Pull Data'!R26)</f>
        <v>w</v>
      </c>
      <c r="D29" s="3" t="str">
        <f>IF(ISBLANK('Install &amp; Pull Data'!S26),"",'Install &amp; Pull Data'!S26)</f>
        <v>NR</v>
      </c>
      <c r="E29" s="3" t="str">
        <f>'Install &amp; Pull Data'!L26</f>
        <v>electrically failed</v>
      </c>
    </row>
    <row r="30" spans="1:10" x14ac:dyDescent="0.25">
      <c r="A30" s="3" t="str">
        <f>IF(ISBLANK('Install &amp; Pull Data'!M27),"",'Install &amp; Pull Data'!M27)</f>
        <v>Downhole Short</v>
      </c>
      <c r="B30" s="3" t="str">
        <f>IF(ISBLANK('Install &amp; Pull Data'!N27),"",'Install &amp; Pull Data'!N27)</f>
        <v>Version 2.5</v>
      </c>
      <c r="C30" s="3" t="str">
        <f>IF(ISBLANK('Install &amp; Pull Data'!R27),"",'Install &amp; Pull Data'!R27)</f>
        <v>w</v>
      </c>
      <c r="D30" s="3" t="str">
        <f>IF(ISBLANK('Install &amp; Pull Data'!S27),"",'Install &amp; Pull Data'!S27)</f>
        <v>NR</v>
      </c>
      <c r="E30" s="3" t="str">
        <f>'Install &amp; Pull Data'!L27</f>
        <v>using backup 3</v>
      </c>
    </row>
    <row r="31" spans="1:10" x14ac:dyDescent="0.25">
      <c r="A31" s="3" t="str">
        <f>IF(ISBLANK('Install &amp; Pull Data'!M28),"",'Install &amp; Pull Data'!M28)</f>
        <v>Unknown</v>
      </c>
      <c r="B31" s="3" t="str">
        <f>IF(ISBLANK('Install &amp; Pull Data'!N28),"",'Install &amp; Pull Data'!N28)</f>
        <v>Version 3.0- New screen</v>
      </c>
      <c r="C31" s="3" t="str">
        <f>IF(ISBLANK('Install &amp; Pull Data'!R28),"",'Install &amp; Pull Data'!R28)</f>
        <v>w</v>
      </c>
      <c r="D31" s="3" t="str">
        <f>IF(ISBLANK('Install &amp; Pull Data'!S28),"",'Install &amp; Pull Data'!S28)</f>
        <v>NR</v>
      </c>
      <c r="E31" s="3" t="str">
        <f>'Install &amp; Pull Data'!L28</f>
        <v>motor winding/seal flood</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backup #4 used for this system</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Unknown</v>
      </c>
      <c r="B36" s="3" t="str">
        <f>IF(ISBLANK('Install &amp; Pull Data'!N33),"",'Install &amp; Pull Data'!N33)</f>
        <v>Version 2.5</v>
      </c>
      <c r="C36" s="3" t="str">
        <f>IF(ISBLANK('Install &amp; Pull Data'!R33),"",'Install &amp; Pull Data'!R33)</f>
        <v>w</v>
      </c>
      <c r="D36" s="3" t="str">
        <f>IF(ISBLANK('Install &amp; Pull Data'!S33),"",'Install &amp; Pull Data'!S33)</f>
        <v>NR</v>
      </c>
      <c r="E36" s="3">
        <f>'Install &amp; Pull Data'!L33</f>
        <v>0</v>
      </c>
    </row>
    <row r="37" spans="1:5" x14ac:dyDescent="0.25">
      <c r="A37" s="3" t="str">
        <f>IF(ISBLANK('Install &amp; Pull Data'!M34),"",'Install &amp; Pull Data'!M34)</f>
        <v>Unknown</v>
      </c>
      <c r="B37" s="3" t="str">
        <f>IF(ISBLANK('Install &amp; Pull Data'!N34),"",'Install &amp; Pull Data'!N34)</f>
        <v>Version 3.0- New screen</v>
      </c>
      <c r="C37" s="3" t="str">
        <f>IF(ISBLANK('Install &amp; Pull Data'!R34),"",'Install &amp; Pull Data'!R34)</f>
        <v>w</v>
      </c>
      <c r="D37" s="3" t="str">
        <f>IF(ISBLANK('Install &amp; Pull Data'!S34),"",'Install &amp; Pull Data'!S34)</f>
        <v>NR</v>
      </c>
      <c r="E37" s="3" t="str">
        <f>'Install &amp; Pull Data'!L34</f>
        <v>run in hole, shorted 2 times, 3rd charm damaged hanger</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Unknown</v>
      </c>
      <c r="B39" s="3" t="str">
        <f>IF(ISBLANK('Install &amp; Pull Data'!N36),"",'Install &amp; Pull Data'!N36)</f>
        <v>Version 2.5</v>
      </c>
      <c r="C39" s="3" t="str">
        <f>IF(ISBLANK('Install &amp; Pull Data'!R36),"",'Install &amp; Pull Data'!R36)</f>
        <v>w</v>
      </c>
      <c r="D39" s="3" t="str">
        <f>IF(ISBLANK('Install &amp; Pull Data'!S36),"",'Install &amp; Pull Data'!S36)</f>
        <v>NR</v>
      </c>
      <c r="E39" s="3" t="str">
        <f>'Install &amp; Pull Data'!L36</f>
        <v>lots of steam and flashing on this well</v>
      </c>
    </row>
    <row r="40" spans="1:5" x14ac:dyDescent="0.25">
      <c r="A40" s="3" t="str">
        <f>IF(ISBLANK('Install &amp; Pull Data'!M37),"",'Install &amp; Pull Data'!M37)</f>
        <v/>
      </c>
      <c r="B40" s="3" t="str">
        <f>IF(ISBLANK('Install &amp; Pull Data'!N37),"",'Install &amp; Pull Data'!N37)</f>
        <v>Version 3.0- New screen</v>
      </c>
      <c r="C40" s="3" t="str">
        <f>IF(ISBLANK('Install &amp; Pull Data'!R37),"",'Install &amp; Pull Data'!R37)</f>
        <v>w</v>
      </c>
      <c r="D40" s="3" t="str">
        <f>IF(ISBLANK('Install &amp; Pull Data'!S37),"",'Install &amp; Pull Data'!S37)</f>
        <v>R</v>
      </c>
      <c r="E40" s="3" t="str">
        <f>'Install &amp; Pull Data'!L37</f>
        <v>backup #4 for strathcona for shelf</v>
      </c>
    </row>
    <row r="41" spans="1:5" x14ac:dyDescent="0.25">
      <c r="A41" s="3" t="str">
        <f>IF(ISBLANK('Install &amp; Pull Data'!M38),"",'Install &amp; Pull Data'!M38)</f>
        <v>Downhole Short</v>
      </c>
      <c r="B41" s="3" t="str">
        <f>IF(ISBLANK('Install &amp; Pull Data'!N38),"",'Install &amp; Pull Data'!N38)</f>
        <v>Version 3.0</v>
      </c>
      <c r="C41" s="3" t="str">
        <f>IF(ISBLANK('Install &amp; Pull Data'!R38),"",'Install &amp; Pull Data'!R38)</f>
        <v>w</v>
      </c>
      <c r="D41" s="3" t="str">
        <f>IF(ISBLANK('Install &amp; Pull Data'!S38),"",'Install &amp; Pull Data'!S38)</f>
        <v>NR</v>
      </c>
      <c r="E41" s="3">
        <f>'Install &amp; Pull Data'!L38</f>
        <v>0</v>
      </c>
    </row>
    <row r="42" spans="1:5" x14ac:dyDescent="0.25">
      <c r="A42" s="3" t="str">
        <f>IF(ISBLANK('Install &amp; Pull Data'!M39),"",'Install &amp; Pull Data'!M39)</f>
        <v>Downhole Short</v>
      </c>
      <c r="B42" s="3" t="str">
        <f>IF(ISBLANK('Install &amp; Pull Data'!N39),"",'Install &amp; Pull Data'!N39)</f>
        <v>Version 3.0</v>
      </c>
      <c r="C42" s="3" t="str">
        <f>IF(ISBLANK('Install &amp; Pull Data'!R39),"",'Install &amp; Pull Data'!R39)</f>
        <v>w</v>
      </c>
      <c r="D42" s="3" t="str">
        <f>IF(ISBLANK('Install &amp; Pull Data'!S39),"",'Install &amp; Pull Data'!S39)</f>
        <v>NR</v>
      </c>
      <c r="E42" s="3" t="str">
        <f>'Install &amp; Pull Data'!L39</f>
        <v>Went back to Baker</v>
      </c>
    </row>
    <row r="43" spans="1:5" x14ac:dyDescent="0.25">
      <c r="A43" s="3" t="str">
        <f>IF(ISBLANK('Install &amp; Pull Data'!M40),"",'Install &amp; Pull Data'!M40)</f>
        <v>Downhole Short</v>
      </c>
      <c r="B43" s="3" t="str">
        <f>IF(ISBLANK('Install &amp; Pull Data'!N40),"",'Install &amp; Pull Data'!N40)</f>
        <v>Version 3.0</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Downhole Short</v>
      </c>
      <c r="B45" s="3" t="str">
        <f>IF(ISBLANK('Install &amp; Pull Data'!N41),"",'Install &amp; Pull Data'!N41)</f>
        <v>Version 3.0- New screen</v>
      </c>
      <c r="C45" s="3" t="str">
        <f>IF(ISBLANK('Install &amp; Pull Data'!R41),"",'Install &amp; Pull Data'!R41)</f>
        <v>w</v>
      </c>
      <c r="D45" s="3" t="str">
        <f>IF(ISBLANK('Install &amp; Pull Data'!S41),"",'Install &amp; Pull Data'!S41)</f>
        <v>NR</v>
      </c>
      <c r="E45" s="3">
        <f>'Install &amp; Pull Data'!L41</f>
        <v>0</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R</v>
      </c>
      <c r="E49" s="3">
        <f>'Install &amp; Pull Data'!M44</f>
        <v>0</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Version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Version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Version 3.5</v>
      </c>
    </row>
    <row r="54" spans="1:5" x14ac:dyDescent="0.25">
      <c r="A54" s="3" t="str">
        <f>IF(ISBLANK('Install &amp; Pull Data'!O49),"",'Install &amp; Pull Data'!O49)</f>
        <v>new screen</v>
      </c>
      <c r="B54" s="3" t="e">
        <f>IF(ISBLANK('Install &amp; Pull Data'!#REF!),"",'Install &amp; Pull Data'!#REF!)</f>
        <v>#REF!</v>
      </c>
      <c r="C54" s="3" t="str">
        <f>IF(ISBLANK('Install &amp; Pull Data'!S49),"",'Install &amp; Pull Data'!S49)</f>
        <v>R</v>
      </c>
      <c r="D54" s="3">
        <f>IF(ISBLANK('Install &amp; Pull Data'!U49),"",'Install &amp; Pull Data'!U49)</f>
        <v>223918.74</v>
      </c>
      <c r="E54" s="3" t="str">
        <f>'Install &amp; Pull Data'!N49</f>
        <v>Version 3.5</v>
      </c>
    </row>
    <row r="55" spans="1:5" x14ac:dyDescent="0.25">
      <c r="A55" s="3" t="str">
        <f>IF(ISBLANK('Install &amp; Pull Data'!O50),"",'Install &amp; Pull Data'!O50)</f>
        <v>new screen</v>
      </c>
      <c r="B55" s="3" t="e">
        <f>IF(ISBLANK('Install &amp; Pull Data'!#REF!),"",'Install &amp; Pull Data'!#REF!)</f>
        <v>#REF!</v>
      </c>
      <c r="C55" s="3" t="str">
        <f>IF(ISBLANK('Install &amp; Pull Data'!S50),"",'Install &amp; Pull Data'!S50)</f>
        <v>R</v>
      </c>
      <c r="D55" s="3">
        <f>IF(ISBLANK('Install &amp; Pull Data'!U50),"",'Install &amp; Pull Data'!U50)</f>
        <v>151019.20000000001</v>
      </c>
      <c r="E55" s="3" t="str">
        <f>'Install &amp; Pull Data'!N50</f>
        <v>Version 3.5</v>
      </c>
    </row>
    <row r="56" spans="1:5" x14ac:dyDescent="0.25">
      <c r="A56" s="3" t="str">
        <f>IF(ISBLANK('Install &amp; Pull Data'!O51),"",'Install &amp; Pull Data'!O51)</f>
        <v>new screen</v>
      </c>
      <c r="B56" s="3" t="e">
        <f>IF(ISBLANK('Install &amp; Pull Data'!#REF!),"",'Install &amp; Pull Data'!#REF!)</f>
        <v>#REF!</v>
      </c>
      <c r="C56" s="3" t="str">
        <f>IF(ISBLANK('Install &amp; Pull Data'!S51),"",'Install &amp; Pull Data'!S51)</f>
        <v>R</v>
      </c>
      <c r="D56" s="3">
        <f>IF(ISBLANK('Install &amp; Pull Data'!U51),"",'Install &amp; Pull Data'!U51)</f>
        <v>177859.35</v>
      </c>
      <c r="E56" s="3" t="str">
        <f>'Install &amp; Pull Data'!N51</f>
        <v>Version 3.5</v>
      </c>
    </row>
    <row r="57" spans="1:5" x14ac:dyDescent="0.25">
      <c r="A57" s="3" t="str">
        <f>IF(ISBLANK('Install &amp; Pull Data'!O52),"",'Install &amp; Pull Data'!O52)</f>
        <v>new screen</v>
      </c>
      <c r="B57" s="3" t="e">
        <f>IF(ISBLANK('Install &amp; Pull Data'!#REF!),"",'Install &amp; Pull Data'!#REF!)</f>
        <v>#REF!</v>
      </c>
      <c r="C57" s="3" t="str">
        <f>IF(ISBLANK('Install &amp; Pull Data'!S52),"",'Install &amp; Pull Data'!S52)</f>
        <v>R</v>
      </c>
      <c r="D57" s="3">
        <f>IF(ISBLANK('Install &amp; Pull Data'!U52),"",'Install &amp; Pull Data'!U52)</f>
        <v>69155.009999999995</v>
      </c>
      <c r="E57" s="3" t="str">
        <f>'Install &amp; Pull Data'!N52</f>
        <v>Version 3.5</v>
      </c>
    </row>
    <row r="58" spans="1:5" x14ac:dyDescent="0.25">
      <c r="A58" s="3" t="str">
        <f>IF(ISBLANK('Install &amp; Pull Data'!O53),"",'Install &amp; Pull Data'!O53)</f>
        <v>new screen</v>
      </c>
      <c r="B58" s="3" t="e">
        <f>IF(ISBLANK('Install &amp; Pull Data'!#REF!),"",'Install &amp; Pull Data'!#REF!)</f>
        <v>#REF!</v>
      </c>
      <c r="C58" s="3" t="str">
        <f>IF(ISBLANK('Install &amp; Pull Data'!S53),"",'Install &amp; Pull Data'!S53)</f>
        <v>R</v>
      </c>
      <c r="D58" s="3">
        <f>IF(ISBLANK('Install &amp; Pull Data'!U53),"",'Install &amp; Pull Data'!U53)</f>
        <v>185578.21</v>
      </c>
      <c r="E58" s="3" t="str">
        <f>'Install &amp; Pull Data'!N53</f>
        <v>Version 3.5</v>
      </c>
    </row>
    <row r="59" spans="1:5" x14ac:dyDescent="0.25">
      <c r="A59" s="3" t="str">
        <f>IF(ISBLANK('Install &amp; Pull Data'!O54),"",'Install &amp; Pull Data'!O54)</f>
        <v>new screen</v>
      </c>
      <c r="B59" s="3" t="e">
        <f>IF(ISBLANK('Install &amp; Pull Data'!#REF!),"",'Install &amp; Pull Data'!#REF!)</f>
        <v>#REF!</v>
      </c>
      <c r="C59" s="3" t="str">
        <f>IF(ISBLANK('Install &amp; Pull Data'!T54),"",'Install &amp; Pull Data'!T54)</f>
        <v/>
      </c>
      <c r="D59" s="3" t="e">
        <f>IF(ISBLANK('Install &amp; Pull Data'!#REF!),"",'Install &amp; Pull Data'!#REF!)</f>
        <v>#REF!</v>
      </c>
      <c r="E59" s="3" t="str">
        <f>'Install &amp; Pull Data'!N54</f>
        <v>Version 3.5</v>
      </c>
    </row>
    <row r="60" spans="1:5" x14ac:dyDescent="0.25">
      <c r="A60" s="3" t="str">
        <f>IF(ISBLANK('Install &amp; Pull Data'!O55),"",'Install &amp; Pull Data'!O55)</f>
        <v>new screen</v>
      </c>
      <c r="B60" s="3" t="e">
        <f>IF(ISBLANK('Install &amp; Pull Data'!#REF!),"",'Install &amp; Pull Data'!#REF!)</f>
        <v>#REF!</v>
      </c>
      <c r="C60" s="3" t="str">
        <f>IF(ISBLANK('Install &amp; Pull Data'!T55),"",'Install &amp; Pull Data'!T55)</f>
        <v/>
      </c>
      <c r="D60" s="3" t="e">
        <f>IF(ISBLANK('Install &amp; Pull Data'!#REF!),"",'Install &amp; Pull Data'!#REF!)</f>
        <v>#REF!</v>
      </c>
      <c r="E60" s="3" t="str">
        <f>'Install &amp; Pull Data'!N55</f>
        <v>Version 3.5</v>
      </c>
    </row>
    <row r="61" spans="1:5" x14ac:dyDescent="0.25">
      <c r="A61" s="3" t="str">
        <f>IF(ISBLANK('Install &amp; Pull Data'!O56),"",'Install &amp; Pull Data'!O56)</f>
        <v>new screen</v>
      </c>
      <c r="B61" s="3" t="e">
        <f>IF(ISBLANK('Install &amp; Pull Data'!#REF!),"",'Install &amp; Pull Data'!#REF!)</f>
        <v>#REF!</v>
      </c>
      <c r="C61" s="3" t="str">
        <f>IF(ISBLANK('Install &amp; Pull Data'!S56),"",'Install &amp; Pull Data'!S56)</f>
        <v>R</v>
      </c>
      <c r="D61" s="3">
        <f>IF(ISBLANK('Install &amp; Pull Data'!U56),"",'Install &amp; Pull Data'!U56)</f>
        <v>254627.54</v>
      </c>
      <c r="E61" s="3" t="str">
        <f>'Install &amp; Pull Data'!N56</f>
        <v>Version 3.5</v>
      </c>
    </row>
    <row r="62" spans="1:5" x14ac:dyDescent="0.25">
      <c r="A62" s="3" t="str">
        <f>IF(ISBLANK('Install &amp; Pull Data'!O57),"",'Install &amp; Pull Data'!O57)</f>
        <v>new screen</v>
      </c>
      <c r="B62" s="3" t="e">
        <f>IF(ISBLANK('Install &amp; Pull Data'!#REF!),"",'Install &amp; Pull Data'!#REF!)</f>
        <v>#REF!</v>
      </c>
      <c r="C62" s="3" t="str">
        <f>IF(ISBLANK('Install &amp; Pull Data'!S57),"",'Install &amp; Pull Data'!S57)</f>
        <v>R</v>
      </c>
      <c r="D62" s="3">
        <f>IF(ISBLANK('Install &amp; Pull Data'!U57),"",'Install &amp; Pull Data'!U57)</f>
        <v>189363.22</v>
      </c>
      <c r="E62" s="3" t="str">
        <f>'Install &amp; Pull Data'!N57</f>
        <v>Version 3.5</v>
      </c>
    </row>
    <row r="63" spans="1:5" x14ac:dyDescent="0.25">
      <c r="A63" s="3" t="str">
        <f>IF(ISBLANK('Install &amp; Pull Data'!O58),"",'Install &amp; Pull Data'!O58)</f>
        <v>new screen</v>
      </c>
      <c r="B63" s="3" t="e">
        <f>IF(ISBLANK('Install &amp; Pull Data'!#REF!),"",'Install &amp; Pull Data'!#REF!)</f>
        <v>#REF!</v>
      </c>
      <c r="C63" s="3" t="str">
        <f>IF(ISBLANK('Install &amp; Pull Data'!S58),"",'Install &amp; Pull Data'!S58)</f>
        <v>R</v>
      </c>
      <c r="D63" s="3">
        <f>IF(ISBLANK('Install &amp; Pull Data'!U58),"",'Install &amp; Pull Data'!U58)</f>
        <v>223062.91</v>
      </c>
      <c r="E63" s="3" t="str">
        <f>'Install &amp; Pull Data'!N58</f>
        <v>Version 3.5</v>
      </c>
    </row>
    <row r="64" spans="1:5" x14ac:dyDescent="0.25">
      <c r="A64" s="3" t="str">
        <f>IF(ISBLANK('Install &amp; Pull Data'!O59),"",'Install &amp; Pull Data'!O59)</f>
        <v>new screen</v>
      </c>
      <c r="B64" s="3" t="e">
        <f>IF(ISBLANK('Install &amp; Pull Data'!#REF!),"",'Install &amp; Pull Data'!#REF!)</f>
        <v>#REF!</v>
      </c>
      <c r="C64" s="3" t="str">
        <f>IF(ISBLANK('Install &amp; Pull Data'!S59),"",'Install &amp; Pull Data'!S59)</f>
        <v>R</v>
      </c>
      <c r="D64" s="3">
        <f>IF(ISBLANK('Install &amp; Pull Data'!U59),"",'Install &amp; Pull Data'!U59)</f>
        <v>190000</v>
      </c>
      <c r="E64" s="3" t="str">
        <f>'Install &amp; Pull Data'!N59</f>
        <v>Version 3.5</v>
      </c>
    </row>
    <row r="65" spans="1:5" x14ac:dyDescent="0.25">
      <c r="A65" s="3" t="str">
        <f>IF(ISBLANK('Install &amp; Pull Data'!O60),"",'Install &amp; Pull Data'!O60)</f>
        <v>new screen</v>
      </c>
      <c r="B65" s="3" t="e">
        <f>IF(ISBLANK('Install &amp; Pull Data'!#REF!),"",'Install &amp; Pull Data'!#REF!)</f>
        <v>#REF!</v>
      </c>
      <c r="C65" s="3" t="str">
        <f>IF(ISBLANK('Install &amp; Pull Data'!S60),"",'Install &amp; Pull Data'!S60)</f>
        <v>R</v>
      </c>
      <c r="D65" s="3">
        <f>IF(ISBLANK('Install &amp; Pull Data'!U60),"",'Install &amp; Pull Data'!U60)</f>
        <v>189000</v>
      </c>
      <c r="E65" s="3" t="str">
        <f>'Install &amp; Pull Data'!N60</f>
        <v>Version 3.5</v>
      </c>
    </row>
    <row r="66" spans="1:5" x14ac:dyDescent="0.25">
      <c r="A66" s="3" t="str">
        <f>IF(ISBLANK('Install &amp; Pull Data'!O61),"",'Install &amp; Pull Data'!O61)</f>
        <v>new screen</v>
      </c>
      <c r="B66" s="3" t="e">
        <f>IF(ISBLANK('Install &amp; Pull Data'!#REF!),"",'Install &amp; Pull Data'!#REF!)</f>
        <v>#REF!</v>
      </c>
      <c r="C66" s="3" t="str">
        <f>IF(ISBLANK('Install &amp; Pull Data'!S61),"",'Install &amp; Pull Data'!S61)</f>
        <v>R</v>
      </c>
      <c r="D66" s="3">
        <f>IF(ISBLANK('Install &amp; Pull Data'!U61),"",'Install &amp; Pull Data'!U61)</f>
        <v>225509.71</v>
      </c>
      <c r="E66" s="3" t="str">
        <f>'Install &amp; Pull Data'!N61</f>
        <v>Version 3.5</v>
      </c>
    </row>
    <row r="67" spans="1:5" x14ac:dyDescent="0.25">
      <c r="A67" s="3" t="str">
        <f>IF(ISBLANK('Install &amp; Pull Data'!O62),"",'Install &amp; Pull Data'!O62)</f>
        <v>new screen</v>
      </c>
      <c r="B67" s="3" t="e">
        <f>IF(ISBLANK('Install &amp; Pull Data'!#REF!),"",'Install &amp; Pull Data'!#REF!)</f>
        <v>#REF!</v>
      </c>
      <c r="C67" s="3" t="str">
        <f>IF(ISBLANK('Install &amp; Pull Data'!S62),"",'Install &amp; Pull Data'!S62)</f>
        <v>Waiting</v>
      </c>
      <c r="D67" s="3">
        <f>IF(ISBLANK('Install &amp; Pull Data'!U62),"",'Install &amp; Pull Data'!U62)</f>
        <v>161193.97</v>
      </c>
      <c r="E67" s="3" t="str">
        <f>'Install &amp; Pull Data'!N62</f>
        <v>Version 3.5</v>
      </c>
    </row>
    <row r="68" spans="1:5" x14ac:dyDescent="0.25">
      <c r="A68" s="3" t="str">
        <f>IF(ISBLANK('Install &amp; Pull Data'!O63),"",'Install &amp; Pull Data'!O63)</f>
        <v>new screen</v>
      </c>
      <c r="B68" s="3" t="e">
        <f>IF(ISBLANK('Install &amp; Pull Data'!#REF!),"",'Install &amp; Pull Data'!#REF!)</f>
        <v>#REF!</v>
      </c>
      <c r="C68" s="3" t="str">
        <f>IF(ISBLANK('Install &amp; Pull Data'!S63),"",'Install &amp; Pull Data'!S63)</f>
        <v>R</v>
      </c>
      <c r="D68" s="3">
        <f>IF(ISBLANK('Install &amp; Pull Data'!U63),"",'Install &amp; Pull Data'!U63)</f>
        <v>159987.39000000001</v>
      </c>
      <c r="E68" s="3" t="str">
        <f>'Install &amp; Pull Data'!N63</f>
        <v>Version 3.5</v>
      </c>
    </row>
    <row r="69" spans="1:5" x14ac:dyDescent="0.25">
      <c r="A69" s="3" t="str">
        <f>IF(ISBLANK('Install &amp; Pull Data'!O64),"",'Install &amp; Pull Data'!O64)</f>
        <v>new screen</v>
      </c>
      <c r="B69" s="3" t="e">
        <f>IF(ISBLANK('Install &amp; Pull Data'!#REF!),"",'Install &amp; Pull Data'!#REF!)</f>
        <v>#REF!</v>
      </c>
      <c r="C69" s="3" t="str">
        <f>IF(ISBLANK('Install &amp; Pull Data'!S64),"",'Install &amp; Pull Data'!S64)</f>
        <v>R</v>
      </c>
      <c r="D69" s="3">
        <f>IF(ISBLANK('Install &amp; Pull Data'!U64),"",'Install &amp; Pull Data'!U64)</f>
        <v>213989.8</v>
      </c>
      <c r="E69" s="3" t="str">
        <f>'Install &amp; Pull Data'!N64</f>
        <v>Version 3.5</v>
      </c>
    </row>
    <row r="70" spans="1:5" x14ac:dyDescent="0.25">
      <c r="A70" s="3" t="str">
        <f>IF(ISBLANK('Install &amp; Pull Data'!O65),"",'Install &amp; Pull Data'!O65)</f>
        <v>new screen</v>
      </c>
      <c r="B70" s="3" t="e">
        <f>IF(ISBLANK('Install &amp; Pull Data'!#REF!),"",'Install &amp; Pull Data'!#REF!)</f>
        <v>#REF!</v>
      </c>
      <c r="C70" s="3" t="str">
        <f>IF(ISBLANK('Install &amp; Pull Data'!S65),"",'Install &amp; Pull Data'!S65)</f>
        <v>R</v>
      </c>
      <c r="D70" s="3">
        <f>IF(ISBLANK('Install &amp; Pull Data'!U65),"",'Install &amp; Pull Data'!U65)</f>
        <v>222703.96</v>
      </c>
      <c r="E70" s="3" t="str">
        <f>'Install &amp; Pull Data'!N65</f>
        <v>Version 3.5</v>
      </c>
    </row>
    <row r="71" spans="1:5" x14ac:dyDescent="0.25">
      <c r="A71" s="3" t="str">
        <f>IF(ISBLANK('Install &amp; Pull Data'!N66),"",'Install &amp; Pull Data'!N66)</f>
        <v/>
      </c>
      <c r="B71" s="3" t="e">
        <f>IF(ISBLANK('Install &amp; Pull Data'!#REF!),"",'Install &amp; Pull Data'!#REF!)</f>
        <v>#REF!</v>
      </c>
      <c r="C71" s="3" t="str">
        <f>IF(ISBLANK('Install &amp; Pull Data'!R66),"",'Install &amp; Pull Data'!R66)</f>
        <v/>
      </c>
      <c r="D71" s="3" t="str">
        <f>IF(ISBLANK('Install &amp; Pull Data'!S66),"",'Install &amp; Pull Data'!S66)</f>
        <v/>
      </c>
      <c r="E71" s="3">
        <f>'Install &amp; Pull Data'!M66</f>
        <v>0</v>
      </c>
    </row>
    <row r="72" spans="1:5" x14ac:dyDescent="0.25">
      <c r="A72" s="3" t="str">
        <f>IF(ISBLANK('Install &amp; Pull Data'!N67),"",'Install &amp; Pull Data'!N67)</f>
        <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97" t="str">
        <f>'Install &amp; Pull Data'!I1</f>
        <v>RUNTIME (Excel Calculated)</v>
      </c>
      <c r="B1" s="97" t="s">
        <v>207</v>
      </c>
      <c r="C1" s="96" t="str">
        <f>'Install &amp; Pull Data'!R1</f>
        <v>W/L</v>
      </c>
      <c r="D1" s="96" t="s">
        <v>208</v>
      </c>
      <c r="E1" s="6" t="e" cm="1">
        <f t="array" ref="E1">_xlfn._xlws.FILTER(B:D,D:D&lt;&gt;"")</f>
        <v>#REF!</v>
      </c>
      <c r="F1" s="6"/>
      <c r="G1" s="6"/>
      <c r="H1" s="6"/>
      <c r="I1" s="6"/>
      <c r="J1" s="11"/>
      <c r="K1" s="11"/>
    </row>
    <row r="2" spans="1:11" ht="41.25" customHeight="1" x14ac:dyDescent="0.25">
      <c r="A2" s="97"/>
      <c r="B2" s="97"/>
      <c r="C2" s="96"/>
      <c r="D2" s="96"/>
      <c r="H2" s="12"/>
    </row>
    <row r="3" spans="1:11" x14ac:dyDescent="0.25">
      <c r="A3" s="3" t="str">
        <f>'Install &amp; Pull Data'!H2</f>
        <v>615m</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t="str">
        <f>'Install &amp; Pull Data'!H3</f>
        <v>810m</v>
      </c>
      <c r="B4" s="5">
        <f>'Install &amp; Pull Data'!M3</f>
        <v>0</v>
      </c>
      <c r="C4" s="5" t="str">
        <f>'Install &amp; Pull Data'!R3</f>
        <v>w</v>
      </c>
      <c r="D4" s="4" t="str">
        <f t="shared" ref="D4:D67" si="1">IF(C4="NR",A4,"")</f>
        <v/>
      </c>
      <c r="E4" s="4"/>
      <c r="F4" s="4"/>
      <c r="G4" s="4"/>
      <c r="H4" s="4"/>
      <c r="K4" s="3" t="str">
        <f t="shared" si="0"/>
        <v/>
      </c>
    </row>
    <row r="5" spans="1:11" x14ac:dyDescent="0.25">
      <c r="A5" s="3" t="str">
        <f>'Install &amp; Pull Data'!H4</f>
        <v>589m</v>
      </c>
      <c r="B5" s="5" t="str">
        <f>'Install &amp; Pull Data'!M4</f>
        <v>Well Fluid Contamination</v>
      </c>
      <c r="C5" s="5" t="str">
        <f>'Install &amp; Pull Data'!R4</f>
        <v>w</v>
      </c>
      <c r="D5" s="4" t="str">
        <f t="shared" si="1"/>
        <v/>
      </c>
      <c r="E5" s="4"/>
      <c r="F5" s="4"/>
      <c r="G5" s="4"/>
      <c r="H5" s="4"/>
      <c r="K5" s="3" t="str">
        <f t="shared" si="0"/>
        <v/>
      </c>
    </row>
    <row r="6" spans="1:11" x14ac:dyDescent="0.25">
      <c r="A6" s="3" t="str">
        <f>'Install &amp; Pull Data'!H5</f>
        <v>616m</v>
      </c>
      <c r="B6" s="5" t="str">
        <f>'Install &amp; Pull Data'!M5</f>
        <v>Overheating</v>
      </c>
      <c r="C6" s="5" t="str">
        <f>'Install &amp; Pull Data'!R5</f>
        <v>w</v>
      </c>
      <c r="D6" s="4" t="str">
        <f t="shared" si="1"/>
        <v/>
      </c>
      <c r="E6" s="4"/>
      <c r="F6" s="4"/>
      <c r="G6" s="4"/>
      <c r="H6" s="4"/>
      <c r="K6" s="3" t="str">
        <f t="shared" si="0"/>
        <v/>
      </c>
    </row>
    <row r="7" spans="1:11" x14ac:dyDescent="0.25">
      <c r="A7" s="3" t="str">
        <f>'Install &amp; Pull Data'!H6</f>
        <v>1016m</v>
      </c>
      <c r="B7" s="5" t="str">
        <f>'Install &amp; Pull Data'!M6</f>
        <v>No Production</v>
      </c>
      <c r="C7" s="5" t="str">
        <f>'Install &amp; Pull Data'!R6</f>
        <v>w</v>
      </c>
      <c r="D7" s="4" t="str">
        <f t="shared" si="1"/>
        <v/>
      </c>
      <c r="E7" s="4"/>
      <c r="F7" s="4"/>
      <c r="G7" s="4"/>
      <c r="H7" s="4"/>
      <c r="K7" s="3" t="str">
        <f t="shared" si="0"/>
        <v/>
      </c>
    </row>
    <row r="8" spans="1:11" x14ac:dyDescent="0.25">
      <c r="A8" s="3" t="str">
        <f>'Install &amp; Pull Data'!H7</f>
        <v>519m</v>
      </c>
      <c r="B8" s="5" t="str">
        <f>'Install &amp; Pull Data'!M7</f>
        <v>Downhole Short</v>
      </c>
      <c r="C8" s="5" t="str">
        <f>'Install &amp; Pull Data'!R7</f>
        <v>w</v>
      </c>
      <c r="D8" s="4" t="str">
        <f t="shared" si="1"/>
        <v/>
      </c>
      <c r="E8" s="4"/>
      <c r="F8" s="4"/>
      <c r="G8" s="4"/>
      <c r="H8" s="4"/>
      <c r="K8" s="3" t="str">
        <f t="shared" si="0"/>
        <v/>
      </c>
    </row>
    <row r="9" spans="1:11" x14ac:dyDescent="0.25">
      <c r="A9" s="3" t="str">
        <f>'Install &amp; Pull Data'!H8</f>
        <v>629m</v>
      </c>
      <c r="B9" s="5" t="str">
        <f>'Install &amp; Pull Data'!M8</f>
        <v>Well Fluid Contamination</v>
      </c>
      <c r="C9" s="5" t="str">
        <f>'Install &amp; Pull Data'!R8</f>
        <v>w</v>
      </c>
      <c r="D9" s="4" t="str">
        <f t="shared" si="1"/>
        <v/>
      </c>
      <c r="E9" s="4"/>
      <c r="F9" s="4"/>
      <c r="G9" s="4"/>
      <c r="H9" s="4"/>
      <c r="K9" s="3" t="str">
        <f t="shared" si="0"/>
        <v/>
      </c>
    </row>
    <row r="10" spans="1:11" x14ac:dyDescent="0.25">
      <c r="A10" s="3" t="str">
        <f>'Install &amp; Pull Data'!H9</f>
        <v>629m</v>
      </c>
      <c r="B10" s="5" t="str">
        <f>'Install &amp; Pull Data'!M9</f>
        <v>Well Fluid Contamination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t="str">
        <f>'Install &amp; Pull Data'!H10</f>
        <v>655m</v>
      </c>
      <c r="B13" s="5" t="str">
        <f>'Install &amp; Pull Data'!M10</f>
        <v>No Production</v>
      </c>
      <c r="C13" s="5" t="str">
        <f>'Install &amp; Pull Data'!R10</f>
        <v>w</v>
      </c>
      <c r="D13" s="4" t="str">
        <f t="shared" si="1"/>
        <v/>
      </c>
      <c r="E13" s="4"/>
      <c r="F13" s="4"/>
      <c r="G13" s="4"/>
      <c r="H13" s="4"/>
      <c r="K13" s="3" t="str">
        <f t="shared" si="0"/>
        <v/>
      </c>
    </row>
    <row r="14" spans="1:11" x14ac:dyDescent="0.25">
      <c r="A14" s="3" t="str">
        <f>'Install &amp; Pull Data'!H11</f>
        <v>810m</v>
      </c>
      <c r="B14" s="5" t="str">
        <f>'Install &amp; Pull Data'!M11</f>
        <v>No Production</v>
      </c>
      <c r="C14" s="5" t="str">
        <f>'Install &amp; Pull Data'!R11</f>
        <v>w</v>
      </c>
      <c r="D14" s="4" t="str">
        <f t="shared" si="1"/>
        <v/>
      </c>
      <c r="E14" s="4"/>
      <c r="F14" s="4"/>
      <c r="G14" s="4"/>
      <c r="H14" s="4"/>
      <c r="K14" s="3" t="str">
        <f t="shared" si="0"/>
        <v/>
      </c>
    </row>
    <row r="15" spans="1:11" x14ac:dyDescent="0.25">
      <c r="A15" s="3" t="str">
        <f>'Install &amp; Pull Data'!H12</f>
        <v>600m</v>
      </c>
      <c r="B15" s="5" t="str">
        <f>'Install &amp; Pull Data'!M12</f>
        <v>Downhole Short</v>
      </c>
      <c r="C15" s="5" t="str">
        <f>'Install &amp; Pull Data'!R12</f>
        <v>w</v>
      </c>
      <c r="D15" s="4" t="str">
        <f t="shared" si="1"/>
        <v/>
      </c>
      <c r="E15" s="4"/>
      <c r="F15" s="4"/>
      <c r="G15" s="4"/>
      <c r="H15" s="4"/>
      <c r="K15" s="3" t="str">
        <f t="shared" si="0"/>
        <v/>
      </c>
    </row>
    <row r="16" spans="1:11" x14ac:dyDescent="0.25">
      <c r="A16" s="3" t="str">
        <f>'Install &amp; Pull Data'!H13</f>
        <v>375m</v>
      </c>
      <c r="B16" s="5" t="str">
        <f>'Install &amp; Pull Data'!M13</f>
        <v>No Production</v>
      </c>
      <c r="C16" s="5" t="str">
        <f>'Install &amp; Pull Data'!R13</f>
        <v>w</v>
      </c>
      <c r="D16" s="4" t="str">
        <f t="shared" si="1"/>
        <v/>
      </c>
      <c r="E16" s="4"/>
      <c r="F16" s="4"/>
      <c r="G16" s="4"/>
      <c r="H16" s="4"/>
      <c r="K16" s="3" t="str">
        <f t="shared" si="0"/>
        <v/>
      </c>
    </row>
    <row r="17" spans="1:11" x14ac:dyDescent="0.25">
      <c r="A17" s="3" t="str">
        <f>'Install &amp; Pull Data'!H14</f>
        <v>858m</v>
      </c>
      <c r="B17" s="5" t="str">
        <f>'Install &amp; Pull Data'!M14</f>
        <v>Steam Contamination</v>
      </c>
      <c r="C17" s="5" t="str">
        <f>'Install &amp; Pull Data'!R14</f>
        <v>w</v>
      </c>
      <c r="D17" s="4" t="str">
        <f t="shared" si="1"/>
        <v/>
      </c>
      <c r="E17" s="4"/>
      <c r="F17" s="4"/>
      <c r="G17" s="4"/>
      <c r="H17" s="4"/>
      <c r="K17" s="3" t="str">
        <f t="shared" si="0"/>
        <v/>
      </c>
    </row>
    <row r="18" spans="1:11" x14ac:dyDescent="0.25">
      <c r="A18" s="3" t="str">
        <f>'Install &amp; Pull Data'!H15</f>
        <v>500m</v>
      </c>
      <c r="B18" s="5">
        <f>'Install &amp; Pull Data'!M15</f>
        <v>0</v>
      </c>
      <c r="C18" s="5" t="str">
        <f>'Install &amp; Pull Data'!R15</f>
        <v>w</v>
      </c>
      <c r="D18" s="4" t="str">
        <f t="shared" si="1"/>
        <v/>
      </c>
      <c r="E18" s="4"/>
      <c r="F18" s="4"/>
      <c r="G18" s="4"/>
      <c r="H18" s="4"/>
      <c r="K18" s="3" t="str">
        <f t="shared" si="0"/>
        <v/>
      </c>
    </row>
    <row r="19" spans="1:11" x14ac:dyDescent="0.25">
      <c r="A19" s="3" t="str">
        <f>'Install &amp; Pull Data'!H16</f>
        <v>830m</v>
      </c>
      <c r="B19" s="5" t="str">
        <f>'Install &amp; Pull Data'!M16</f>
        <v>Downhole Short</v>
      </c>
      <c r="C19" s="5" t="str">
        <f>'Install &amp; Pull Data'!R16</f>
        <v>w</v>
      </c>
      <c r="D19" s="4" t="str">
        <f t="shared" si="1"/>
        <v/>
      </c>
      <c r="E19" s="4"/>
      <c r="F19" s="4"/>
      <c r="G19" s="4"/>
      <c r="H19" s="4"/>
      <c r="K19" s="3" t="str">
        <f t="shared" si="0"/>
        <v/>
      </c>
    </row>
    <row r="20" spans="1:11" x14ac:dyDescent="0.25">
      <c r="A20" s="3" t="str">
        <f>'Install &amp; Pull Data'!H17</f>
        <v>958m</v>
      </c>
      <c r="B20" s="5" t="str">
        <f>'Install &amp; Pull Data'!M17</f>
        <v>Downhole Short</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t="str">
        <f>'Install &amp; Pull Data'!H18</f>
        <v>600m</v>
      </c>
      <c r="B22" s="5" t="str">
        <f>'Install &amp; Pull Data'!M18</f>
        <v>Downhole Short</v>
      </c>
      <c r="C22" s="5" t="str">
        <f>'Install &amp; Pull Data'!R18</f>
        <v>w</v>
      </c>
      <c r="D22" s="4" t="str">
        <f t="shared" si="1"/>
        <v/>
      </c>
      <c r="E22" s="4"/>
      <c r="F22" s="4"/>
      <c r="G22" s="4"/>
      <c r="H22" s="4"/>
      <c r="K22" s="3" t="str">
        <f t="shared" si="0"/>
        <v/>
      </c>
    </row>
    <row r="23" spans="1:11" x14ac:dyDescent="0.25">
      <c r="A23" s="3" t="str">
        <f>'Install &amp; Pull Data'!H19</f>
        <v>745m</v>
      </c>
      <c r="B23" s="5">
        <f>'Install &amp; Pull Data'!M19</f>
        <v>0</v>
      </c>
      <c r="C23" s="5" t="str">
        <f>'Install &amp; Pull Data'!R19</f>
        <v>w</v>
      </c>
      <c r="D23" s="4" t="str">
        <f t="shared" si="1"/>
        <v/>
      </c>
      <c r="E23" s="4"/>
      <c r="F23" s="4"/>
      <c r="G23" s="4"/>
      <c r="H23" s="4"/>
      <c r="K23" s="3" t="str">
        <f t="shared" si="0"/>
        <v/>
      </c>
    </row>
    <row r="24" spans="1:11" x14ac:dyDescent="0.25">
      <c r="A24" s="3" t="str">
        <f>'Install &amp; Pull Data'!H20</f>
        <v>950m</v>
      </c>
      <c r="B24" s="5" t="str">
        <f>'Install &amp; Pull Data'!M20</f>
        <v>Downhole Short</v>
      </c>
      <c r="C24" s="5" t="str">
        <f>'Install &amp; Pull Data'!R20</f>
        <v>w</v>
      </c>
      <c r="D24" s="4" t="str">
        <f t="shared" si="1"/>
        <v/>
      </c>
      <c r="E24" s="4"/>
      <c r="F24" s="4"/>
      <c r="G24" s="4"/>
      <c r="H24" s="4"/>
      <c r="K24" s="3" t="str">
        <f t="shared" si="0"/>
        <v/>
      </c>
    </row>
    <row r="25" spans="1:11" x14ac:dyDescent="0.25">
      <c r="A25" s="3" t="str">
        <f>'Install &amp; Pull Data'!H21</f>
        <v>650m</v>
      </c>
      <c r="B25" s="5" t="str">
        <f>'Install &amp; Pull Data'!M21</f>
        <v>Downhole Short</v>
      </c>
      <c r="C25" s="5" t="str">
        <f>'Install &amp; Pull Data'!R21</f>
        <v>w</v>
      </c>
      <c r="D25" s="4" t="str">
        <f t="shared" si="1"/>
        <v/>
      </c>
      <c r="E25" s="4"/>
      <c r="F25" s="4"/>
      <c r="G25" s="4"/>
      <c r="H25" s="4"/>
      <c r="K25" s="3" t="str">
        <f t="shared" si="0"/>
        <v/>
      </c>
    </row>
    <row r="26" spans="1:11" x14ac:dyDescent="0.25">
      <c r="A26" s="3" t="str">
        <f>'Install &amp; Pull Data'!H22</f>
        <v>370m</v>
      </c>
      <c r="B26" s="5" t="str">
        <f>'Install &amp; Pull Data'!M22</f>
        <v>Rebuild</v>
      </c>
      <c r="C26" s="5" t="str">
        <f>'Install &amp; Pull Data'!R22</f>
        <v>w</v>
      </c>
      <c r="D26" s="4" t="str">
        <f t="shared" si="1"/>
        <v/>
      </c>
      <c r="E26" s="4"/>
      <c r="F26" s="4"/>
      <c r="G26" s="4"/>
      <c r="H26" s="4"/>
      <c r="K26" s="3" t="str">
        <f t="shared" si="0"/>
        <v/>
      </c>
    </row>
    <row r="27" spans="1:11" x14ac:dyDescent="0.25">
      <c r="A27" s="3" t="str">
        <f>'Install &amp; Pull Data'!H23</f>
        <v>915m</v>
      </c>
      <c r="B27" s="5" t="str">
        <f>'Install &amp; Pull Data'!M23</f>
        <v>Downhole Short</v>
      </c>
      <c r="C27" s="5" t="str">
        <f>'Install &amp; Pull Data'!R23</f>
        <v>w</v>
      </c>
      <c r="D27" s="4" t="str">
        <f t="shared" si="1"/>
        <v/>
      </c>
      <c r="E27" s="4"/>
      <c r="F27" s="4"/>
      <c r="G27" s="4"/>
      <c r="H27" s="4"/>
      <c r="K27" s="3" t="str">
        <f t="shared" si="0"/>
        <v/>
      </c>
    </row>
    <row r="28" spans="1:11" x14ac:dyDescent="0.25">
      <c r="A28" s="3" t="str">
        <f>'Install &amp; Pull Data'!H24</f>
        <v>570m</v>
      </c>
      <c r="B28" s="5" t="str">
        <f>'Install &amp; Pull Data'!M24</f>
        <v>Downhole Short</v>
      </c>
      <c r="C28" s="5" t="str">
        <f>'Install &amp; Pull Data'!R24</f>
        <v>w</v>
      </c>
      <c r="D28" s="4" t="str">
        <f t="shared" si="1"/>
        <v/>
      </c>
      <c r="E28" s="4"/>
      <c r="F28" s="4"/>
      <c r="G28" s="4"/>
      <c r="H28" s="4"/>
      <c r="K28" s="3" t="str">
        <f t="shared" si="0"/>
        <v/>
      </c>
    </row>
    <row r="29" spans="1:11" x14ac:dyDescent="0.25">
      <c r="A29" s="3" t="str">
        <f>'Install &amp; Pull Data'!H25</f>
        <v>455m</v>
      </c>
      <c r="B29" s="5" t="str">
        <f>'Install &amp; Pull Data'!M25</f>
        <v>Idle Amps</v>
      </c>
      <c r="C29" s="5" t="str">
        <f>'Install &amp; Pull Data'!R25</f>
        <v>w</v>
      </c>
      <c r="D29" s="4" t="str">
        <f t="shared" si="1"/>
        <v/>
      </c>
      <c r="E29" s="4"/>
      <c r="F29" s="4"/>
      <c r="G29" s="4"/>
      <c r="H29" s="4"/>
      <c r="K29" s="3" t="str">
        <f t="shared" si="0"/>
        <v/>
      </c>
    </row>
    <row r="30" spans="1:11" x14ac:dyDescent="0.25">
      <c r="A30" s="3" t="str">
        <f>'Install &amp; Pull Data'!H26</f>
        <v>549m</v>
      </c>
      <c r="B30" s="5" t="str">
        <f>'Install &amp; Pull Data'!M26</f>
        <v>Unknown</v>
      </c>
      <c r="C30" s="5" t="str">
        <f>'Install &amp; Pull Data'!R26</f>
        <v>w</v>
      </c>
      <c r="D30" s="4" t="str">
        <f t="shared" si="1"/>
        <v/>
      </c>
      <c r="E30" s="4"/>
      <c r="F30" s="4"/>
      <c r="G30" s="4"/>
      <c r="H30" s="4"/>
      <c r="K30" s="3" t="str">
        <f t="shared" si="0"/>
        <v/>
      </c>
    </row>
    <row r="31" spans="1:11" x14ac:dyDescent="0.25">
      <c r="A31" s="3" t="str">
        <f>'Install &amp; Pull Data'!H27</f>
        <v>858m</v>
      </c>
      <c r="B31" s="5" t="str">
        <f>'Install &amp; Pull Data'!M27</f>
        <v>Downhole Short</v>
      </c>
      <c r="C31" s="5" t="str">
        <f>'Install &amp; Pull Data'!R27</f>
        <v>w</v>
      </c>
      <c r="D31" s="4" t="str">
        <f t="shared" si="1"/>
        <v/>
      </c>
      <c r="E31" s="4"/>
      <c r="F31" s="4"/>
      <c r="G31" s="4"/>
      <c r="H31" s="4"/>
      <c r="K31" s="3" t="str">
        <f t="shared" si="0"/>
        <v/>
      </c>
    </row>
    <row r="32" spans="1:11" x14ac:dyDescent="0.25">
      <c r="A32" s="3" t="str">
        <f>'Install &amp; Pull Data'!H28</f>
        <v>776m</v>
      </c>
      <c r="B32" s="5" t="str">
        <f>'Install &amp; Pull Data'!M28</f>
        <v>Unknown</v>
      </c>
      <c r="C32" s="5" t="str">
        <f>'Install &amp; Pull Data'!R28</f>
        <v>w</v>
      </c>
      <c r="D32" s="4" t="str">
        <f t="shared" si="1"/>
        <v/>
      </c>
      <c r="E32" s="4"/>
      <c r="F32" s="4"/>
      <c r="G32" s="4"/>
      <c r="H32" s="4"/>
      <c r="K32" s="3" t="str">
        <f t="shared" si="0"/>
        <v/>
      </c>
    </row>
    <row r="33" spans="1:11" x14ac:dyDescent="0.25">
      <c r="A33" s="3" t="str">
        <f>'Install &amp; Pull Data'!H29</f>
        <v>605m</v>
      </c>
      <c r="B33" s="5">
        <f>'Install &amp; Pull Data'!M29</f>
        <v>0</v>
      </c>
      <c r="C33" s="5" t="str">
        <f>'Install &amp; Pull Data'!R29</f>
        <v>w</v>
      </c>
      <c r="D33" s="4" t="str">
        <f t="shared" si="1"/>
        <v/>
      </c>
      <c r="E33" s="4"/>
      <c r="F33" s="4"/>
      <c r="G33" s="4"/>
      <c r="H33" s="4"/>
      <c r="K33" s="3" t="str">
        <f t="shared" si="0"/>
        <v/>
      </c>
    </row>
    <row r="34" spans="1:11" x14ac:dyDescent="0.25">
      <c r="A34" s="3" t="str">
        <f>'Install &amp; Pull Data'!H30</f>
        <v>915m</v>
      </c>
      <c r="B34" s="5" t="str">
        <f>'Install &amp; Pull Data'!M30</f>
        <v>Downhole Short</v>
      </c>
      <c r="C34" s="5" t="str">
        <f>'Install &amp; Pull Data'!R30</f>
        <v>w</v>
      </c>
      <c r="D34" s="4" t="str">
        <f t="shared" si="1"/>
        <v/>
      </c>
      <c r="E34" s="4"/>
      <c r="F34" s="4"/>
      <c r="G34" s="4"/>
      <c r="H34" s="4"/>
      <c r="K34" s="3" t="str">
        <f t="shared" si="0"/>
        <v/>
      </c>
    </row>
    <row r="35" spans="1:11" x14ac:dyDescent="0.25">
      <c r="A35" s="3" t="str">
        <f>'Install &amp; Pull Data'!H31</f>
        <v>540m</v>
      </c>
      <c r="B35" s="5">
        <f>'Install &amp; Pull Data'!M31</f>
        <v>0</v>
      </c>
      <c r="C35" s="5" t="str">
        <f>'Install &amp; Pull Data'!R31</f>
        <v>w</v>
      </c>
      <c r="D35" s="4" t="str">
        <f t="shared" si="1"/>
        <v/>
      </c>
      <c r="E35" s="4"/>
      <c r="F35" s="4"/>
      <c r="G35" s="4"/>
      <c r="H35" s="4"/>
      <c r="K35" s="3" t="str">
        <f t="shared" si="0"/>
        <v/>
      </c>
    </row>
    <row r="36" spans="1:11" x14ac:dyDescent="0.25">
      <c r="A36" s="3" t="str">
        <f>'Install &amp; Pull Data'!H32</f>
        <v>480m</v>
      </c>
      <c r="B36" s="5">
        <f>'Install &amp; Pull Data'!M32</f>
        <v>0</v>
      </c>
      <c r="C36" s="3" t="str">
        <f>'Install &amp; Pull Data'!R32</f>
        <v>w</v>
      </c>
      <c r="D36" s="4" t="str">
        <f t="shared" si="1"/>
        <v/>
      </c>
      <c r="E36" s="4"/>
      <c r="F36" s="4"/>
      <c r="G36" s="4"/>
      <c r="H36" s="4"/>
      <c r="K36" s="3" t="str">
        <f t="shared" si="0"/>
        <v/>
      </c>
    </row>
    <row r="37" spans="1:11" x14ac:dyDescent="0.25">
      <c r="A37" s="3" t="str">
        <f>'Install &amp; Pull Data'!H33</f>
        <v>809m</v>
      </c>
      <c r="B37" s="5" t="str">
        <f>'Install &amp; Pull Data'!M33</f>
        <v>Unknown</v>
      </c>
      <c r="C37" s="3" t="str">
        <f>'Install &amp; Pull Data'!R33</f>
        <v>w</v>
      </c>
      <c r="D37" s="4" t="str">
        <f t="shared" si="1"/>
        <v/>
      </c>
      <c r="E37" s="4"/>
      <c r="F37" s="4"/>
      <c r="G37" s="4"/>
      <c r="H37" s="4"/>
      <c r="K37" s="3" t="str">
        <f t="shared" si="0"/>
        <v/>
      </c>
    </row>
    <row r="38" spans="1:11" x14ac:dyDescent="0.25">
      <c r="A38" s="3" t="str">
        <f>'Install &amp; Pull Data'!H34</f>
        <v>890m</v>
      </c>
      <c r="B38" s="5" t="str">
        <f>'Install &amp; Pull Data'!M34</f>
        <v>Unknown</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t="str">
        <f>'Install &amp; Pull Data'!H36</f>
        <v>660m</v>
      </c>
      <c r="B40" s="5" t="str">
        <f>'Install &amp; Pull Data'!M36</f>
        <v>Unknown</v>
      </c>
      <c r="C40" s="3" t="str">
        <f>'Install &amp; Pull Data'!R36</f>
        <v>w</v>
      </c>
      <c r="D40" s="4" t="str">
        <f t="shared" si="1"/>
        <v/>
      </c>
      <c r="E40" s="4"/>
      <c r="F40" s="4"/>
      <c r="G40" s="4"/>
      <c r="H40" s="4"/>
      <c r="K40" s="3" t="str">
        <f t="shared" si="0"/>
        <v/>
      </c>
    </row>
    <row r="41" spans="1:11" x14ac:dyDescent="0.25">
      <c r="A41" s="3" t="str">
        <f>'Install &amp; Pull Data'!H37</f>
        <v>620m</v>
      </c>
      <c r="B41" s="5">
        <f>'Install &amp; Pull Data'!M37</f>
        <v>0</v>
      </c>
      <c r="C41" s="3" t="str">
        <f>'Install &amp; Pull Data'!R37</f>
        <v>w</v>
      </c>
      <c r="D41" s="4" t="str">
        <f t="shared" si="1"/>
        <v/>
      </c>
      <c r="E41" s="4"/>
      <c r="F41" s="4"/>
      <c r="G41" s="4"/>
      <c r="H41" s="4"/>
      <c r="K41" s="3" t="str">
        <f t="shared" si="0"/>
        <v/>
      </c>
    </row>
    <row r="42" spans="1:11" x14ac:dyDescent="0.25">
      <c r="A42" s="3" t="str">
        <f>'Install &amp; Pull Data'!H38</f>
        <v>575m</v>
      </c>
      <c r="B42" s="5" t="str">
        <f>'Install &amp; Pull Data'!M38</f>
        <v>Downhole Short</v>
      </c>
      <c r="C42" s="3" t="str">
        <f>'Install &amp; Pull Data'!R38</f>
        <v>w</v>
      </c>
      <c r="D42" s="4" t="str">
        <f t="shared" si="1"/>
        <v/>
      </c>
      <c r="E42" s="4"/>
      <c r="F42" s="4"/>
      <c r="G42" s="4"/>
      <c r="H42" s="4"/>
      <c r="K42" s="3" t="str">
        <f t="shared" si="0"/>
        <v/>
      </c>
    </row>
    <row r="43" spans="1:11" x14ac:dyDescent="0.25">
      <c r="A43" s="3" t="str">
        <f>'Install &amp; Pull Data'!H39</f>
        <v>930m</v>
      </c>
      <c r="B43" s="5" t="str">
        <f>'Install &amp; Pull Data'!M39</f>
        <v>Downhole Short</v>
      </c>
      <c r="C43" s="3" t="str">
        <f>'Install &amp; Pull Data'!R39</f>
        <v>w</v>
      </c>
      <c r="D43" s="4" t="str">
        <f t="shared" si="1"/>
        <v/>
      </c>
      <c r="E43" s="4"/>
      <c r="F43" s="4"/>
      <c r="G43" s="4"/>
      <c r="H43" s="4"/>
      <c r="K43" s="3" t="str">
        <f t="shared" si="0"/>
        <v/>
      </c>
    </row>
    <row r="44" spans="1:11" x14ac:dyDescent="0.25">
      <c r="A44" s="3">
        <f>'Install &amp; Pull Data'!H40</f>
        <v>580</v>
      </c>
      <c r="B44" s="5" t="str">
        <f>'Install &amp; Pull Data'!M40</f>
        <v>Downhole Short</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t="str">
        <f>'Install &amp; Pull Data'!H41</f>
        <v>650m</v>
      </c>
      <c r="B46" s="5" t="str">
        <f>'Install &amp; Pull Data'!M41</f>
        <v>Downhole Short</v>
      </c>
      <c r="C46" s="3" t="str">
        <f>'Install &amp; Pull Data'!R41</f>
        <v>w</v>
      </c>
      <c r="D46" s="4" t="str">
        <f t="shared" si="1"/>
        <v/>
      </c>
      <c r="E46" s="4"/>
      <c r="F46" s="4"/>
      <c r="G46" s="4"/>
      <c r="H46" s="4"/>
      <c r="K46" s="3" t="str">
        <f t="shared" si="0"/>
        <v/>
      </c>
    </row>
    <row r="47" spans="1:11" x14ac:dyDescent="0.25">
      <c r="A47" s="3" t="str">
        <f>'Install &amp; Pull Data'!H42</f>
        <v>570m</v>
      </c>
      <c r="B47" s="5">
        <f>'Install &amp; Pull Data'!M42</f>
        <v>0</v>
      </c>
      <c r="C47" s="3" t="str">
        <f>'Install &amp; Pull Data'!R42</f>
        <v>w</v>
      </c>
      <c r="D47" s="4" t="str">
        <f t="shared" si="1"/>
        <v/>
      </c>
      <c r="E47" s="4"/>
      <c r="F47" s="4"/>
      <c r="G47" s="4"/>
      <c r="H47" s="4"/>
      <c r="K47" s="3" t="str">
        <f t="shared" si="0"/>
        <v/>
      </c>
    </row>
    <row r="48" spans="1:11" x14ac:dyDescent="0.25">
      <c r="A48" s="3" t="str">
        <f>'Install &amp; Pull Data'!H43</f>
        <v>410m</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171</v>
      </c>
      <c r="B50" s="5" t="str">
        <f>'Install &amp; Pull Data'!N44</f>
        <v>Version 3.5</v>
      </c>
      <c r="C50" s="3" t="str">
        <f>'Install &amp; Pull Data'!R44</f>
        <v>w</v>
      </c>
      <c r="D50" s="4" t="str">
        <f t="shared" si="1"/>
        <v/>
      </c>
      <c r="E50" s="4"/>
      <c r="F50" s="4"/>
      <c r="G50" s="4"/>
      <c r="H50" s="4"/>
      <c r="K50" s="3" t="str">
        <f t="shared" si="0"/>
        <v/>
      </c>
    </row>
    <row r="51" spans="1:11" x14ac:dyDescent="0.25">
      <c r="A51" s="3" t="str">
        <f>'Install &amp; Pull Data'!H45</f>
        <v>608m</v>
      </c>
      <c r="B51" s="5">
        <f>'Install &amp; Pull Data'!M45</f>
        <v>0</v>
      </c>
      <c r="C51" s="3">
        <f>'Install &amp; Pull Data'!Q45</f>
        <v>0</v>
      </c>
      <c r="D51" s="4" t="str">
        <f t="shared" si="1"/>
        <v/>
      </c>
      <c r="E51" s="4"/>
      <c r="F51" s="4"/>
      <c r="G51" s="4"/>
      <c r="H51" s="4"/>
      <c r="K51" s="3" t="str">
        <f t="shared" si="0"/>
        <v/>
      </c>
    </row>
    <row r="52" spans="1:11" x14ac:dyDescent="0.25">
      <c r="A52" s="3">
        <f ca="1">'Install &amp; Pull Data'!I46</f>
        <v>109</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107</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95</v>
      </c>
      <c r="B54" s="5" t="str">
        <f>'Install &amp; Pull Data'!O48</f>
        <v>new screen</v>
      </c>
      <c r="C54" s="3" t="str">
        <f>'Install &amp; Pull Data'!S48</f>
        <v>R</v>
      </c>
      <c r="D54" s="4" t="str">
        <f t="shared" si="1"/>
        <v/>
      </c>
      <c r="E54" s="4"/>
      <c r="F54" s="4"/>
      <c r="G54" s="4"/>
      <c r="H54" s="4"/>
      <c r="K54" s="3" t="str">
        <f t="shared" si="0"/>
        <v/>
      </c>
    </row>
    <row r="55" spans="1:11" x14ac:dyDescent="0.25">
      <c r="A55" s="3">
        <f ca="1">'Install &amp; Pull Data'!I49</f>
        <v>79</v>
      </c>
      <c r="B55" s="5" t="str">
        <f>'Install &amp; Pull Data'!O49</f>
        <v>new screen</v>
      </c>
      <c r="C55" s="3" t="str">
        <f>'Install &amp; Pull Data'!S49</f>
        <v>R</v>
      </c>
      <c r="D55" s="4" t="str">
        <f t="shared" si="1"/>
        <v/>
      </c>
      <c r="E55" s="4"/>
      <c r="F55" s="4"/>
      <c r="G55" s="4"/>
      <c r="H55" s="4"/>
      <c r="K55" s="3" t="str">
        <f t="shared" si="0"/>
        <v/>
      </c>
    </row>
    <row r="56" spans="1:11" x14ac:dyDescent="0.25">
      <c r="A56" s="3">
        <f ca="1">'Install &amp; Pull Data'!I50</f>
        <v>64</v>
      </c>
      <c r="B56" s="5" t="str">
        <f>'Install &amp; Pull Data'!O50</f>
        <v>new screen</v>
      </c>
      <c r="C56" s="3" t="str">
        <f>'Install &amp; Pull Data'!S50</f>
        <v>R</v>
      </c>
      <c r="D56" s="4" t="str">
        <f t="shared" si="1"/>
        <v/>
      </c>
      <c r="E56" s="4"/>
      <c r="F56" s="4"/>
      <c r="G56" s="4"/>
      <c r="H56" s="4"/>
      <c r="K56" s="3" t="str">
        <f t="shared" si="0"/>
        <v/>
      </c>
    </row>
    <row r="57" spans="1:11" x14ac:dyDescent="0.25">
      <c r="A57" s="3">
        <f ca="1">'Install &amp; Pull Data'!I51</f>
        <v>62</v>
      </c>
      <c r="B57" s="5" t="str">
        <f>'Install &amp; Pull Data'!O51</f>
        <v>new screen</v>
      </c>
      <c r="C57" s="3" t="str">
        <f>'Install &amp; Pull Data'!S51</f>
        <v>R</v>
      </c>
      <c r="D57" s="4" t="str">
        <f t="shared" si="1"/>
        <v/>
      </c>
      <c r="E57" s="4"/>
      <c r="F57" s="4"/>
      <c r="G57" s="4"/>
      <c r="H57" s="4"/>
      <c r="K57" s="3" t="str">
        <f t="shared" si="0"/>
        <v/>
      </c>
    </row>
    <row r="58" spans="1:11" x14ac:dyDescent="0.25">
      <c r="A58" s="3">
        <f ca="1">'Install &amp; Pull Data'!I52</f>
        <v>60</v>
      </c>
      <c r="B58" s="5" t="str">
        <f>'Install &amp; Pull Data'!O52</f>
        <v>new screen</v>
      </c>
      <c r="C58" s="3" t="str">
        <f>'Install &amp; Pull Data'!S52</f>
        <v>R</v>
      </c>
      <c r="D58" s="4" t="str">
        <f t="shared" si="1"/>
        <v/>
      </c>
      <c r="E58" s="4"/>
      <c r="F58" s="4"/>
      <c r="G58" s="4"/>
      <c r="H58" s="4"/>
      <c r="K58" s="3" t="str">
        <f t="shared" si="0"/>
        <v/>
      </c>
    </row>
    <row r="59" spans="1:11" x14ac:dyDescent="0.25">
      <c r="A59" s="3">
        <f ca="1">'Install &amp; Pull Data'!I53</f>
        <v>60</v>
      </c>
      <c r="B59" s="5" t="str">
        <f>'Install &amp; Pull Data'!O53</f>
        <v>new screen</v>
      </c>
      <c r="C59" s="3" t="str">
        <f>'Install &amp; Pull Data'!S53</f>
        <v>R</v>
      </c>
      <c r="D59" s="4" t="str">
        <f t="shared" si="1"/>
        <v/>
      </c>
      <c r="E59" s="4"/>
      <c r="F59" s="4"/>
      <c r="G59" s="4"/>
      <c r="H59" s="4"/>
      <c r="K59" s="3" t="str">
        <f t="shared" si="0"/>
        <v/>
      </c>
    </row>
    <row r="60" spans="1:11" x14ac:dyDescent="0.25">
      <c r="A60" s="3">
        <f ca="1">'Install &amp; Pull Data'!I54</f>
        <v>58</v>
      </c>
      <c r="B60" s="5" t="str">
        <f>'Install &amp; Pull Data'!O54</f>
        <v>new screen</v>
      </c>
      <c r="C60" s="3">
        <f>'Install &amp; Pull Data'!T54</f>
        <v>0</v>
      </c>
      <c r="D60" s="4" t="str">
        <f t="shared" si="1"/>
        <v/>
      </c>
      <c r="E60" s="4"/>
      <c r="F60" s="4"/>
      <c r="G60" s="4"/>
      <c r="H60" s="4"/>
      <c r="K60" s="3" t="str">
        <f t="shared" si="0"/>
        <v/>
      </c>
    </row>
    <row r="61" spans="1:11" x14ac:dyDescent="0.25">
      <c r="A61" s="3">
        <f ca="1">'Install &amp; Pull Data'!I55</f>
        <v>58</v>
      </c>
      <c r="B61" s="5" t="str">
        <f>'Install &amp; Pull Data'!O55</f>
        <v>new screen</v>
      </c>
      <c r="C61" s="3">
        <f>'Install &amp; Pull Data'!T55</f>
        <v>0</v>
      </c>
      <c r="D61" s="4" t="str">
        <f t="shared" si="1"/>
        <v/>
      </c>
      <c r="E61" s="4"/>
      <c r="F61" s="4"/>
      <c r="G61" s="4"/>
      <c r="H61" s="4"/>
      <c r="K61" s="3" t="str">
        <f t="shared" si="0"/>
        <v/>
      </c>
    </row>
    <row r="62" spans="1:11" x14ac:dyDescent="0.25">
      <c r="A62" s="3">
        <f ca="1">'Install &amp; Pull Data'!I56</f>
        <v>15</v>
      </c>
      <c r="B62" s="5" t="str">
        <f>'Install &amp; Pull Data'!O56</f>
        <v>new screen</v>
      </c>
      <c r="C62" s="3" t="str">
        <f>'Install &amp; Pull Data'!S56</f>
        <v>R</v>
      </c>
      <c r="D62" s="4" t="str">
        <f t="shared" si="1"/>
        <v/>
      </c>
      <c r="E62" s="4"/>
      <c r="F62" s="4"/>
      <c r="G62" s="4"/>
      <c r="H62" s="4"/>
      <c r="K62" s="3" t="str">
        <f t="shared" si="0"/>
        <v/>
      </c>
    </row>
    <row r="63" spans="1:11" x14ac:dyDescent="0.25">
      <c r="A63" s="3">
        <f ca="1">'Install &amp; Pull Data'!I57</f>
        <v>18</v>
      </c>
      <c r="B63" s="5" t="str">
        <f>'Install &amp; Pull Data'!O57</f>
        <v>new screen</v>
      </c>
      <c r="C63" s="3" t="str">
        <f>'Install &amp; Pull Data'!S57</f>
        <v>R</v>
      </c>
      <c r="D63" s="4" t="str">
        <f t="shared" si="1"/>
        <v/>
      </c>
      <c r="E63" s="4"/>
      <c r="F63" s="4"/>
      <c r="G63" s="4"/>
      <c r="H63" s="4"/>
      <c r="K63" s="3" t="str">
        <f t="shared" si="0"/>
        <v/>
      </c>
    </row>
    <row r="64" spans="1:11" x14ac:dyDescent="0.25">
      <c r="A64" s="3">
        <f ca="1">'Install &amp; Pull Data'!I58</f>
        <v>25</v>
      </c>
      <c r="B64" s="5" t="str">
        <f>'Install &amp; Pull Data'!O58</f>
        <v>new screen</v>
      </c>
      <c r="C64" s="3" t="str">
        <f>'Install &amp; Pull Data'!S58</f>
        <v>R</v>
      </c>
      <c r="D64" s="4" t="str">
        <f t="shared" si="1"/>
        <v/>
      </c>
      <c r="E64" s="4"/>
      <c r="F64" s="4"/>
      <c r="G64" s="4"/>
      <c r="H64" s="4"/>
      <c r="K64" s="3" t="str">
        <f t="shared" si="0"/>
        <v/>
      </c>
    </row>
    <row r="65" spans="1:11" x14ac:dyDescent="0.25">
      <c r="A65" s="3">
        <f ca="1">'Install &amp; Pull Data'!I59</f>
        <v>3</v>
      </c>
      <c r="B65" s="5" t="str">
        <f>'Install &amp; Pull Data'!O59</f>
        <v>new screen</v>
      </c>
      <c r="C65" s="3" t="str">
        <f>'Install &amp; Pull Data'!S59</f>
        <v>R</v>
      </c>
      <c r="D65" s="4" t="str">
        <f t="shared" si="1"/>
        <v/>
      </c>
      <c r="E65" s="4"/>
      <c r="F65" s="4"/>
      <c r="G65" s="4"/>
      <c r="H65" s="4"/>
      <c r="K65" s="3" t="str">
        <f t="shared" si="0"/>
        <v/>
      </c>
    </row>
    <row r="66" spans="1:11" x14ac:dyDescent="0.25">
      <c r="A66" s="3">
        <f ca="1">'Install &amp; Pull Data'!I61</f>
        <v>18</v>
      </c>
      <c r="B66" s="5" t="str">
        <f>'Install &amp; Pull Data'!O60</f>
        <v>new screen</v>
      </c>
      <c r="C66" s="3" t="str">
        <f>'Install &amp; Pull Data'!S60</f>
        <v>R</v>
      </c>
      <c r="D66" s="4" t="str">
        <f t="shared" si="1"/>
        <v/>
      </c>
      <c r="E66" s="4"/>
      <c r="F66" s="4"/>
      <c r="G66" s="4"/>
      <c r="H66" s="4"/>
      <c r="K66" s="3" t="str">
        <f t="shared" si="0"/>
        <v/>
      </c>
    </row>
    <row r="67" spans="1:11" x14ac:dyDescent="0.25">
      <c r="A67" s="3" t="e">
        <f>'Install &amp; Pull Data'!#REF!</f>
        <v>#REF!</v>
      </c>
      <c r="B67" s="5" t="str">
        <f>'Install &amp; Pull Data'!O61</f>
        <v>new screen</v>
      </c>
      <c r="C67" s="3" t="str">
        <f>'Install &amp; Pull Data'!S61</f>
        <v>R</v>
      </c>
      <c r="D67" s="4" t="str">
        <f t="shared" si="1"/>
        <v/>
      </c>
      <c r="E67" s="4"/>
      <c r="F67" s="4"/>
      <c r="G67" s="4"/>
      <c r="H67" s="4"/>
      <c r="K67" s="3" t="str">
        <f t="shared" ref="K67:K130" si="2">IF(H67="","",_xlfn.NORM.DIST(H67,$I$2,$J$2,FALSE))</f>
        <v/>
      </c>
    </row>
    <row r="68" spans="1:11" x14ac:dyDescent="0.25">
      <c r="A68" s="3" t="str">
        <f ca="1">'Install &amp; Pull Data'!I62</f>
        <v/>
      </c>
      <c r="B68" s="5" t="str">
        <f>'Install &amp; Pull Data'!O62</f>
        <v>new screen</v>
      </c>
      <c r="C68" s="3" t="str">
        <f>'Install &amp; Pull Data'!S62</f>
        <v>Waiting</v>
      </c>
      <c r="D68" s="4" t="str">
        <f t="shared" ref="D68:D131" si="3">IF(C68="NR",A68,"")</f>
        <v/>
      </c>
      <c r="E68" s="4"/>
      <c r="F68" s="4"/>
      <c r="G68" s="4"/>
      <c r="H68" s="4"/>
      <c r="K68" s="3" t="str">
        <f t="shared" si="2"/>
        <v/>
      </c>
    </row>
    <row r="69" spans="1:11" x14ac:dyDescent="0.25">
      <c r="A69" s="3">
        <f ca="1">'Install &amp; Pull Data'!I63</f>
        <v>12</v>
      </c>
      <c r="B69" s="5" t="str">
        <f>'Install &amp; Pull Data'!O63</f>
        <v>new screen</v>
      </c>
      <c r="C69" s="3" t="str">
        <f>'Install &amp; Pull Data'!S63</f>
        <v>R</v>
      </c>
      <c r="D69" s="4" t="str">
        <f t="shared" si="3"/>
        <v/>
      </c>
      <c r="E69" s="4"/>
      <c r="F69" s="4"/>
      <c r="G69" s="4"/>
      <c r="H69" s="4"/>
      <c r="K69" s="3" t="str">
        <f t="shared" si="2"/>
        <v/>
      </c>
    </row>
    <row r="70" spans="1:11" x14ac:dyDescent="0.25">
      <c r="A70" s="3">
        <f ca="1">'Install &amp; Pull Data'!I64</f>
        <v>16</v>
      </c>
      <c r="B70" s="5" t="str">
        <f>'Install &amp; Pull Data'!O64</f>
        <v>new screen</v>
      </c>
      <c r="C70" s="3" t="str">
        <f>'Install &amp; Pull Data'!S64</f>
        <v>R</v>
      </c>
      <c r="D70" s="4" t="str">
        <f t="shared" si="3"/>
        <v/>
      </c>
      <c r="E70" s="4"/>
      <c r="F70" s="4"/>
      <c r="G70" s="4"/>
      <c r="H70" s="4"/>
      <c r="K70" s="3" t="str">
        <f t="shared" si="2"/>
        <v/>
      </c>
    </row>
    <row r="71" spans="1:11" x14ac:dyDescent="0.25">
      <c r="A71" s="3">
        <f ca="1">'Install &amp; Pull Data'!I65</f>
        <v>6</v>
      </c>
      <c r="B71" s="5" t="str">
        <f>'Install &amp; Pull Data'!O65</f>
        <v>new screen</v>
      </c>
      <c r="C71" s="3" t="str">
        <f>'Install &amp; Pull Data'!S65</f>
        <v>R</v>
      </c>
      <c r="D71" s="4" t="str">
        <f t="shared" si="3"/>
        <v/>
      </c>
      <c r="E71" s="4"/>
      <c r="F71" s="4"/>
      <c r="G71" s="4"/>
      <c r="H71" s="4"/>
      <c r="K71" s="3" t="str">
        <f t="shared" si="2"/>
        <v/>
      </c>
    </row>
    <row r="72" spans="1:11" x14ac:dyDescent="0.25">
      <c r="A72" s="3">
        <f>'Install &amp; Pull Data'!I66</f>
        <v>0</v>
      </c>
      <c r="B72" s="5">
        <f>'Install &amp; Pull Data'!N66</f>
        <v>0</v>
      </c>
      <c r="C72" s="3">
        <f>'Install &amp; Pull Data'!R66</f>
        <v>0</v>
      </c>
      <c r="D72" s="4" t="str">
        <f t="shared" si="3"/>
        <v/>
      </c>
      <c r="E72" s="4"/>
      <c r="F72" s="4"/>
      <c r="G72" s="4"/>
      <c r="H72" s="4"/>
      <c r="K72" s="3" t="str">
        <f t="shared" si="2"/>
        <v/>
      </c>
    </row>
    <row r="73" spans="1:11" x14ac:dyDescent="0.25">
      <c r="A73" s="3">
        <f>'Install &amp; Pull Data'!I67</f>
        <v>0</v>
      </c>
      <c r="B73" s="5">
        <f>'Install &amp; Pull Data'!N67</f>
        <v>0</v>
      </c>
      <c r="C73" s="3">
        <f>'Install &amp; Pull Data'!R67</f>
        <v>0</v>
      </c>
      <c r="D73" s="4" t="str">
        <f t="shared" si="3"/>
        <v/>
      </c>
      <c r="E73" s="4"/>
      <c r="F73" s="4"/>
      <c r="G73" s="4"/>
      <c r="H73" s="4"/>
      <c r="K73" s="3" t="str">
        <f t="shared" si="2"/>
        <v/>
      </c>
    </row>
    <row r="74" spans="1:11" x14ac:dyDescent="0.25">
      <c r="A74" s="3">
        <f>'Install &amp; Pull Data'!I68</f>
        <v>0</v>
      </c>
      <c r="B74" s="5">
        <f>'Install &amp; Pull Data'!N68</f>
        <v>0</v>
      </c>
      <c r="C74" s="3">
        <f>'Install &amp; Pull Data'!R68</f>
        <v>0</v>
      </c>
      <c r="D74" s="4" t="str">
        <f t="shared" si="3"/>
        <v/>
      </c>
      <c r="E74" s="4"/>
      <c r="F74" s="4"/>
      <c r="G74" s="4"/>
      <c r="H74" s="4"/>
      <c r="K74" s="3" t="str">
        <f t="shared" si="2"/>
        <v/>
      </c>
    </row>
    <row r="75" spans="1:11" x14ac:dyDescent="0.25">
      <c r="A75" s="3">
        <f>'Install &amp; Pull Data'!I69</f>
        <v>0</v>
      </c>
      <c r="B75" s="5">
        <f>'Install &amp; Pull Data'!N69</f>
        <v>0</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13BCB9-73DC-4C9C-8E19-550D234B860D}">
  <ds:schemaRefs>
    <ds:schemaRef ds:uri="http://schemas.microsoft.com/DataMashup"/>
  </ds:schemaRefs>
</ds:datastoreItem>
</file>

<file path=customXml/itemProps3.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3F2A8788-84FA-4164-A952-4B5A4B127141}">
  <ds:schemaRefs>
    <ds:schemaRef ds:uri="http://schemas.microsoft.com/sharepoint/v3/contenttype/forms"/>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2023-11-14T21:01:45Z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