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onora/Desktop/DTU/Embedded/gitHub/fire/fire-detection-simulation/data/"/>
    </mc:Choice>
  </mc:AlternateContent>
  <xr:revisionPtr revIDLastSave="0" documentId="13_ncr:40009_{5D37396E-27B8-B548-AAF0-258A4638276A}" xr6:coauthVersionLast="36" xr6:coauthVersionMax="36" xr10:uidLastSave="{00000000-0000-0000-0000-000000000000}"/>
  <bookViews>
    <workbookView xWindow="3960" yWindow="460" windowWidth="27240" windowHeight="16440" activeTab="7"/>
  </bookViews>
  <sheets>
    <sheet name="ALL DATA" sheetId="1" r:id="rId1"/>
    <sheet name="FAIL all" sheetId="8" r:id="rId2"/>
    <sheet name="optimal" sheetId="6" r:id="rId3"/>
    <sheet name="Semi random " sheetId="5" r:id="rId4"/>
    <sheet name="Completely Random" sheetId="4" r:id="rId5"/>
    <sheet name="GRID" sheetId="3" r:id="rId6"/>
    <sheet name="Foglio2" sheetId="2" r:id="rId7"/>
    <sheet name="Money" sheetId="7" r:id="rId8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3" i="7" l="1"/>
  <c r="J12" i="7"/>
  <c r="K6" i="7"/>
  <c r="H23" i="7"/>
  <c r="B35" i="6"/>
  <c r="B36" i="6"/>
  <c r="B37" i="6"/>
  <c r="B38" i="6"/>
  <c r="B39" i="6"/>
  <c r="B40" i="6"/>
  <c r="B41" i="6"/>
  <c r="B42" i="6"/>
  <c r="B43" i="6"/>
  <c r="B44" i="6"/>
  <c r="S41" i="8"/>
  <c r="S42" i="8"/>
  <c r="S43" i="8"/>
  <c r="S40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" i="8"/>
  <c r="H22" i="7"/>
  <c r="H21" i="7"/>
  <c r="H20" i="7"/>
  <c r="G21" i="7"/>
  <c r="G22" i="7"/>
  <c r="G20" i="7"/>
  <c r="F21" i="7"/>
  <c r="F22" i="7"/>
  <c r="F20" i="7"/>
  <c r="N4" i="8"/>
  <c r="N5" i="8"/>
  <c r="N6" i="8"/>
  <c r="N7" i="8"/>
  <c r="N8" i="8"/>
  <c r="N9" i="8"/>
  <c r="N10" i="8"/>
  <c r="N11" i="8"/>
  <c r="N12" i="8"/>
  <c r="N13" i="8"/>
  <c r="N14" i="8"/>
  <c r="N3" i="8"/>
  <c r="H47" i="8"/>
  <c r="H48" i="8"/>
  <c r="H49" i="8"/>
  <c r="H50" i="8"/>
  <c r="H51" i="8"/>
  <c r="H52" i="8"/>
  <c r="H53" i="8"/>
  <c r="H54" i="8"/>
  <c r="H55" i="8"/>
  <c r="H56" i="8"/>
  <c r="H57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K4" i="7"/>
  <c r="K5" i="7"/>
  <c r="K3" i="7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5" i="3"/>
  <c r="B6" i="3"/>
  <c r="A5" i="3"/>
  <c r="A4" i="3"/>
  <c r="AI4" i="1"/>
  <c r="AI5" i="1"/>
  <c r="AI6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5" i="1"/>
  <c r="H4" i="1"/>
  <c r="B10" i="1"/>
  <c r="A10" i="1"/>
  <c r="B11" i="1"/>
  <c r="A11" i="1"/>
  <c r="B12" i="1"/>
  <c r="A12" i="1"/>
  <c r="B13" i="1"/>
  <c r="A13" i="1"/>
  <c r="B14" i="1"/>
  <c r="A14" i="1"/>
  <c r="B15" i="1"/>
  <c r="A15" i="1"/>
  <c r="B16" i="1"/>
  <c r="A16" i="1"/>
  <c r="B9" i="1"/>
  <c r="A9" i="1"/>
  <c r="A4" i="1"/>
  <c r="B5" i="1"/>
  <c r="B6" i="1"/>
  <c r="AI7" i="1"/>
  <c r="B7" i="1"/>
  <c r="A7" i="1"/>
  <c r="A6" i="1"/>
  <c r="A5" i="1"/>
  <c r="B8" i="1"/>
  <c r="A8" i="1"/>
  <c r="B7" i="3"/>
  <c r="A6" i="3"/>
  <c r="B8" i="3"/>
  <c r="A8" i="3"/>
  <c r="A7" i="3"/>
</calcChain>
</file>

<file path=xl/sharedStrings.xml><?xml version="1.0" encoding="utf-8"?>
<sst xmlns="http://schemas.openxmlformats.org/spreadsheetml/2006/main" count="103" uniqueCount="46">
  <si>
    <t>Connectivity</t>
  </si>
  <si>
    <t>detection</t>
  </si>
  <si>
    <t xml:space="preserve">completely random </t>
  </si>
  <si>
    <t>optimal</t>
  </si>
  <si>
    <t>semi random section</t>
  </si>
  <si>
    <t>Money</t>
  </si>
  <si>
    <t>Sensor</t>
  </si>
  <si>
    <t>gps chip</t>
  </si>
  <si>
    <t>labor/hour</t>
  </si>
  <si>
    <t>sensors placed/hour random</t>
  </si>
  <si>
    <t>sensor placed /hour grid</t>
  </si>
  <si>
    <t>Grid</t>
  </si>
  <si>
    <t>connectivity</t>
  </si>
  <si>
    <t>money</t>
  </si>
  <si>
    <t>number sensor</t>
  </si>
  <si>
    <t>completlyRandom</t>
  </si>
  <si>
    <t>optimal grid</t>
  </si>
  <si>
    <t>Coverage</t>
  </si>
  <si>
    <t>grid</t>
  </si>
  <si>
    <t>random</t>
  </si>
  <si>
    <t>semi random</t>
  </si>
  <si>
    <t>connetiviy</t>
  </si>
  <si>
    <t>coverage</t>
  </si>
  <si>
    <t>NumberSenosrosActive</t>
  </si>
  <si>
    <t>failed</t>
  </si>
  <si>
    <t>% active sensors</t>
  </si>
  <si>
    <t>failed SEnsors</t>
  </si>
  <si>
    <t>active</t>
  </si>
  <si>
    <t>sensors placed/hour semi-random</t>
  </si>
  <si>
    <t>how many M</t>
  </si>
  <si>
    <t>semi ranfom</t>
  </si>
  <si>
    <t>C Random</t>
  </si>
  <si>
    <t>Connectiviy</t>
  </si>
  <si>
    <t>Semi random</t>
  </si>
  <si>
    <t xml:space="preserve">Connectivity </t>
  </si>
  <si>
    <t>CRandom</t>
  </si>
  <si>
    <t>total</t>
  </si>
  <si>
    <t>Random</t>
  </si>
  <si>
    <t>\</t>
  </si>
  <si>
    <t>FAILED to have 80%</t>
  </si>
  <si>
    <t>everyM(10% of the total</t>
  </si>
  <si>
    <t>year</t>
  </si>
  <si>
    <t>cost per year</t>
  </si>
  <si>
    <t>Optimal</t>
  </si>
  <si>
    <t>Total</t>
  </si>
  <si>
    <t>grdi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</si>
</sst>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43" fontId="2" fillId="0" borderId="0" xfId="1" applyFont="1"/>
    <xf numFmtId="10" fontId="0" fillId="0" borderId="0" xfId="0" applyNumberFormat="1"/>
    <xf numFmtId="43" fontId="2" fillId="0" borderId="0" xfId="1" applyFont="1" applyAlignment="1">
      <alignment horizontal="right"/>
    </xf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0" xfId="0" applyAlignment="1"/>
    <xf numFmtId="9" fontId="0" fillId="0" borderId="0" xfId="0" applyNumberFormat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 applyBorder="1"/>
    <xf numFmtId="0" fontId="0" fillId="6" borderId="1" xfId="0" applyFill="1" applyBorder="1"/>
    <xf numFmtId="0" fontId="0" fillId="7" borderId="0" xfId="0" applyFill="1"/>
    <xf numFmtId="0" fontId="0" fillId="5" borderId="0" xfId="0" applyFill="1" applyBorder="1"/>
    <xf numFmtId="0" fontId="0" fillId="8" borderId="1" xfId="0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Grid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DATA'!$C$4:$C$16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'ALL DATA'!$D$4:$D$16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96.756756756756758</c:v>
                </c:pt>
                <c:pt idx="3">
                  <c:v>99.968553459119505</c:v>
                </c:pt>
                <c:pt idx="4">
                  <c:v>96.303630363036305</c:v>
                </c:pt>
                <c:pt idx="5">
                  <c:v>95.625</c:v>
                </c:pt>
                <c:pt idx="6">
                  <c:v>88.717948717948715</c:v>
                </c:pt>
                <c:pt idx="7">
                  <c:v>68.643410852713174</c:v>
                </c:pt>
                <c:pt idx="8">
                  <c:v>62.592592592592602</c:v>
                </c:pt>
                <c:pt idx="9">
                  <c:v>54.780701754385966</c:v>
                </c:pt>
                <c:pt idx="10">
                  <c:v>31.455399061032864</c:v>
                </c:pt>
                <c:pt idx="11">
                  <c:v>16.060606060606062</c:v>
                </c:pt>
                <c:pt idx="12">
                  <c:v>17.486338797814209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C-144F-945F-C679C29F65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DATA'!$C$4:$C$16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'ALL DATA'!$E$4:$E$16</c:f>
              <c:numCache>
                <c:formatCode>General</c:formatCode>
                <c:ptCount val="13"/>
                <c:pt idx="0">
                  <c:v>94.8</c:v>
                </c:pt>
                <c:pt idx="1">
                  <c:v>91</c:v>
                </c:pt>
                <c:pt idx="2">
                  <c:v>84.4</c:v>
                </c:pt>
                <c:pt idx="3">
                  <c:v>84</c:v>
                </c:pt>
                <c:pt idx="4">
                  <c:v>77.400000000000006</c:v>
                </c:pt>
                <c:pt idx="5">
                  <c:v>73.2</c:v>
                </c:pt>
                <c:pt idx="6">
                  <c:v>65.086505190311414</c:v>
                </c:pt>
                <c:pt idx="7">
                  <c:v>47.577854671280278</c:v>
                </c:pt>
                <c:pt idx="8">
                  <c:v>40.715109573241065</c:v>
                </c:pt>
                <c:pt idx="9">
                  <c:v>33.64475201845444</c:v>
                </c:pt>
                <c:pt idx="10">
                  <c:v>18.304498269896193</c:v>
                </c:pt>
                <c:pt idx="11">
                  <c:v>8.1199538638985</c:v>
                </c:pt>
                <c:pt idx="12">
                  <c:v>8.3967704728950405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C-144F-945F-C679C29F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593776"/>
        <c:axId val="1"/>
      </c:lineChart>
      <c:catAx>
        <c:axId val="188659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6593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Grid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'FAIL all'!$O$2:$O$14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'FAIL all'!$P$2:$P$14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96.756756756756758</c:v>
                </c:pt>
                <c:pt idx="3">
                  <c:v>99.968553459119505</c:v>
                </c:pt>
                <c:pt idx="4">
                  <c:v>96.303630363036305</c:v>
                </c:pt>
                <c:pt idx="5">
                  <c:v>95.625</c:v>
                </c:pt>
                <c:pt idx="6">
                  <c:v>88.717948717948715</c:v>
                </c:pt>
                <c:pt idx="7">
                  <c:v>68.643410852713174</c:v>
                </c:pt>
                <c:pt idx="8">
                  <c:v>62.592592592592602</c:v>
                </c:pt>
                <c:pt idx="9">
                  <c:v>54.780701754385966</c:v>
                </c:pt>
                <c:pt idx="10">
                  <c:v>31.455399061032864</c:v>
                </c:pt>
                <c:pt idx="11">
                  <c:v>16.060606060606062</c:v>
                </c:pt>
                <c:pt idx="12">
                  <c:v>17.486338797814209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1-1841-ADC1-11921BC06E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'FAIL all'!$O$2:$O$14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'FAIL all'!$Q$2:$Q$14</c:f>
              <c:numCache>
                <c:formatCode>General</c:formatCode>
                <c:ptCount val="13"/>
                <c:pt idx="0">
                  <c:v>94.8</c:v>
                </c:pt>
                <c:pt idx="1">
                  <c:v>91</c:v>
                </c:pt>
                <c:pt idx="2">
                  <c:v>84.4</c:v>
                </c:pt>
                <c:pt idx="3">
                  <c:v>84</c:v>
                </c:pt>
                <c:pt idx="4">
                  <c:v>77.400000000000006</c:v>
                </c:pt>
                <c:pt idx="5">
                  <c:v>73.2</c:v>
                </c:pt>
                <c:pt idx="6">
                  <c:v>65.086505190311414</c:v>
                </c:pt>
                <c:pt idx="7">
                  <c:v>47.577854671280278</c:v>
                </c:pt>
                <c:pt idx="8">
                  <c:v>40.715109573241065</c:v>
                </c:pt>
                <c:pt idx="9">
                  <c:v>33.64475201845444</c:v>
                </c:pt>
                <c:pt idx="10">
                  <c:v>18.304498269896193</c:v>
                </c:pt>
                <c:pt idx="11">
                  <c:v>8.1199538638985</c:v>
                </c:pt>
                <c:pt idx="12">
                  <c:v>8.3967704728950405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1-1841-ADC1-11921BC06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626192"/>
        <c:axId val="1"/>
      </c:lineChart>
      <c:catAx>
        <c:axId val="175262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2626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Reliability</a:t>
            </a:r>
            <a:r>
              <a:rPr lang="it-IT" baseline="0"/>
              <a:t> Comparison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'FAIL all'!$C$67</c:f>
              <c:strCache>
                <c:ptCount val="1"/>
                <c:pt idx="0">
                  <c:v>Grid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'FAIL all'!$B$68:$B$75</c:f>
              <c:numCache>
                <c:formatCode>General</c:formatCode>
                <c:ptCount val="8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'FAIL all'!$C$68:$C$75</c:f>
              <c:numCache>
                <c:formatCode>General</c:formatCode>
                <c:ptCount val="8"/>
                <c:pt idx="0">
                  <c:v>100</c:v>
                </c:pt>
                <c:pt idx="1">
                  <c:v>99.968553459119505</c:v>
                </c:pt>
                <c:pt idx="2">
                  <c:v>88.717948717948715</c:v>
                </c:pt>
                <c:pt idx="3">
                  <c:v>54.780701754385966</c:v>
                </c:pt>
                <c:pt idx="4">
                  <c:v>17.486338797814209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4-354C-8610-F728BD2911C9}"/>
            </c:ext>
          </c:extLst>
        </c:ser>
        <c:ser>
          <c:idx val="1"/>
          <c:order val="1"/>
          <c:tx>
            <c:strRef>
              <c:f>'FAIL all'!$D$67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'FAIL all'!$B$68:$B$75</c:f>
              <c:numCache>
                <c:formatCode>General</c:formatCode>
                <c:ptCount val="8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'FAIL all'!$D$68:$D$75</c:f>
              <c:numCache>
                <c:formatCode>General</c:formatCode>
                <c:ptCount val="8"/>
                <c:pt idx="0">
                  <c:v>97.068627450980401</c:v>
                </c:pt>
                <c:pt idx="1">
                  <c:v>97.163841807909606</c:v>
                </c:pt>
                <c:pt idx="2">
                  <c:v>99.960784313725497</c:v>
                </c:pt>
                <c:pt idx="3">
                  <c:v>96.507936507936492</c:v>
                </c:pt>
                <c:pt idx="4">
                  <c:v>99.352941176470594</c:v>
                </c:pt>
                <c:pt idx="5">
                  <c:v>88.962962962962962</c:v>
                </c:pt>
                <c:pt idx="6">
                  <c:v>59.4</c:v>
                </c:pt>
                <c:pt idx="7">
                  <c:v>22.666666666666668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4-354C-8610-F728BD2911C9}"/>
            </c:ext>
          </c:extLst>
        </c:ser>
        <c:ser>
          <c:idx val="2"/>
          <c:order val="2"/>
          <c:tx>
            <c:strRef>
              <c:f>'FAIL all'!$E$67</c:f>
              <c:strCache>
                <c:ptCount val="1"/>
                <c:pt idx="0">
                  <c:v>Semi random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'FAIL all'!$B$68:$B$75</c:f>
              <c:numCache>
                <c:formatCode>General</c:formatCode>
                <c:ptCount val="8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'FAIL all'!$E$68:$E$75</c:f>
              <c:numCache>
                <c:formatCode>General</c:formatCode>
                <c:ptCount val="8"/>
                <c:pt idx="0">
                  <c:v>100</c:v>
                </c:pt>
                <c:pt idx="1">
                  <c:v>99.972789115646265</c:v>
                </c:pt>
                <c:pt idx="2">
                  <c:v>99.968253968253975</c:v>
                </c:pt>
                <c:pt idx="3">
                  <c:v>96.666666666666657</c:v>
                </c:pt>
                <c:pt idx="4">
                  <c:v>94.761904761904759</c:v>
                </c:pt>
                <c:pt idx="5">
                  <c:v>63.060606060606048</c:v>
                </c:pt>
                <c:pt idx="6">
                  <c:v>26.352941176470583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14-354C-8610-F728BD291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718176"/>
        <c:axId val="1"/>
      </c:lineChart>
      <c:catAx>
        <c:axId val="17527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2718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400" b="0"/>
              <a:t>Reliability Comparison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'FAIL all'!$C$67</c:f>
              <c:strCache>
                <c:ptCount val="1"/>
                <c:pt idx="0">
                  <c:v>Grid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'FAIL all'!$B$68:$B$71</c:f>
              <c:numCache>
                <c:formatCode>General</c:formatCode>
                <c:ptCount val="4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</c:numCache>
            </c:numRef>
          </c:cat>
          <c:val>
            <c:numRef>
              <c:f>'FAIL all'!$C$68:$C$71</c:f>
              <c:numCache>
                <c:formatCode>General</c:formatCode>
                <c:ptCount val="4"/>
                <c:pt idx="0">
                  <c:v>100</c:v>
                </c:pt>
                <c:pt idx="1">
                  <c:v>99.968553459119505</c:v>
                </c:pt>
                <c:pt idx="2">
                  <c:v>88.717948717948715</c:v>
                </c:pt>
                <c:pt idx="3">
                  <c:v>54.780701754385966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2-2844-9FBE-EE70042EA7A9}"/>
            </c:ext>
          </c:extLst>
        </c:ser>
        <c:ser>
          <c:idx val="1"/>
          <c:order val="1"/>
          <c:tx>
            <c:strRef>
              <c:f>'FAIL all'!$G$67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'FAIL all'!$B$68:$B$71</c:f>
              <c:numCache>
                <c:formatCode>General</c:formatCode>
                <c:ptCount val="4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</c:numCache>
            </c:numRef>
          </c:cat>
          <c:val>
            <c:numRef>
              <c:f>'FAIL all'!$G$68:$G$71</c:f>
              <c:numCache>
                <c:formatCode>General</c:formatCode>
                <c:ptCount val="4"/>
                <c:pt idx="0">
                  <c:v>100</c:v>
                </c:pt>
                <c:pt idx="1">
                  <c:v>66.202531645569621</c:v>
                </c:pt>
                <c:pt idx="2">
                  <c:v>23.731343283582092</c:v>
                </c:pt>
                <c:pt idx="3">
                  <c:v>10.062893081761006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2-2844-9FBE-EE70042EA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751472"/>
        <c:axId val="1"/>
      </c:lineChart>
      <c:catAx>
        <c:axId val="175275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 %</a:t>
                </a:r>
                <a:r>
                  <a:rPr lang="it-IT" baseline="0"/>
                  <a:t> of failed sensors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39896465069525883"/>
              <c:y val="0.799374351358452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Connectivity</a:t>
                </a:r>
                <a:r>
                  <a:rPr lang="it-IT" baseline="0"/>
                  <a:t> %</a:t>
                </a: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2751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Reliability Comparison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'FAIL all'!$C$84</c:f>
              <c:strCache>
                <c:ptCount val="1"/>
                <c:pt idx="0">
                  <c:v>Grid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'FAIL all'!$B$85:$B$91</c:f>
              <c:numCache>
                <c:formatCode>General</c:formatCode>
                <c:ptCount val="7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</c:numCache>
            </c:numRef>
          </c:cat>
          <c:val>
            <c:numRef>
              <c:f>'FAIL all'!$C$85:$C$91</c:f>
              <c:numCache>
                <c:formatCode>General</c:formatCode>
                <c:ptCount val="7"/>
                <c:pt idx="0">
                  <c:v>100</c:v>
                </c:pt>
                <c:pt idx="1">
                  <c:v>99.968553459119505</c:v>
                </c:pt>
                <c:pt idx="2">
                  <c:v>88.717948717948715</c:v>
                </c:pt>
                <c:pt idx="3">
                  <c:v>54.780701754385966</c:v>
                </c:pt>
                <c:pt idx="4">
                  <c:v>17.486338797814209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2-B04E-B9F2-26EE0A8C458C}"/>
            </c:ext>
          </c:extLst>
        </c:ser>
        <c:ser>
          <c:idx val="1"/>
          <c:order val="1"/>
          <c:tx>
            <c:strRef>
              <c:f>'FAIL all'!$D$84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'FAIL all'!$B$85:$B$91</c:f>
              <c:numCache>
                <c:formatCode>General</c:formatCode>
                <c:ptCount val="7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</c:numCache>
            </c:numRef>
          </c:cat>
          <c:val>
            <c:numRef>
              <c:f>'FAIL all'!$D$85:$D$91</c:f>
              <c:numCache>
                <c:formatCode>General</c:formatCode>
                <c:ptCount val="7"/>
                <c:pt idx="0">
                  <c:v>97.068627450980401</c:v>
                </c:pt>
                <c:pt idx="1">
                  <c:v>97.163841807909606</c:v>
                </c:pt>
                <c:pt idx="2">
                  <c:v>99.960784313725497</c:v>
                </c:pt>
                <c:pt idx="3">
                  <c:v>96.507936507936492</c:v>
                </c:pt>
                <c:pt idx="4">
                  <c:v>99.352941176470594</c:v>
                </c:pt>
                <c:pt idx="5">
                  <c:v>79.679999999999993</c:v>
                </c:pt>
                <c:pt idx="6">
                  <c:v>35.450980392156865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2-B04E-B9F2-26EE0A8C458C}"/>
            </c:ext>
          </c:extLst>
        </c:ser>
        <c:ser>
          <c:idx val="2"/>
          <c:order val="2"/>
          <c:tx>
            <c:strRef>
              <c:f>'FAIL all'!$E$84</c:f>
              <c:strCache>
                <c:ptCount val="1"/>
                <c:pt idx="0">
                  <c:v>Semi random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'FAIL all'!$B$85:$B$91</c:f>
              <c:numCache>
                <c:formatCode>General</c:formatCode>
                <c:ptCount val="7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</c:numCache>
            </c:numRef>
          </c:cat>
          <c:val>
            <c:numRef>
              <c:f>'FAIL all'!$E$85:$E$91</c:f>
              <c:numCache>
                <c:formatCode>General</c:formatCode>
                <c:ptCount val="7"/>
                <c:pt idx="0">
                  <c:v>100</c:v>
                </c:pt>
                <c:pt idx="1">
                  <c:v>99.972789115646265</c:v>
                </c:pt>
                <c:pt idx="2">
                  <c:v>99.968253968253975</c:v>
                </c:pt>
                <c:pt idx="3">
                  <c:v>96.666666666666657</c:v>
                </c:pt>
                <c:pt idx="4">
                  <c:v>94.761904761904759</c:v>
                </c:pt>
                <c:pt idx="5">
                  <c:v>56.507936507936506</c:v>
                </c:pt>
                <c:pt idx="6">
                  <c:v>22.352941176470601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2-B04E-B9F2-26EE0A8C4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825088"/>
        <c:axId val="1932068224"/>
      </c:lineChart>
      <c:catAx>
        <c:axId val="17518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% of failed sensors</a:t>
                </a:r>
              </a:p>
            </c:rich>
          </c:tx>
          <c:layout>
            <c:manualLayout>
              <c:xMode val="edge"/>
              <c:yMode val="edge"/>
              <c:x val="0.41057188568560404"/>
              <c:y val="0.83182424277257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068224"/>
        <c:crosses val="autoZero"/>
        <c:auto val="1"/>
        <c:lblAlgn val="ctr"/>
        <c:lblOffset val="100"/>
        <c:noMultiLvlLbl val="0"/>
      </c:catAx>
      <c:valAx>
        <c:axId val="19320682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 Connectivity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182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optimal!$D$3</c:f>
              <c:strCache>
                <c:ptCount val="1"/>
                <c:pt idx="0">
                  <c:v>Connectivity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optimal!$C$4:$C$44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optimal!$D$4:$D$44</c:f>
              <c:numCache>
                <c:formatCode>General</c:formatCode>
                <c:ptCount val="41"/>
                <c:pt idx="0">
                  <c:v>100</c:v>
                </c:pt>
                <c:pt idx="1">
                  <c:v>99.925093632958806</c:v>
                </c:pt>
                <c:pt idx="2">
                  <c:v>99.469696969696969</c:v>
                </c:pt>
                <c:pt idx="3">
                  <c:v>98.965517241379303</c:v>
                </c:pt>
                <c:pt idx="4">
                  <c:v>98.333333333333329</c:v>
                </c:pt>
                <c:pt idx="5">
                  <c:v>92.627450980392155</c:v>
                </c:pt>
                <c:pt idx="6">
                  <c:v>92.698412698412696</c:v>
                </c:pt>
                <c:pt idx="7">
                  <c:v>92.771084337349393</c:v>
                </c:pt>
                <c:pt idx="8">
                  <c:v>78.943089430894304</c:v>
                </c:pt>
                <c:pt idx="9">
                  <c:v>81.563786008230437</c:v>
                </c:pt>
                <c:pt idx="10">
                  <c:v>75.75</c:v>
                </c:pt>
                <c:pt idx="11">
                  <c:v>66.202531645569621</c:v>
                </c:pt>
                <c:pt idx="12">
                  <c:v>58.931623931623932</c:v>
                </c:pt>
                <c:pt idx="13">
                  <c:v>53.246753246753244</c:v>
                </c:pt>
                <c:pt idx="14">
                  <c:v>51.096491228070171</c:v>
                </c:pt>
                <c:pt idx="15">
                  <c:v>43.111111111111114</c:v>
                </c:pt>
                <c:pt idx="16">
                  <c:v>48.243243243243242</c:v>
                </c:pt>
                <c:pt idx="17">
                  <c:v>43.013698630136979</c:v>
                </c:pt>
                <c:pt idx="18">
                  <c:v>37.870370370370374</c:v>
                </c:pt>
                <c:pt idx="19">
                  <c:v>39.107981220657273</c:v>
                </c:pt>
                <c:pt idx="20">
                  <c:v>36.857142857142861</c:v>
                </c:pt>
                <c:pt idx="21">
                  <c:v>39.661835748792271</c:v>
                </c:pt>
                <c:pt idx="22">
                  <c:v>35.294117647058826</c:v>
                </c:pt>
                <c:pt idx="23">
                  <c:v>23.731343283582092</c:v>
                </c:pt>
                <c:pt idx="24">
                  <c:v>20.252525252525253</c:v>
                </c:pt>
                <c:pt idx="25">
                  <c:v>27.07692307692308</c:v>
                </c:pt>
                <c:pt idx="26">
                  <c:v>20</c:v>
                </c:pt>
                <c:pt idx="27">
                  <c:v>18.042328042328045</c:v>
                </c:pt>
                <c:pt idx="28">
                  <c:v>16.021505376344088</c:v>
                </c:pt>
                <c:pt idx="29">
                  <c:v>14.644808743169399</c:v>
                </c:pt>
                <c:pt idx="30">
                  <c:v>18.111111111111111</c:v>
                </c:pt>
                <c:pt idx="31">
                  <c:v>15.593220338983048</c:v>
                </c:pt>
                <c:pt idx="32">
                  <c:v>15.459770114942529</c:v>
                </c:pt>
                <c:pt idx="33">
                  <c:v>9.6491228070175428</c:v>
                </c:pt>
                <c:pt idx="34">
                  <c:v>12.857142857142859</c:v>
                </c:pt>
                <c:pt idx="35">
                  <c:v>14.181818181818182</c:v>
                </c:pt>
                <c:pt idx="36">
                  <c:v>15.308641975308642</c:v>
                </c:pt>
                <c:pt idx="37">
                  <c:v>10.062893081761006</c:v>
                </c:pt>
                <c:pt idx="38">
                  <c:v>10.512820512820513</c:v>
                </c:pt>
                <c:pt idx="39">
                  <c:v>12.483660130718953</c:v>
                </c:pt>
                <c:pt idx="40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F-FA4E-A0CE-2CC693F0E4B5}"/>
            </c:ext>
          </c:extLst>
        </c:ser>
        <c:ser>
          <c:idx val="1"/>
          <c:order val="1"/>
          <c:tx>
            <c:strRef>
              <c:f>optimal!$E$3</c:f>
              <c:strCache>
                <c:ptCount val="1"/>
                <c:pt idx="0">
                  <c:v>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optimal!$C$4:$C$44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optimal!$E$4:$E$44</c:f>
              <c:numCache>
                <c:formatCode>General</c:formatCode>
                <c:ptCount val="41"/>
                <c:pt idx="0">
                  <c:v>76.816608996539799</c:v>
                </c:pt>
                <c:pt idx="1">
                  <c:v>75.432525951557096</c:v>
                </c:pt>
                <c:pt idx="2">
                  <c:v>71.626297577854672</c:v>
                </c:pt>
                <c:pt idx="3">
                  <c:v>74.048442906574394</c:v>
                </c:pt>
                <c:pt idx="4">
                  <c:v>70.242214532871969</c:v>
                </c:pt>
                <c:pt idx="5">
                  <c:v>73.010380622837374</c:v>
                </c:pt>
                <c:pt idx="6">
                  <c:v>61.245674740484425</c:v>
                </c:pt>
                <c:pt idx="7">
                  <c:v>43.944636678200695</c:v>
                </c:pt>
                <c:pt idx="8">
                  <c:v>60.899653979238757</c:v>
                </c:pt>
                <c:pt idx="9">
                  <c:v>66.782006920415228</c:v>
                </c:pt>
                <c:pt idx="10">
                  <c:v>64.705882352941174</c:v>
                </c:pt>
                <c:pt idx="11">
                  <c:v>64.705882352941174</c:v>
                </c:pt>
                <c:pt idx="12">
                  <c:v>62.629757785467135</c:v>
                </c:pt>
                <c:pt idx="13">
                  <c:v>33.217993079584772</c:v>
                </c:pt>
                <c:pt idx="14">
                  <c:v>42.214532871972317</c:v>
                </c:pt>
                <c:pt idx="15">
                  <c:v>4.844290657439446</c:v>
                </c:pt>
                <c:pt idx="16">
                  <c:v>25.259515570934255</c:v>
                </c:pt>
                <c:pt idx="17">
                  <c:v>6.5743944636678195</c:v>
                </c:pt>
                <c:pt idx="18">
                  <c:v>24.221453287197232</c:v>
                </c:pt>
                <c:pt idx="19">
                  <c:v>19.031141868512112</c:v>
                </c:pt>
                <c:pt idx="20">
                  <c:v>3.8062283737024223</c:v>
                </c:pt>
                <c:pt idx="21">
                  <c:v>36.678200692041521</c:v>
                </c:pt>
                <c:pt idx="22">
                  <c:v>1.0380622837370241</c:v>
                </c:pt>
                <c:pt idx="23">
                  <c:v>11.76470588235294</c:v>
                </c:pt>
                <c:pt idx="24">
                  <c:v>2.422145328719723</c:v>
                </c:pt>
                <c:pt idx="25">
                  <c:v>7.2664359861591699</c:v>
                </c:pt>
                <c:pt idx="26">
                  <c:v>7.6124567474048446</c:v>
                </c:pt>
                <c:pt idx="27">
                  <c:v>1.7301038062283738</c:v>
                </c:pt>
                <c:pt idx="28">
                  <c:v>8.6505190311418687</c:v>
                </c:pt>
                <c:pt idx="29">
                  <c:v>8.6505190311418687</c:v>
                </c:pt>
                <c:pt idx="30">
                  <c:v>1.0380622837370241</c:v>
                </c:pt>
                <c:pt idx="31">
                  <c:v>1.7301038062283738</c:v>
                </c:pt>
                <c:pt idx="32">
                  <c:v>2.422145328719723</c:v>
                </c:pt>
                <c:pt idx="33">
                  <c:v>2.422145328719723</c:v>
                </c:pt>
                <c:pt idx="34">
                  <c:v>1.7301038062283738</c:v>
                </c:pt>
                <c:pt idx="35">
                  <c:v>1.0380622837370241</c:v>
                </c:pt>
                <c:pt idx="36">
                  <c:v>1.0380622837370241</c:v>
                </c:pt>
                <c:pt idx="37">
                  <c:v>1.0380622837370241</c:v>
                </c:pt>
                <c:pt idx="38">
                  <c:v>1.7301038062283738</c:v>
                </c:pt>
                <c:pt idx="39">
                  <c:v>1.0380622837370241</c:v>
                </c:pt>
                <c:pt idx="40">
                  <c:v>6.2283737024221448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F-FA4E-A0CE-2CC693F0E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695696"/>
        <c:axId val="1"/>
      </c:lineChart>
      <c:catAx>
        <c:axId val="188369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3695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Semi-</a:t>
            </a:r>
            <a:r>
              <a:rPr lang="it-IT" baseline="0"/>
              <a:t>Random</a:t>
            </a:r>
            <a:endParaRPr lang="it-IT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'Semi random '!$D$4</c:f>
              <c:strCache>
                <c:ptCount val="1"/>
                <c:pt idx="0">
                  <c:v>Connectivity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'Semi random '!$C$5:$C$30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'Semi random '!$D$5:$D$30</c:f>
              <c:numCache>
                <c:formatCode>General</c:formatCode>
                <c:ptCount val="26"/>
                <c:pt idx="0">
                  <c:v>19.333333333333332</c:v>
                </c:pt>
                <c:pt idx="1">
                  <c:v>21.277777777777779</c:v>
                </c:pt>
                <c:pt idx="2">
                  <c:v>28.428571428571423</c:v>
                </c:pt>
                <c:pt idx="3">
                  <c:v>25.75</c:v>
                </c:pt>
                <c:pt idx="4">
                  <c:v>26.740740740740744</c:v>
                </c:pt>
                <c:pt idx="5">
                  <c:v>47.666666666666664</c:v>
                </c:pt>
                <c:pt idx="6">
                  <c:v>65.545454545454547</c:v>
                </c:pt>
                <c:pt idx="7">
                  <c:v>83.444444444444457</c:v>
                </c:pt>
                <c:pt idx="8">
                  <c:v>95.897435897435898</c:v>
                </c:pt>
                <c:pt idx="9">
                  <c:v>96.595238095238088</c:v>
                </c:pt>
                <c:pt idx="10">
                  <c:v>97.266666666666666</c:v>
                </c:pt>
                <c:pt idx="11">
                  <c:v>99.854166666666671</c:v>
                </c:pt>
                <c:pt idx="12">
                  <c:v>97.82352941176471</c:v>
                </c:pt>
                <c:pt idx="13">
                  <c:v>99.796296296296291</c:v>
                </c:pt>
                <c:pt idx="14">
                  <c:v>99.929824561403507</c:v>
                </c:pt>
                <c:pt idx="15">
                  <c:v>99.85</c:v>
                </c:pt>
                <c:pt idx="16">
                  <c:v>99.920634920634924</c:v>
                </c:pt>
                <c:pt idx="17">
                  <c:v>99.939393939393938</c:v>
                </c:pt>
                <c:pt idx="18">
                  <c:v>99.94202898550725</c:v>
                </c:pt>
                <c:pt idx="19">
                  <c:v>99.958333333333343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6-DA49-A3C0-77CA88306331}"/>
            </c:ext>
          </c:extLst>
        </c:ser>
        <c:ser>
          <c:idx val="1"/>
          <c:order val="1"/>
          <c:tx>
            <c:strRef>
              <c:f>'Semi random '!$E$4</c:f>
              <c:strCache>
                <c:ptCount val="1"/>
                <c:pt idx="0">
                  <c:v>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'Semi random '!$C$5:$C$30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'Semi random '!$E$5:$E$30</c:f>
              <c:numCache>
                <c:formatCode>General</c:formatCode>
                <c:ptCount val="26"/>
                <c:pt idx="0">
                  <c:v>7.8431372549019605</c:v>
                </c:pt>
                <c:pt idx="1">
                  <c:v>9.7462514417531718</c:v>
                </c:pt>
                <c:pt idx="2">
                  <c:v>14.498269896193772</c:v>
                </c:pt>
                <c:pt idx="3">
                  <c:v>14.809688581314878</c:v>
                </c:pt>
                <c:pt idx="4">
                  <c:v>15.997693194925027</c:v>
                </c:pt>
                <c:pt idx="5">
                  <c:v>30.934256055363324</c:v>
                </c:pt>
                <c:pt idx="6">
                  <c:v>45.409457900807375</c:v>
                </c:pt>
                <c:pt idx="7">
                  <c:v>60.79584775086505</c:v>
                </c:pt>
                <c:pt idx="8">
                  <c:v>71.926182237600926</c:v>
                </c:pt>
                <c:pt idx="9">
                  <c:v>75.570934256055367</c:v>
                </c:pt>
                <c:pt idx="10">
                  <c:v>77.335640138408309</c:v>
                </c:pt>
                <c:pt idx="11">
                  <c:v>82.202998846597467</c:v>
                </c:pt>
                <c:pt idx="12">
                  <c:v>82.179930795847753</c:v>
                </c:pt>
                <c:pt idx="13">
                  <c:v>85.317185697808526</c:v>
                </c:pt>
                <c:pt idx="14">
                  <c:v>86.655132641291814</c:v>
                </c:pt>
                <c:pt idx="15">
                  <c:v>88.489042675893884</c:v>
                </c:pt>
                <c:pt idx="16">
                  <c:v>89.261822376009221</c:v>
                </c:pt>
                <c:pt idx="17">
                  <c:v>89.907727797001144</c:v>
                </c:pt>
                <c:pt idx="18">
                  <c:v>90.49596309111881</c:v>
                </c:pt>
                <c:pt idx="19">
                  <c:v>91.361014994232988</c:v>
                </c:pt>
                <c:pt idx="20">
                  <c:v>92.249134948096895</c:v>
                </c:pt>
                <c:pt idx="21">
                  <c:v>93.367935409457885</c:v>
                </c:pt>
                <c:pt idx="22">
                  <c:v>94.048442906574408</c:v>
                </c:pt>
                <c:pt idx="23">
                  <c:v>94.648212226066903</c:v>
                </c:pt>
                <c:pt idx="24">
                  <c:v>94.244521337946949</c:v>
                </c:pt>
                <c:pt idx="25">
                  <c:v>95.351787773933111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6-DA49-A3C0-77CA88306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692912"/>
        <c:axId val="1"/>
      </c:lineChart>
      <c:catAx>
        <c:axId val="178769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Amount</a:t>
                </a:r>
                <a:r>
                  <a:rPr lang="it-IT" baseline="0"/>
                  <a:t> of sensors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45148907080138467"/>
              <c:y val="0.821263355091765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 Connectivity/Coverage</a:t>
                </a:r>
                <a:r>
                  <a:rPr lang="it-IT" baseline="0"/>
                  <a:t> </a:t>
                </a: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7692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'Semi random '!$D$37</c:f>
              <c:strCache>
                <c:ptCount val="1"/>
                <c:pt idx="0">
                  <c:v>Connectivity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'Semi random '!$C$38:$C$57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'Semi random '!$D$38:$D$57</c:f>
              <c:numCache>
                <c:formatCode>General</c:formatCode>
                <c:ptCount val="20"/>
                <c:pt idx="0">
                  <c:v>100</c:v>
                </c:pt>
                <c:pt idx="1">
                  <c:v>98.214285714285708</c:v>
                </c:pt>
                <c:pt idx="2">
                  <c:v>96.428571428571431</c:v>
                </c:pt>
                <c:pt idx="3">
                  <c:v>94.642857142857139</c:v>
                </c:pt>
                <c:pt idx="4">
                  <c:v>92.857142857142861</c:v>
                </c:pt>
                <c:pt idx="5">
                  <c:v>91.071428571428569</c:v>
                </c:pt>
                <c:pt idx="6">
                  <c:v>89.285714285714292</c:v>
                </c:pt>
                <c:pt idx="7">
                  <c:v>87.476190476190467</c:v>
                </c:pt>
                <c:pt idx="8">
                  <c:v>85.714285714285708</c:v>
                </c:pt>
                <c:pt idx="9">
                  <c:v>83.928571428571431</c:v>
                </c:pt>
                <c:pt idx="10">
                  <c:v>82.202380952380949</c:v>
                </c:pt>
                <c:pt idx="11">
                  <c:v>80.321428571428584</c:v>
                </c:pt>
                <c:pt idx="12">
                  <c:v>78.547619047619037</c:v>
                </c:pt>
                <c:pt idx="13">
                  <c:v>76.738095238095241</c:v>
                </c:pt>
                <c:pt idx="14">
                  <c:v>74.976190476190467</c:v>
                </c:pt>
                <c:pt idx="15">
                  <c:v>70.761904761904759</c:v>
                </c:pt>
                <c:pt idx="16">
                  <c:v>71.36904761904762</c:v>
                </c:pt>
                <c:pt idx="17">
                  <c:v>69.5</c:v>
                </c:pt>
                <c:pt idx="18">
                  <c:v>67.80952380952381</c:v>
                </c:pt>
                <c:pt idx="19">
                  <c:v>66.011904761904759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5-7146-9672-5CF6CD77E378}"/>
            </c:ext>
          </c:extLst>
        </c:ser>
        <c:ser>
          <c:idx val="1"/>
          <c:order val="1"/>
          <c:tx>
            <c:strRef>
              <c:f>'Semi random '!$E$37</c:f>
              <c:strCache>
                <c:ptCount val="1"/>
                <c:pt idx="0">
                  <c:v>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'Semi random '!$C$38:$C$57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'Semi random '!$E$38:$E$57</c:f>
              <c:numCache>
                <c:formatCode>General</c:formatCode>
                <c:ptCount val="20"/>
                <c:pt idx="0">
                  <c:v>94.417531718569776</c:v>
                </c:pt>
                <c:pt idx="1">
                  <c:v>94.509803921568619</c:v>
                </c:pt>
                <c:pt idx="2">
                  <c:v>93.783160322952725</c:v>
                </c:pt>
                <c:pt idx="3">
                  <c:v>93.910034602076124</c:v>
                </c:pt>
                <c:pt idx="4">
                  <c:v>93.310265282583629</c:v>
                </c:pt>
                <c:pt idx="5">
                  <c:v>92.975778546712789</c:v>
                </c:pt>
                <c:pt idx="6">
                  <c:v>92.295271049596323</c:v>
                </c:pt>
                <c:pt idx="7">
                  <c:v>92.168396770472896</c:v>
                </c:pt>
                <c:pt idx="8">
                  <c:v>91.960784313725483</c:v>
                </c:pt>
                <c:pt idx="9">
                  <c:v>90.853517877739336</c:v>
                </c:pt>
                <c:pt idx="10">
                  <c:v>89.711649365628602</c:v>
                </c:pt>
                <c:pt idx="11">
                  <c:v>89.838523644752016</c:v>
                </c:pt>
                <c:pt idx="12">
                  <c:v>89.077277970011536</c:v>
                </c:pt>
                <c:pt idx="13">
                  <c:v>88.119953863898488</c:v>
                </c:pt>
                <c:pt idx="14">
                  <c:v>88.119953863898488</c:v>
                </c:pt>
                <c:pt idx="15">
                  <c:v>84.175317185697821</c:v>
                </c:pt>
                <c:pt idx="16">
                  <c:v>86.447520184544416</c:v>
                </c:pt>
                <c:pt idx="17">
                  <c:v>85.074971164936557</c:v>
                </c:pt>
                <c:pt idx="18">
                  <c:v>85.213379469434841</c:v>
                </c:pt>
                <c:pt idx="19">
                  <c:v>84.567474048442904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5-7146-9672-5CF6CD77E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725264"/>
        <c:axId val="1"/>
      </c:lineChart>
      <c:catAx>
        <c:axId val="17877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7725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Completely Random</a:t>
            </a:r>
            <a:endParaRPr lang="it-IT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949465014903771E-2"/>
          <c:y val="0.15219149348134764"/>
          <c:w val="0.87006700911821688"/>
          <c:h val="0.55741682627509404"/>
        </c:manualLayout>
      </c:layout>
      <c:lineChart>
        <c:grouping val="standard"/>
        <c:varyColors val="0"/>
        <c:ser>
          <c:idx val="0"/>
          <c:order val="0"/>
          <c:tx>
            <c:strRef>
              <c:f>'Completely Random'!$D$3</c:f>
              <c:strCache>
                <c:ptCount val="1"/>
                <c:pt idx="0">
                  <c:v>Connectivity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'Completely Random'!$C$4:$C$39</c:f>
              <c:numCache>
                <c:formatCode>General</c:formatCode>
                <c:ptCount val="3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</c:numCache>
            </c:numRef>
          </c:cat>
          <c:val>
            <c:numRef>
              <c:f>'Completely Random'!$D$4:$D$39</c:f>
              <c:numCache>
                <c:formatCode>General</c:formatCode>
                <c:ptCount val="36"/>
                <c:pt idx="0">
                  <c:v>24.92</c:v>
                </c:pt>
                <c:pt idx="1">
                  <c:v>23.83</c:v>
                </c:pt>
                <c:pt idx="2">
                  <c:v>35.32</c:v>
                </c:pt>
                <c:pt idx="3">
                  <c:v>46.37</c:v>
                </c:pt>
                <c:pt idx="4">
                  <c:v>52.88</c:v>
                </c:pt>
                <c:pt idx="5">
                  <c:v>57.9</c:v>
                </c:pt>
                <c:pt idx="6">
                  <c:v>75.540000000000006</c:v>
                </c:pt>
                <c:pt idx="7">
                  <c:v>83.52</c:v>
                </c:pt>
                <c:pt idx="8">
                  <c:v>89.15</c:v>
                </c:pt>
                <c:pt idx="9">
                  <c:v>89.57</c:v>
                </c:pt>
                <c:pt idx="10">
                  <c:v>98.22</c:v>
                </c:pt>
                <c:pt idx="11">
                  <c:v>93.89</c:v>
                </c:pt>
                <c:pt idx="12">
                  <c:v>99.44</c:v>
                </c:pt>
                <c:pt idx="13">
                  <c:v>94.92</c:v>
                </c:pt>
                <c:pt idx="14">
                  <c:v>99.47</c:v>
                </c:pt>
                <c:pt idx="15">
                  <c:v>98.1</c:v>
                </c:pt>
                <c:pt idx="16">
                  <c:v>95.79</c:v>
                </c:pt>
                <c:pt idx="17">
                  <c:v>94.5</c:v>
                </c:pt>
                <c:pt idx="18">
                  <c:v>99.96</c:v>
                </c:pt>
                <c:pt idx="19">
                  <c:v>99.77</c:v>
                </c:pt>
                <c:pt idx="20">
                  <c:v>99.94</c:v>
                </c:pt>
                <c:pt idx="21">
                  <c:v>99.97</c:v>
                </c:pt>
                <c:pt idx="22">
                  <c:v>99.98</c:v>
                </c:pt>
                <c:pt idx="23">
                  <c:v>100</c:v>
                </c:pt>
                <c:pt idx="24">
                  <c:v>96.83</c:v>
                </c:pt>
                <c:pt idx="25">
                  <c:v>99.96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96.696078431372541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99.982905982905976</c:v>
                </c:pt>
                <c:pt idx="3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3-F74F-99F1-61C309889E07}"/>
            </c:ext>
          </c:extLst>
        </c:ser>
        <c:ser>
          <c:idx val="1"/>
          <c:order val="1"/>
          <c:tx>
            <c:strRef>
              <c:f>'Completely Random'!$E$3</c:f>
              <c:strCache>
                <c:ptCount val="1"/>
                <c:pt idx="0">
                  <c:v>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'Completely Random'!$C$4:$C$39</c:f>
              <c:numCache>
                <c:formatCode>General</c:formatCode>
                <c:ptCount val="3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</c:numCache>
            </c:numRef>
          </c:cat>
          <c:val>
            <c:numRef>
              <c:f>'Completely Random'!$E$4:$E$39</c:f>
              <c:numCache>
                <c:formatCode>General</c:formatCode>
                <c:ptCount val="36"/>
                <c:pt idx="0">
                  <c:v>8.89</c:v>
                </c:pt>
                <c:pt idx="1">
                  <c:v>9.6199999999999992</c:v>
                </c:pt>
                <c:pt idx="2">
                  <c:v>16.64</c:v>
                </c:pt>
                <c:pt idx="3">
                  <c:v>23.8</c:v>
                </c:pt>
                <c:pt idx="4">
                  <c:v>29.34</c:v>
                </c:pt>
                <c:pt idx="5">
                  <c:v>33.520000000000003</c:v>
                </c:pt>
                <c:pt idx="6">
                  <c:v>47.58</c:v>
                </c:pt>
                <c:pt idx="7">
                  <c:v>54.93</c:v>
                </c:pt>
                <c:pt idx="8">
                  <c:v>61.7</c:v>
                </c:pt>
                <c:pt idx="9">
                  <c:v>63.84</c:v>
                </c:pt>
                <c:pt idx="10">
                  <c:v>72.97</c:v>
                </c:pt>
                <c:pt idx="11">
                  <c:v>71.38</c:v>
                </c:pt>
                <c:pt idx="12">
                  <c:v>77.23</c:v>
                </c:pt>
                <c:pt idx="13">
                  <c:v>76.38</c:v>
                </c:pt>
                <c:pt idx="14">
                  <c:v>81.19</c:v>
                </c:pt>
                <c:pt idx="15">
                  <c:v>81.849999999999994</c:v>
                </c:pt>
                <c:pt idx="16">
                  <c:v>80.86</c:v>
                </c:pt>
                <c:pt idx="17">
                  <c:v>81.86</c:v>
                </c:pt>
                <c:pt idx="18">
                  <c:v>87.2</c:v>
                </c:pt>
                <c:pt idx="19">
                  <c:v>87.35</c:v>
                </c:pt>
                <c:pt idx="20">
                  <c:v>88.35</c:v>
                </c:pt>
                <c:pt idx="21">
                  <c:v>89.08</c:v>
                </c:pt>
                <c:pt idx="22">
                  <c:v>90.21</c:v>
                </c:pt>
                <c:pt idx="23">
                  <c:v>90.76</c:v>
                </c:pt>
                <c:pt idx="24">
                  <c:v>88.76</c:v>
                </c:pt>
                <c:pt idx="25">
                  <c:v>91.99</c:v>
                </c:pt>
                <c:pt idx="26">
                  <c:v>92.802768166089962</c:v>
                </c:pt>
                <c:pt idx="27">
                  <c:v>93.28</c:v>
                </c:pt>
                <c:pt idx="28">
                  <c:v>94.059976931949237</c:v>
                </c:pt>
                <c:pt idx="29">
                  <c:v>94.544405997693204</c:v>
                </c:pt>
                <c:pt idx="30">
                  <c:v>90.841983852364478</c:v>
                </c:pt>
                <c:pt idx="31">
                  <c:v>95.478662053056524</c:v>
                </c:pt>
                <c:pt idx="32">
                  <c:v>95.467128027681653</c:v>
                </c:pt>
                <c:pt idx="33">
                  <c:v>95.790080738177622</c:v>
                </c:pt>
                <c:pt idx="34">
                  <c:v>96.470588235294116</c:v>
                </c:pt>
                <c:pt idx="35">
                  <c:v>96.389850057670117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3-F74F-99F1-61C309889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689328"/>
        <c:axId val="1"/>
      </c:lineChart>
      <c:catAx>
        <c:axId val="188668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Amount</a:t>
                </a:r>
                <a:r>
                  <a:rPr lang="it-IT" baseline="0"/>
                  <a:t> of sensors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41587243060700563"/>
              <c:y val="0.836219827029818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 Connectivity</a:t>
                </a:r>
                <a:r>
                  <a:rPr lang="it-IT" baseline="0"/>
                  <a:t>/Coverage</a:t>
                </a: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6689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Foglio2!$B$1</c:f>
              <c:strCache>
                <c:ptCount val="1"/>
                <c:pt idx="0">
                  <c:v>grid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Foglio2!$A$2:$A$26</c:f>
              <c:numCache>
                <c:formatCode>General</c:formatCode>
                <c:ptCount val="2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250</c:v>
                </c:pt>
                <c:pt idx="20">
                  <c:v>260</c:v>
                </c:pt>
                <c:pt idx="21">
                  <c:v>270</c:v>
                </c:pt>
                <c:pt idx="22">
                  <c:v>280</c:v>
                </c:pt>
                <c:pt idx="23">
                  <c:v>290</c:v>
                </c:pt>
                <c:pt idx="24">
                  <c:v>300</c:v>
                </c:pt>
              </c:numCache>
            </c:numRef>
          </c:cat>
          <c:val>
            <c:numRef>
              <c:f>Foglio2!$B$2:$B$26</c:f>
              <c:numCache>
                <c:formatCode>General</c:formatCode>
                <c:ptCount val="25"/>
                <c:pt idx="0">
                  <c:v>8.8154269972451775</c:v>
                </c:pt>
                <c:pt idx="1">
                  <c:v>18.457300275482091</c:v>
                </c:pt>
                <c:pt idx="2">
                  <c:v>41.900826446280995</c:v>
                </c:pt>
                <c:pt idx="3">
                  <c:v>66.721763085399459</c:v>
                </c:pt>
                <c:pt idx="4">
                  <c:v>80.400000000000006</c:v>
                </c:pt>
                <c:pt idx="5">
                  <c:v>88.8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6-434F-AE09-EB09827C446C}"/>
            </c:ext>
          </c:extLst>
        </c:ser>
        <c:ser>
          <c:idx val="1"/>
          <c:order val="1"/>
          <c:tx>
            <c:strRef>
              <c:f>Foglio2!$C$1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Foglio2!$A$2:$A$26</c:f>
              <c:numCache>
                <c:formatCode>General</c:formatCode>
                <c:ptCount val="2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250</c:v>
                </c:pt>
                <c:pt idx="20">
                  <c:v>260</c:v>
                </c:pt>
                <c:pt idx="21">
                  <c:v>270</c:v>
                </c:pt>
                <c:pt idx="22">
                  <c:v>280</c:v>
                </c:pt>
                <c:pt idx="23">
                  <c:v>290</c:v>
                </c:pt>
                <c:pt idx="24">
                  <c:v>300</c:v>
                </c:pt>
              </c:numCache>
            </c:numRef>
          </c:cat>
          <c:val>
            <c:numRef>
              <c:f>Foglio2!$C$2:$C$26</c:f>
              <c:numCache>
                <c:formatCode>_(* #,##0.00_);_(* \(#,##0.00\);_(* "-"??_);_(@_)</c:formatCode>
                <c:ptCount val="25"/>
                <c:pt idx="0">
                  <c:v>18.555555555555557</c:v>
                </c:pt>
                <c:pt idx="1">
                  <c:v>34.222222222222221</c:v>
                </c:pt>
                <c:pt idx="2">
                  <c:v>84.074074074074076</c:v>
                </c:pt>
                <c:pt idx="3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6-434F-AE09-EB09827C446C}"/>
            </c:ext>
          </c:extLst>
        </c:ser>
        <c:ser>
          <c:idx val="2"/>
          <c:order val="2"/>
          <c:tx>
            <c:strRef>
              <c:f>Foglio2!$D$1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Foglio2!$A$2:$A$26</c:f>
              <c:numCache>
                <c:formatCode>General</c:formatCode>
                <c:ptCount val="2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250</c:v>
                </c:pt>
                <c:pt idx="20">
                  <c:v>260</c:v>
                </c:pt>
                <c:pt idx="21">
                  <c:v>270</c:v>
                </c:pt>
                <c:pt idx="22">
                  <c:v>280</c:v>
                </c:pt>
                <c:pt idx="23">
                  <c:v>290</c:v>
                </c:pt>
                <c:pt idx="24">
                  <c:v>300</c:v>
                </c:pt>
              </c:numCache>
            </c:numRef>
          </c:cat>
          <c:val>
            <c:numRef>
              <c:f>Foglio2!$D$2:$D$26</c:f>
              <c:numCache>
                <c:formatCode>General</c:formatCode>
                <c:ptCount val="25"/>
                <c:pt idx="0">
                  <c:v>23.83</c:v>
                </c:pt>
                <c:pt idx="1">
                  <c:v>35.32</c:v>
                </c:pt>
                <c:pt idx="2">
                  <c:v>46.37</c:v>
                </c:pt>
                <c:pt idx="3">
                  <c:v>52.88</c:v>
                </c:pt>
                <c:pt idx="4">
                  <c:v>57.9</c:v>
                </c:pt>
                <c:pt idx="5">
                  <c:v>75.540000000000006</c:v>
                </c:pt>
                <c:pt idx="6">
                  <c:v>83.52</c:v>
                </c:pt>
                <c:pt idx="7">
                  <c:v>89.15</c:v>
                </c:pt>
                <c:pt idx="8">
                  <c:v>89.57</c:v>
                </c:pt>
                <c:pt idx="9">
                  <c:v>98.22</c:v>
                </c:pt>
                <c:pt idx="10">
                  <c:v>93.89</c:v>
                </c:pt>
                <c:pt idx="11">
                  <c:v>99.44</c:v>
                </c:pt>
                <c:pt idx="12">
                  <c:v>94.92</c:v>
                </c:pt>
                <c:pt idx="13">
                  <c:v>99.47</c:v>
                </c:pt>
                <c:pt idx="14">
                  <c:v>98.1</c:v>
                </c:pt>
                <c:pt idx="15">
                  <c:v>95.79</c:v>
                </c:pt>
                <c:pt idx="16">
                  <c:v>94.5</c:v>
                </c:pt>
                <c:pt idx="17">
                  <c:v>99.96</c:v>
                </c:pt>
                <c:pt idx="18">
                  <c:v>99.77</c:v>
                </c:pt>
                <c:pt idx="19">
                  <c:v>99.94</c:v>
                </c:pt>
                <c:pt idx="20">
                  <c:v>99.97</c:v>
                </c:pt>
                <c:pt idx="21">
                  <c:v>99.98</c:v>
                </c:pt>
                <c:pt idx="22">
                  <c:v>100</c:v>
                </c:pt>
                <c:pt idx="23">
                  <c:v>96.83</c:v>
                </c:pt>
                <c:pt idx="24">
                  <c:v>99.96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46-434F-AE09-EB09827C446C}"/>
            </c:ext>
          </c:extLst>
        </c:ser>
        <c:ser>
          <c:idx val="3"/>
          <c:order val="3"/>
          <c:tx>
            <c:strRef>
              <c:f>Foglio2!$E$1</c:f>
              <c:strCache>
                <c:ptCount val="1"/>
                <c:pt idx="0">
                  <c:v>semi 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Foglio2!$A$2:$A$26</c:f>
              <c:numCache>
                <c:formatCode>General</c:formatCode>
                <c:ptCount val="2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250</c:v>
                </c:pt>
                <c:pt idx="20">
                  <c:v>260</c:v>
                </c:pt>
                <c:pt idx="21">
                  <c:v>270</c:v>
                </c:pt>
                <c:pt idx="22">
                  <c:v>280</c:v>
                </c:pt>
                <c:pt idx="23">
                  <c:v>290</c:v>
                </c:pt>
                <c:pt idx="24">
                  <c:v>300</c:v>
                </c:pt>
              </c:numCache>
            </c:numRef>
          </c:cat>
          <c:val>
            <c:numRef>
              <c:f>Foglio2!$E$2:$E$26</c:f>
              <c:numCache>
                <c:formatCode>General</c:formatCode>
                <c:ptCount val="25"/>
                <c:pt idx="0">
                  <c:v>21.277777777777779</c:v>
                </c:pt>
                <c:pt idx="1">
                  <c:v>28.428571428571423</c:v>
                </c:pt>
                <c:pt idx="2">
                  <c:v>25.75</c:v>
                </c:pt>
                <c:pt idx="3">
                  <c:v>26.740740740740744</c:v>
                </c:pt>
                <c:pt idx="4">
                  <c:v>47.666666666666664</c:v>
                </c:pt>
                <c:pt idx="5">
                  <c:v>65.545454545454547</c:v>
                </c:pt>
                <c:pt idx="6">
                  <c:v>83.444444444444457</c:v>
                </c:pt>
                <c:pt idx="7">
                  <c:v>95.897435897435898</c:v>
                </c:pt>
                <c:pt idx="8">
                  <c:v>96.595238095238088</c:v>
                </c:pt>
                <c:pt idx="9">
                  <c:v>97.266666666666666</c:v>
                </c:pt>
                <c:pt idx="10">
                  <c:v>99.854166666666671</c:v>
                </c:pt>
                <c:pt idx="11">
                  <c:v>97.82352941176471</c:v>
                </c:pt>
                <c:pt idx="12">
                  <c:v>99.796296296296291</c:v>
                </c:pt>
                <c:pt idx="13">
                  <c:v>99.929824561403507</c:v>
                </c:pt>
                <c:pt idx="14">
                  <c:v>99.85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46-434F-AE09-EB09827C4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797440"/>
        <c:axId val="1"/>
      </c:lineChart>
      <c:catAx>
        <c:axId val="188679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6797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Random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DATA'!$J$3</c:f>
              <c:strCache>
                <c:ptCount val="1"/>
                <c:pt idx="0">
                  <c:v>Connectivity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DATA'!$I$4:$I$29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'ALL DATA'!$J$4:$J$29</c:f>
              <c:numCache>
                <c:formatCode>General</c:formatCode>
                <c:ptCount val="26"/>
                <c:pt idx="0">
                  <c:v>24.92</c:v>
                </c:pt>
                <c:pt idx="1">
                  <c:v>23.83</c:v>
                </c:pt>
                <c:pt idx="2">
                  <c:v>35.32</c:v>
                </c:pt>
                <c:pt idx="3">
                  <c:v>46.37</c:v>
                </c:pt>
                <c:pt idx="4">
                  <c:v>52.88</c:v>
                </c:pt>
                <c:pt idx="5">
                  <c:v>57.9</c:v>
                </c:pt>
                <c:pt idx="6">
                  <c:v>75.540000000000006</c:v>
                </c:pt>
                <c:pt idx="7">
                  <c:v>83.52</c:v>
                </c:pt>
                <c:pt idx="8">
                  <c:v>89.15</c:v>
                </c:pt>
                <c:pt idx="9">
                  <c:v>89.57</c:v>
                </c:pt>
                <c:pt idx="10">
                  <c:v>98.22</c:v>
                </c:pt>
                <c:pt idx="11">
                  <c:v>93.89</c:v>
                </c:pt>
                <c:pt idx="12">
                  <c:v>99.44</c:v>
                </c:pt>
                <c:pt idx="13">
                  <c:v>94.92</c:v>
                </c:pt>
                <c:pt idx="14">
                  <c:v>99.47</c:v>
                </c:pt>
                <c:pt idx="15">
                  <c:v>98.1</c:v>
                </c:pt>
                <c:pt idx="16">
                  <c:v>95.79</c:v>
                </c:pt>
                <c:pt idx="17">
                  <c:v>94.5</c:v>
                </c:pt>
                <c:pt idx="18">
                  <c:v>99.96</c:v>
                </c:pt>
                <c:pt idx="19">
                  <c:v>99.77</c:v>
                </c:pt>
                <c:pt idx="20">
                  <c:v>99.94</c:v>
                </c:pt>
                <c:pt idx="21">
                  <c:v>99.97</c:v>
                </c:pt>
                <c:pt idx="22">
                  <c:v>99.98</c:v>
                </c:pt>
                <c:pt idx="23">
                  <c:v>100</c:v>
                </c:pt>
                <c:pt idx="24">
                  <c:v>96.83</c:v>
                </c:pt>
                <c:pt idx="25">
                  <c:v>99.96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0-A344-95DC-9E51211C025A}"/>
            </c:ext>
          </c:extLst>
        </c:ser>
        <c:ser>
          <c:idx val="1"/>
          <c:order val="1"/>
          <c:tx>
            <c:strRef>
              <c:f>'ALL DATA'!$K$3</c:f>
              <c:strCache>
                <c:ptCount val="1"/>
                <c:pt idx="0">
                  <c:v>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DATA'!$I$4:$I$29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'ALL DATA'!$K$4:$K$29</c:f>
              <c:numCache>
                <c:formatCode>General</c:formatCode>
                <c:ptCount val="26"/>
                <c:pt idx="0">
                  <c:v>8.89</c:v>
                </c:pt>
                <c:pt idx="1">
                  <c:v>9.6199999999999992</c:v>
                </c:pt>
                <c:pt idx="2">
                  <c:v>16.64</c:v>
                </c:pt>
                <c:pt idx="3">
                  <c:v>23.8</c:v>
                </c:pt>
                <c:pt idx="4">
                  <c:v>29.34</c:v>
                </c:pt>
                <c:pt idx="5">
                  <c:v>33.520000000000003</c:v>
                </c:pt>
                <c:pt idx="6">
                  <c:v>47.58</c:v>
                </c:pt>
                <c:pt idx="7">
                  <c:v>54.93</c:v>
                </c:pt>
                <c:pt idx="8">
                  <c:v>61.7</c:v>
                </c:pt>
                <c:pt idx="9">
                  <c:v>63.84</c:v>
                </c:pt>
                <c:pt idx="10">
                  <c:v>72.97</c:v>
                </c:pt>
                <c:pt idx="11">
                  <c:v>71.38</c:v>
                </c:pt>
                <c:pt idx="12">
                  <c:v>77.23</c:v>
                </c:pt>
                <c:pt idx="13">
                  <c:v>76.38</c:v>
                </c:pt>
                <c:pt idx="14">
                  <c:v>81.19</c:v>
                </c:pt>
                <c:pt idx="15">
                  <c:v>81.849999999999994</c:v>
                </c:pt>
                <c:pt idx="16">
                  <c:v>80.86</c:v>
                </c:pt>
                <c:pt idx="17">
                  <c:v>81.86</c:v>
                </c:pt>
                <c:pt idx="18">
                  <c:v>87.2</c:v>
                </c:pt>
                <c:pt idx="19">
                  <c:v>87.35</c:v>
                </c:pt>
                <c:pt idx="20">
                  <c:v>88.35</c:v>
                </c:pt>
                <c:pt idx="21">
                  <c:v>89.08</c:v>
                </c:pt>
                <c:pt idx="22">
                  <c:v>90.21</c:v>
                </c:pt>
                <c:pt idx="23">
                  <c:v>90.76</c:v>
                </c:pt>
                <c:pt idx="24">
                  <c:v>88.76</c:v>
                </c:pt>
                <c:pt idx="25">
                  <c:v>91.99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0-A344-95DC-9E51211C0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640864"/>
        <c:axId val="1"/>
      </c:lineChart>
      <c:catAx>
        <c:axId val="18866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6640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Optimal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DATA'!$O$3</c:f>
              <c:strCache>
                <c:ptCount val="1"/>
                <c:pt idx="0">
                  <c:v>Connectivity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DATA'!$N$4:$N$34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'ALL DATA'!$O$4:$O$34</c:f>
              <c:numCache>
                <c:formatCode>General</c:formatCode>
                <c:ptCount val="31"/>
                <c:pt idx="0">
                  <c:v>100</c:v>
                </c:pt>
                <c:pt idx="1">
                  <c:v>99.925093632958806</c:v>
                </c:pt>
                <c:pt idx="2">
                  <c:v>99.469696969696969</c:v>
                </c:pt>
                <c:pt idx="3">
                  <c:v>98.965517241379303</c:v>
                </c:pt>
                <c:pt idx="4">
                  <c:v>98.333333333333329</c:v>
                </c:pt>
                <c:pt idx="5">
                  <c:v>92.627450980392155</c:v>
                </c:pt>
                <c:pt idx="6">
                  <c:v>92.698412698412696</c:v>
                </c:pt>
                <c:pt idx="7">
                  <c:v>92.771084337349393</c:v>
                </c:pt>
                <c:pt idx="8">
                  <c:v>78.943089430894304</c:v>
                </c:pt>
                <c:pt idx="9">
                  <c:v>81.563786008230437</c:v>
                </c:pt>
                <c:pt idx="10">
                  <c:v>75.75</c:v>
                </c:pt>
                <c:pt idx="11">
                  <c:v>66.202531645569621</c:v>
                </c:pt>
                <c:pt idx="12">
                  <c:v>58.931623931623932</c:v>
                </c:pt>
                <c:pt idx="13">
                  <c:v>53.246753246753244</c:v>
                </c:pt>
                <c:pt idx="14">
                  <c:v>51.096491228070171</c:v>
                </c:pt>
                <c:pt idx="15">
                  <c:v>43.111111111111114</c:v>
                </c:pt>
                <c:pt idx="16">
                  <c:v>48.243243243243242</c:v>
                </c:pt>
                <c:pt idx="17">
                  <c:v>43.013698630136979</c:v>
                </c:pt>
                <c:pt idx="18">
                  <c:v>37.870370370370374</c:v>
                </c:pt>
                <c:pt idx="19">
                  <c:v>39.107981220657273</c:v>
                </c:pt>
                <c:pt idx="20">
                  <c:v>36.857142857142861</c:v>
                </c:pt>
                <c:pt idx="21">
                  <c:v>39.661835748792271</c:v>
                </c:pt>
                <c:pt idx="22">
                  <c:v>35.294117647058826</c:v>
                </c:pt>
                <c:pt idx="23">
                  <c:v>23.731343283582092</c:v>
                </c:pt>
                <c:pt idx="24">
                  <c:v>20.252525252525253</c:v>
                </c:pt>
                <c:pt idx="25">
                  <c:v>27.07692307692308</c:v>
                </c:pt>
                <c:pt idx="26">
                  <c:v>20</c:v>
                </c:pt>
                <c:pt idx="27">
                  <c:v>18.042328042328045</c:v>
                </c:pt>
                <c:pt idx="28">
                  <c:v>16.021505376344088</c:v>
                </c:pt>
                <c:pt idx="29">
                  <c:v>14.644808743169399</c:v>
                </c:pt>
                <c:pt idx="30">
                  <c:v>18.111111111111111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5-B040-A646-687D155E7388}"/>
            </c:ext>
          </c:extLst>
        </c:ser>
        <c:ser>
          <c:idx val="1"/>
          <c:order val="1"/>
          <c:tx>
            <c:strRef>
              <c:f>'ALL DATA'!$P$3</c:f>
              <c:strCache>
                <c:ptCount val="1"/>
                <c:pt idx="0">
                  <c:v>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DATA'!$N$4:$N$34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'ALL DATA'!$P$4:$P$34</c:f>
              <c:numCache>
                <c:formatCode>General</c:formatCode>
                <c:ptCount val="31"/>
                <c:pt idx="0">
                  <c:v>76.816608996539799</c:v>
                </c:pt>
                <c:pt idx="1">
                  <c:v>75.432525951557096</c:v>
                </c:pt>
                <c:pt idx="2">
                  <c:v>71.626297577854672</c:v>
                </c:pt>
                <c:pt idx="3">
                  <c:v>74.048442906574394</c:v>
                </c:pt>
                <c:pt idx="4">
                  <c:v>70.242214532871969</c:v>
                </c:pt>
                <c:pt idx="5">
                  <c:v>73.010380622837374</c:v>
                </c:pt>
                <c:pt idx="6">
                  <c:v>61.245674740484425</c:v>
                </c:pt>
                <c:pt idx="7">
                  <c:v>43.944636678200695</c:v>
                </c:pt>
                <c:pt idx="8">
                  <c:v>60.899653979238757</c:v>
                </c:pt>
                <c:pt idx="9">
                  <c:v>66.782006920415228</c:v>
                </c:pt>
                <c:pt idx="10">
                  <c:v>64.705882352941174</c:v>
                </c:pt>
                <c:pt idx="11">
                  <c:v>64.705882352941174</c:v>
                </c:pt>
                <c:pt idx="12">
                  <c:v>62.629757785467135</c:v>
                </c:pt>
                <c:pt idx="13">
                  <c:v>33.217993079584772</c:v>
                </c:pt>
                <c:pt idx="14">
                  <c:v>42.214532871972317</c:v>
                </c:pt>
                <c:pt idx="15">
                  <c:v>4.844290657439446</c:v>
                </c:pt>
                <c:pt idx="16">
                  <c:v>25.259515570934255</c:v>
                </c:pt>
                <c:pt idx="17">
                  <c:v>6.5743944636678195</c:v>
                </c:pt>
                <c:pt idx="18">
                  <c:v>24.221453287197232</c:v>
                </c:pt>
                <c:pt idx="19">
                  <c:v>19.031141868512112</c:v>
                </c:pt>
                <c:pt idx="20">
                  <c:v>3.8062283737024223</c:v>
                </c:pt>
                <c:pt idx="21">
                  <c:v>36.678200692041521</c:v>
                </c:pt>
                <c:pt idx="22">
                  <c:v>1.0380622837370241</c:v>
                </c:pt>
                <c:pt idx="23">
                  <c:v>11.76470588235294</c:v>
                </c:pt>
                <c:pt idx="24">
                  <c:v>2.422145328719723</c:v>
                </c:pt>
                <c:pt idx="25">
                  <c:v>7.2664359861591699</c:v>
                </c:pt>
                <c:pt idx="26">
                  <c:v>7.6124567474048446</c:v>
                </c:pt>
                <c:pt idx="27">
                  <c:v>1.7301038062283738</c:v>
                </c:pt>
                <c:pt idx="28">
                  <c:v>8.6505190311418687</c:v>
                </c:pt>
                <c:pt idx="29">
                  <c:v>8.6505190311418687</c:v>
                </c:pt>
                <c:pt idx="30">
                  <c:v>1.0380622837370241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5-B040-A646-687D155E7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674720"/>
        <c:axId val="1"/>
      </c:lineChart>
      <c:catAx>
        <c:axId val="188667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6674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Semi</a:t>
            </a:r>
            <a:r>
              <a:rPr lang="it-IT" baseline="0"/>
              <a:t> random</a:t>
            </a:r>
            <a:endParaRPr lang="it-IT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DATA'!$T$4</c:f>
              <c:strCache>
                <c:ptCount val="1"/>
                <c:pt idx="0">
                  <c:v>Connectivity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DATA'!$S$5:$S$20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</c:numCache>
            </c:numRef>
          </c:cat>
          <c:val>
            <c:numRef>
              <c:f>'ALL DATA'!$T$5:$T$20</c:f>
              <c:numCache>
                <c:formatCode>General</c:formatCode>
                <c:ptCount val="16"/>
                <c:pt idx="0">
                  <c:v>19.333333333333332</c:v>
                </c:pt>
                <c:pt idx="1">
                  <c:v>21.277777777777779</c:v>
                </c:pt>
                <c:pt idx="2">
                  <c:v>28.428571428571423</c:v>
                </c:pt>
                <c:pt idx="3">
                  <c:v>25.75</c:v>
                </c:pt>
                <c:pt idx="4">
                  <c:v>26.740740740740744</c:v>
                </c:pt>
                <c:pt idx="5">
                  <c:v>47.666666666666664</c:v>
                </c:pt>
                <c:pt idx="6">
                  <c:v>65.545454545454547</c:v>
                </c:pt>
                <c:pt idx="7">
                  <c:v>83.444444444444457</c:v>
                </c:pt>
                <c:pt idx="8">
                  <c:v>95.897435897435898</c:v>
                </c:pt>
                <c:pt idx="9">
                  <c:v>96.595238095238088</c:v>
                </c:pt>
                <c:pt idx="10">
                  <c:v>97.266666666666666</c:v>
                </c:pt>
                <c:pt idx="11">
                  <c:v>99.854166666666671</c:v>
                </c:pt>
                <c:pt idx="12">
                  <c:v>97.82352941176471</c:v>
                </c:pt>
                <c:pt idx="13">
                  <c:v>99.796296296296291</c:v>
                </c:pt>
                <c:pt idx="14">
                  <c:v>99.929824561403507</c:v>
                </c:pt>
                <c:pt idx="15">
                  <c:v>99.85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E-7C4D-BB6B-CB00EE339626}"/>
            </c:ext>
          </c:extLst>
        </c:ser>
        <c:ser>
          <c:idx val="1"/>
          <c:order val="1"/>
          <c:tx>
            <c:strRef>
              <c:f>'ALL DATA'!$U$4</c:f>
              <c:strCache>
                <c:ptCount val="1"/>
                <c:pt idx="0">
                  <c:v>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DATA'!$S$5:$S$20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</c:numCache>
            </c:numRef>
          </c:cat>
          <c:val>
            <c:numRef>
              <c:f>'ALL DATA'!$U$5:$U$20</c:f>
              <c:numCache>
                <c:formatCode>General</c:formatCode>
                <c:ptCount val="16"/>
                <c:pt idx="0">
                  <c:v>7.8431372549019605</c:v>
                </c:pt>
                <c:pt idx="1">
                  <c:v>9.7462514417531718</c:v>
                </c:pt>
                <c:pt idx="2">
                  <c:v>14.498269896193772</c:v>
                </c:pt>
                <c:pt idx="3">
                  <c:v>14.809688581314878</c:v>
                </c:pt>
                <c:pt idx="4">
                  <c:v>15.997693194925027</c:v>
                </c:pt>
                <c:pt idx="5">
                  <c:v>30.934256055363324</c:v>
                </c:pt>
                <c:pt idx="6">
                  <c:v>45.409457900807375</c:v>
                </c:pt>
                <c:pt idx="7">
                  <c:v>60.79584775086505</c:v>
                </c:pt>
                <c:pt idx="8">
                  <c:v>71.926182237600926</c:v>
                </c:pt>
                <c:pt idx="9">
                  <c:v>75.570934256055367</c:v>
                </c:pt>
                <c:pt idx="10">
                  <c:v>77.335640138408309</c:v>
                </c:pt>
                <c:pt idx="11">
                  <c:v>82.202998846597467</c:v>
                </c:pt>
                <c:pt idx="12">
                  <c:v>82.179930795847753</c:v>
                </c:pt>
                <c:pt idx="13">
                  <c:v>85.317185697808526</c:v>
                </c:pt>
                <c:pt idx="14">
                  <c:v>86.655132641291814</c:v>
                </c:pt>
                <c:pt idx="15">
                  <c:v>88.489042675893884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E-7C4D-BB6B-CB00EE339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708176"/>
        <c:axId val="1"/>
      </c:lineChart>
      <c:catAx>
        <c:axId val="188670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6708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DATA'!$J$58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numRef>
              <c:f>'ALL DATA'!$K$57:$P$57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'ALL DATA'!$K$58:$P$58</c:f>
              <c:numCache>
                <c:formatCode>General</c:formatCode>
                <c:ptCount val="6"/>
                <c:pt idx="0">
                  <c:v>86</c:v>
                </c:pt>
                <c:pt idx="1">
                  <c:v>91</c:v>
                </c:pt>
                <c:pt idx="2">
                  <c:v>96</c:v>
                </c:pt>
                <c:pt idx="3">
                  <c:v>101</c:v>
                </c:pt>
                <c:pt idx="4">
                  <c:v>111</c:v>
                </c:pt>
                <c:pt idx="5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9-3C41-9777-1B7FF4014B1C}"/>
            </c:ext>
          </c:extLst>
        </c:ser>
        <c:ser>
          <c:idx val="1"/>
          <c:order val="1"/>
          <c:tx>
            <c:strRef>
              <c:f>'ALL DATA'!$J$59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numRef>
              <c:f>'ALL DATA'!$K$57:$P$57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'ALL DATA'!$K$59:$P$59</c:f>
              <c:numCache>
                <c:formatCode>General</c:formatCode>
                <c:ptCount val="6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9-3C41-9777-1B7FF4014B1C}"/>
            </c:ext>
          </c:extLst>
        </c:ser>
        <c:ser>
          <c:idx val="2"/>
          <c:order val="2"/>
          <c:tx>
            <c:strRef>
              <c:f>'ALL DATA'!$J$60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numRef>
              <c:f>'ALL DATA'!$K$57:$P$57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'ALL DATA'!$K$60:$P$60</c:f>
              <c:numCache>
                <c:formatCode>General</c:formatCode>
                <c:ptCount val="6"/>
                <c:pt idx="0">
                  <c:v>74</c:v>
                </c:pt>
                <c:pt idx="1">
                  <c:v>76</c:v>
                </c:pt>
                <c:pt idx="2">
                  <c:v>78</c:v>
                </c:pt>
                <c:pt idx="3">
                  <c:v>79</c:v>
                </c:pt>
                <c:pt idx="4">
                  <c:v>84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F9-3C41-9777-1B7FF4014B1C}"/>
            </c:ext>
          </c:extLst>
        </c:ser>
        <c:ser>
          <c:idx val="3"/>
          <c:order val="3"/>
          <c:tx>
            <c:strRef>
              <c:f>'ALL DATA'!$J$61</c:f>
              <c:strCache>
                <c:ptCount val="1"/>
                <c:pt idx="0">
                  <c:v>semi random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numRef>
              <c:f>'ALL DATA'!$K$57:$P$57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'ALL DATA'!$K$61:$P$61</c:f>
              <c:numCache>
                <c:formatCode>General</c:formatCode>
                <c:ptCount val="6"/>
                <c:pt idx="0">
                  <c:v>100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130</c:v>
                </c:pt>
                <c:pt idx="5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F9-3C41-9777-1B7FF401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749344"/>
        <c:axId val="1"/>
      </c:barChart>
      <c:catAx>
        <c:axId val="188674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6749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DATA'!$J$58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numRef>
              <c:f>'ALL DATA'!$K$57:$P$57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'ALL DATA'!$K$58:$P$58</c:f>
              <c:numCache>
                <c:formatCode>General</c:formatCode>
                <c:ptCount val="6"/>
                <c:pt idx="0">
                  <c:v>86</c:v>
                </c:pt>
                <c:pt idx="1">
                  <c:v>91</c:v>
                </c:pt>
                <c:pt idx="2">
                  <c:v>96</c:v>
                </c:pt>
                <c:pt idx="3">
                  <c:v>101</c:v>
                </c:pt>
                <c:pt idx="4">
                  <c:v>111</c:v>
                </c:pt>
                <c:pt idx="5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4-C042-BB66-4F36C98C093B}"/>
            </c:ext>
          </c:extLst>
        </c:ser>
        <c:ser>
          <c:idx val="1"/>
          <c:order val="1"/>
          <c:tx>
            <c:strRef>
              <c:f>'ALL DATA'!$J$59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numRef>
              <c:f>'ALL DATA'!$K$57:$P$57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'ALL DATA'!$K$59:$P$59</c:f>
              <c:numCache>
                <c:formatCode>General</c:formatCode>
                <c:ptCount val="6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4-C042-BB66-4F36C98C093B}"/>
            </c:ext>
          </c:extLst>
        </c:ser>
        <c:ser>
          <c:idx val="2"/>
          <c:order val="2"/>
          <c:tx>
            <c:strRef>
              <c:f>'ALL DATA'!$J$60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numRef>
              <c:f>'ALL DATA'!$K$57:$P$57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'ALL DATA'!$K$60:$P$60</c:f>
              <c:numCache>
                <c:formatCode>General</c:formatCode>
                <c:ptCount val="6"/>
                <c:pt idx="0">
                  <c:v>74</c:v>
                </c:pt>
                <c:pt idx="1">
                  <c:v>76</c:v>
                </c:pt>
                <c:pt idx="2">
                  <c:v>78</c:v>
                </c:pt>
                <c:pt idx="3">
                  <c:v>79</c:v>
                </c:pt>
                <c:pt idx="4">
                  <c:v>84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84-C042-BB66-4F36C98C093B}"/>
            </c:ext>
          </c:extLst>
        </c:ser>
        <c:ser>
          <c:idx val="3"/>
          <c:order val="3"/>
          <c:tx>
            <c:strRef>
              <c:f>'ALL DATA'!$J$61</c:f>
              <c:strCache>
                <c:ptCount val="1"/>
                <c:pt idx="0">
                  <c:v>semi random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numRef>
              <c:f>'ALL DATA'!$K$57:$P$57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'ALL DATA'!$K$61:$P$61</c:f>
              <c:numCache>
                <c:formatCode>General</c:formatCode>
                <c:ptCount val="6"/>
                <c:pt idx="0">
                  <c:v>100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130</c:v>
                </c:pt>
                <c:pt idx="5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84-C042-BB66-4F36C98C0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3644832"/>
        <c:axId val="1"/>
      </c:barChart>
      <c:catAx>
        <c:axId val="188364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3644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DATA'!$J$58</c:f>
              <c:strCache>
                <c:ptCount val="1"/>
                <c:pt idx="0">
                  <c:v>grid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DATA'!$K$57:$P$57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'ALL DATA'!$K$58:$P$58</c:f>
              <c:numCache>
                <c:formatCode>General</c:formatCode>
                <c:ptCount val="6"/>
                <c:pt idx="0">
                  <c:v>86</c:v>
                </c:pt>
                <c:pt idx="1">
                  <c:v>91</c:v>
                </c:pt>
                <c:pt idx="2">
                  <c:v>96</c:v>
                </c:pt>
                <c:pt idx="3">
                  <c:v>101</c:v>
                </c:pt>
                <c:pt idx="4">
                  <c:v>111</c:v>
                </c:pt>
                <c:pt idx="5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E-1B4D-B043-5137739103CB}"/>
            </c:ext>
          </c:extLst>
        </c:ser>
        <c:ser>
          <c:idx val="1"/>
          <c:order val="1"/>
          <c:tx>
            <c:strRef>
              <c:f>'ALL DATA'!$J$59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DATA'!$K$57:$P$57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'ALL DATA'!$K$59:$P$59</c:f>
              <c:numCache>
                <c:formatCode>General</c:formatCode>
                <c:ptCount val="6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E-1B4D-B043-5137739103CB}"/>
            </c:ext>
          </c:extLst>
        </c:ser>
        <c:ser>
          <c:idx val="2"/>
          <c:order val="2"/>
          <c:tx>
            <c:strRef>
              <c:f>'ALL DATA'!$J$60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DATA'!$K$57:$P$57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'ALL DATA'!$K$60:$P$60</c:f>
              <c:numCache>
                <c:formatCode>General</c:formatCode>
                <c:ptCount val="6"/>
                <c:pt idx="0">
                  <c:v>74</c:v>
                </c:pt>
                <c:pt idx="1">
                  <c:v>76</c:v>
                </c:pt>
                <c:pt idx="2">
                  <c:v>78</c:v>
                </c:pt>
                <c:pt idx="3">
                  <c:v>79</c:v>
                </c:pt>
                <c:pt idx="4">
                  <c:v>84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E-1B4D-B043-5137739103CB}"/>
            </c:ext>
          </c:extLst>
        </c:ser>
        <c:ser>
          <c:idx val="3"/>
          <c:order val="3"/>
          <c:tx>
            <c:strRef>
              <c:f>'ALL DATA'!$J$61</c:f>
              <c:strCache>
                <c:ptCount val="1"/>
                <c:pt idx="0">
                  <c:v>semi 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DATA'!$K$57:$P$57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'ALL DATA'!$K$61:$P$61</c:f>
              <c:numCache>
                <c:formatCode>General</c:formatCode>
                <c:ptCount val="6"/>
                <c:pt idx="0">
                  <c:v>100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130</c:v>
                </c:pt>
                <c:pt idx="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FE-1B4D-B043-513773910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683056"/>
        <c:axId val="1"/>
      </c:lineChart>
      <c:catAx>
        <c:axId val="188368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3683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Semi</a:t>
            </a:r>
            <a:r>
              <a:rPr lang="it-IT" baseline="0"/>
              <a:t> Random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'FAIL all'!$D$2</c:f>
              <c:strCache>
                <c:ptCount val="1"/>
                <c:pt idx="0">
                  <c:v>Connectiviy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'FAIL all'!$C$3:$C$42</c:f>
              <c:numCache>
                <c:formatCode>General</c:formatCode>
                <c:ptCount val="4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</c:numCache>
            </c:numRef>
          </c:cat>
          <c:val>
            <c:numRef>
              <c:f>'FAIL all'!$D$3:$D$42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99.972789115646265</c:v>
                </c:pt>
                <c:pt idx="8">
                  <c:v>100</c:v>
                </c:pt>
                <c:pt idx="9">
                  <c:v>100</c:v>
                </c:pt>
                <c:pt idx="10">
                  <c:v>97.943262411347504</c:v>
                </c:pt>
                <c:pt idx="11">
                  <c:v>99.955555555555549</c:v>
                </c:pt>
                <c:pt idx="12">
                  <c:v>99.969696969696969</c:v>
                </c:pt>
                <c:pt idx="13">
                  <c:v>99.937984496124031</c:v>
                </c:pt>
                <c:pt idx="14">
                  <c:v>99.968253968253975</c:v>
                </c:pt>
                <c:pt idx="15">
                  <c:v>96.650406504065032</c:v>
                </c:pt>
                <c:pt idx="16">
                  <c:v>99.916666666666671</c:v>
                </c:pt>
                <c:pt idx="17">
                  <c:v>99.794871794871781</c:v>
                </c:pt>
                <c:pt idx="18">
                  <c:v>99.929824561403507</c:v>
                </c:pt>
                <c:pt idx="19">
                  <c:v>99.909909909909913</c:v>
                </c:pt>
                <c:pt idx="20">
                  <c:v>99.740740740740748</c:v>
                </c:pt>
                <c:pt idx="21">
                  <c:v>96.666666666666657</c:v>
                </c:pt>
                <c:pt idx="22">
                  <c:v>90.117647058823522</c:v>
                </c:pt>
                <c:pt idx="23">
                  <c:v>99.555555555555557</c:v>
                </c:pt>
                <c:pt idx="24">
                  <c:v>96.437500000000014</c:v>
                </c:pt>
                <c:pt idx="25">
                  <c:v>99.053763440860209</c:v>
                </c:pt>
                <c:pt idx="26">
                  <c:v>96.066666666666663</c:v>
                </c:pt>
                <c:pt idx="27">
                  <c:v>86.459770114942529</c:v>
                </c:pt>
                <c:pt idx="28">
                  <c:v>94.761904761904759</c:v>
                </c:pt>
                <c:pt idx="29">
                  <c:v>93.23456790123457</c:v>
                </c:pt>
                <c:pt idx="30">
                  <c:v>78.743589743589737</c:v>
                </c:pt>
                <c:pt idx="31">
                  <c:v>78.053333333333327</c:v>
                </c:pt>
                <c:pt idx="32">
                  <c:v>77.166666666666657</c:v>
                </c:pt>
                <c:pt idx="33">
                  <c:v>73.014492753623188</c:v>
                </c:pt>
                <c:pt idx="34">
                  <c:v>63.060606060606048</c:v>
                </c:pt>
                <c:pt idx="35">
                  <c:v>56.507936507936506</c:v>
                </c:pt>
                <c:pt idx="36">
                  <c:v>47.233333333333334</c:v>
                </c:pt>
                <c:pt idx="37">
                  <c:v>39.333333333333329</c:v>
                </c:pt>
                <c:pt idx="38">
                  <c:v>27.851851851851851</c:v>
                </c:pt>
                <c:pt idx="39">
                  <c:v>26.352941176470583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A-E943-9E75-3129F89A5A86}"/>
            </c:ext>
          </c:extLst>
        </c:ser>
        <c:ser>
          <c:idx val="1"/>
          <c:order val="1"/>
          <c:tx>
            <c:strRef>
              <c:f>'FAIL all'!$E$2</c:f>
              <c:strCache>
                <c:ptCount val="1"/>
                <c:pt idx="0">
                  <c:v>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'FAIL all'!$C$3:$C$42</c:f>
              <c:numCache>
                <c:formatCode>General</c:formatCode>
                <c:ptCount val="4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</c:numCache>
            </c:numRef>
          </c:cat>
          <c:val>
            <c:numRef>
              <c:f>'FAIL all'!$E$3:$E$42</c:f>
              <c:numCache>
                <c:formatCode>General</c:formatCode>
                <c:ptCount val="40"/>
                <c:pt idx="0">
                  <c:v>94.417531718569776</c:v>
                </c:pt>
                <c:pt idx="1">
                  <c:v>94.509803921568619</c:v>
                </c:pt>
                <c:pt idx="2">
                  <c:v>93.783160322952725</c:v>
                </c:pt>
                <c:pt idx="3">
                  <c:v>93.910034602076124</c:v>
                </c:pt>
                <c:pt idx="4">
                  <c:v>93.310265282583629</c:v>
                </c:pt>
                <c:pt idx="5">
                  <c:v>92.975778546712789</c:v>
                </c:pt>
                <c:pt idx="6">
                  <c:v>92.295271049596323</c:v>
                </c:pt>
                <c:pt idx="7">
                  <c:v>92.168396770472896</c:v>
                </c:pt>
                <c:pt idx="8">
                  <c:v>91.960784313725483</c:v>
                </c:pt>
                <c:pt idx="9">
                  <c:v>90.853517877739336</c:v>
                </c:pt>
                <c:pt idx="10">
                  <c:v>89.711649365628602</c:v>
                </c:pt>
                <c:pt idx="11">
                  <c:v>89.838523644752016</c:v>
                </c:pt>
                <c:pt idx="12">
                  <c:v>89.077277970011536</c:v>
                </c:pt>
                <c:pt idx="13">
                  <c:v>88.119953863898488</c:v>
                </c:pt>
                <c:pt idx="14">
                  <c:v>88.119953863898488</c:v>
                </c:pt>
                <c:pt idx="15">
                  <c:v>84.175317185697821</c:v>
                </c:pt>
                <c:pt idx="16">
                  <c:v>86.447520184544416</c:v>
                </c:pt>
                <c:pt idx="17">
                  <c:v>85.074971164936557</c:v>
                </c:pt>
                <c:pt idx="18">
                  <c:v>85.213379469434841</c:v>
                </c:pt>
                <c:pt idx="19">
                  <c:v>84.567474048442904</c:v>
                </c:pt>
                <c:pt idx="20">
                  <c:v>82.606689734717406</c:v>
                </c:pt>
                <c:pt idx="21">
                  <c:v>79.64244521337946</c:v>
                </c:pt>
                <c:pt idx="22">
                  <c:v>73.494809688581313</c:v>
                </c:pt>
                <c:pt idx="23">
                  <c:v>79.630911188004617</c:v>
                </c:pt>
                <c:pt idx="24">
                  <c:v>76.032295271049591</c:v>
                </c:pt>
                <c:pt idx="25">
                  <c:v>76.828143021914656</c:v>
                </c:pt>
                <c:pt idx="26">
                  <c:v>74.452133794694348</c:v>
                </c:pt>
                <c:pt idx="27">
                  <c:v>65.386389850057668</c:v>
                </c:pt>
                <c:pt idx="28">
                  <c:v>70.265282583621683</c:v>
                </c:pt>
                <c:pt idx="29">
                  <c:v>67.727797001153405</c:v>
                </c:pt>
                <c:pt idx="30">
                  <c:v>56.470588235294116</c:v>
                </c:pt>
                <c:pt idx="31">
                  <c:v>54.313725490196077</c:v>
                </c:pt>
                <c:pt idx="32">
                  <c:v>52.202998846597467</c:v>
                </c:pt>
                <c:pt idx="33">
                  <c:v>48.454440599769313</c:v>
                </c:pt>
                <c:pt idx="34">
                  <c:v>40.207612456747405</c:v>
                </c:pt>
                <c:pt idx="35">
                  <c:v>35.063437139561707</c:v>
                </c:pt>
                <c:pt idx="36">
                  <c:v>28.212226066897344</c:v>
                </c:pt>
                <c:pt idx="37">
                  <c:v>22.837370242214533</c:v>
                </c:pt>
                <c:pt idx="38">
                  <c:v>15.30565167243368</c:v>
                </c:pt>
                <c:pt idx="39">
                  <c:v>13.737024221453289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A-E943-9E75-3129F89A5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432352"/>
        <c:axId val="1"/>
      </c:lineChart>
      <c:catAx>
        <c:axId val="18854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5432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Random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'FAIL all'!$J$2</c:f>
              <c:strCache>
                <c:ptCount val="1"/>
                <c:pt idx="0">
                  <c:v>Connectivity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'FAIL all'!$I$3:$I$57</c:f>
              <c:numCache>
                <c:formatCode>General</c:formatCode>
                <c:ptCount val="5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</c:numCache>
            </c:numRef>
          </c:cat>
          <c:val>
            <c:numRef>
              <c:f>'FAIL all'!$J$3:$J$57</c:f>
              <c:numCache>
                <c:formatCode>General</c:formatCode>
                <c:ptCount val="55"/>
                <c:pt idx="0">
                  <c:v>97.068627450980401</c:v>
                </c:pt>
                <c:pt idx="1">
                  <c:v>100</c:v>
                </c:pt>
                <c:pt idx="2">
                  <c:v>99.787878787878796</c:v>
                </c:pt>
                <c:pt idx="3">
                  <c:v>100</c:v>
                </c:pt>
                <c:pt idx="4">
                  <c:v>99.979166666666657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97.163841807909606</c:v>
                </c:pt>
                <c:pt idx="10">
                  <c:v>100</c:v>
                </c:pt>
                <c:pt idx="11">
                  <c:v>99.988304093567237</c:v>
                </c:pt>
                <c:pt idx="12">
                  <c:v>100</c:v>
                </c:pt>
                <c:pt idx="13">
                  <c:v>100</c:v>
                </c:pt>
                <c:pt idx="14">
                  <c:v>96.753086419753089</c:v>
                </c:pt>
                <c:pt idx="15">
                  <c:v>99.974842767295598</c:v>
                </c:pt>
                <c:pt idx="16">
                  <c:v>99.987179487179475</c:v>
                </c:pt>
                <c:pt idx="17">
                  <c:v>99.960784313725497</c:v>
                </c:pt>
                <c:pt idx="18">
                  <c:v>99.946666666666673</c:v>
                </c:pt>
                <c:pt idx="19">
                  <c:v>100</c:v>
                </c:pt>
                <c:pt idx="20">
                  <c:v>99.847222222222214</c:v>
                </c:pt>
                <c:pt idx="21">
                  <c:v>99.957446808510639</c:v>
                </c:pt>
                <c:pt idx="22">
                  <c:v>99.898550724637687</c:v>
                </c:pt>
                <c:pt idx="23">
                  <c:v>96.725925925925921</c:v>
                </c:pt>
                <c:pt idx="24">
                  <c:v>99.909090909090921</c:v>
                </c:pt>
                <c:pt idx="25">
                  <c:v>99.906976744186053</c:v>
                </c:pt>
                <c:pt idx="26">
                  <c:v>96.507936507936492</c:v>
                </c:pt>
                <c:pt idx="27">
                  <c:v>96.650406504065032</c:v>
                </c:pt>
                <c:pt idx="28">
                  <c:v>99.783333333333331</c:v>
                </c:pt>
                <c:pt idx="29">
                  <c:v>96.495726495726487</c:v>
                </c:pt>
                <c:pt idx="30">
                  <c:v>96.140350877192986</c:v>
                </c:pt>
                <c:pt idx="31">
                  <c:v>96.918918918918934</c:v>
                </c:pt>
                <c:pt idx="32">
                  <c:v>96.259259259259267</c:v>
                </c:pt>
                <c:pt idx="33">
                  <c:v>96.171428571428578</c:v>
                </c:pt>
                <c:pt idx="34">
                  <c:v>99.352941176470594</c:v>
                </c:pt>
                <c:pt idx="35">
                  <c:v>92.808080808080803</c:v>
                </c:pt>
                <c:pt idx="36">
                  <c:v>92.583333333333329</c:v>
                </c:pt>
                <c:pt idx="37">
                  <c:v>94.709677419354847</c:v>
                </c:pt>
                <c:pt idx="38">
                  <c:v>95.933333333333337</c:v>
                </c:pt>
                <c:pt idx="39">
                  <c:v>92</c:v>
                </c:pt>
                <c:pt idx="40">
                  <c:v>89.523809523809518</c:v>
                </c:pt>
                <c:pt idx="41">
                  <c:v>88.962962962962962</c:v>
                </c:pt>
                <c:pt idx="42">
                  <c:v>87.512820512820511</c:v>
                </c:pt>
                <c:pt idx="43">
                  <c:v>79.679999999999993</c:v>
                </c:pt>
                <c:pt idx="44">
                  <c:v>68.527777777777771</c:v>
                </c:pt>
                <c:pt idx="45">
                  <c:v>72.028985507246375</c:v>
                </c:pt>
                <c:pt idx="46">
                  <c:v>62</c:v>
                </c:pt>
                <c:pt idx="47">
                  <c:v>60.095238095238102</c:v>
                </c:pt>
                <c:pt idx="48">
                  <c:v>59.4</c:v>
                </c:pt>
                <c:pt idx="49">
                  <c:v>48.210526315789473</c:v>
                </c:pt>
                <c:pt idx="50">
                  <c:v>37.037037037037038</c:v>
                </c:pt>
                <c:pt idx="51">
                  <c:v>35.450980392156865</c:v>
                </c:pt>
                <c:pt idx="52">
                  <c:v>24.958333333333332</c:v>
                </c:pt>
                <c:pt idx="53">
                  <c:v>21.2</c:v>
                </c:pt>
                <c:pt idx="54">
                  <c:v>22.666666666666668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2-AC44-98F2-06502727A335}"/>
            </c:ext>
          </c:extLst>
        </c:ser>
        <c:ser>
          <c:idx val="1"/>
          <c:order val="1"/>
          <c:tx>
            <c:strRef>
              <c:f>'FAIL all'!$K$2</c:f>
              <c:strCache>
                <c:ptCount val="1"/>
                <c:pt idx="0">
                  <c:v>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'FAIL all'!$I$3:$I$57</c:f>
              <c:numCache>
                <c:formatCode>General</c:formatCode>
                <c:ptCount val="5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</c:numCache>
            </c:numRef>
          </c:cat>
          <c:val>
            <c:numRef>
              <c:f>'FAIL all'!$K$3:$K$57</c:f>
              <c:numCache>
                <c:formatCode>General</c:formatCode>
                <c:ptCount val="55"/>
                <c:pt idx="0">
                  <c:v>91.914648212226069</c:v>
                </c:pt>
                <c:pt idx="1">
                  <c:v>94.65974625144176</c:v>
                </c:pt>
                <c:pt idx="2">
                  <c:v>93.944636678200695</c:v>
                </c:pt>
                <c:pt idx="3">
                  <c:v>93.760092272202982</c:v>
                </c:pt>
                <c:pt idx="4">
                  <c:v>93.760092272202982</c:v>
                </c:pt>
                <c:pt idx="5">
                  <c:v>93.587081891580155</c:v>
                </c:pt>
                <c:pt idx="6">
                  <c:v>93.056516724336788</c:v>
                </c:pt>
                <c:pt idx="7">
                  <c:v>92.445213379469436</c:v>
                </c:pt>
                <c:pt idx="8">
                  <c:v>92.802768166089962</c:v>
                </c:pt>
                <c:pt idx="9">
                  <c:v>89.273356401384092</c:v>
                </c:pt>
                <c:pt idx="10">
                  <c:v>91.557093425605544</c:v>
                </c:pt>
                <c:pt idx="11">
                  <c:v>91.626297577854672</c:v>
                </c:pt>
                <c:pt idx="12">
                  <c:v>91.545559400230687</c:v>
                </c:pt>
                <c:pt idx="13">
                  <c:v>91.280276816608989</c:v>
                </c:pt>
                <c:pt idx="14">
                  <c:v>87.231833910034595</c:v>
                </c:pt>
                <c:pt idx="15">
                  <c:v>90.392156862745097</c:v>
                </c:pt>
                <c:pt idx="16">
                  <c:v>88.973471741637837</c:v>
                </c:pt>
                <c:pt idx="17">
                  <c:v>89.930795847750858</c:v>
                </c:pt>
                <c:pt idx="18">
                  <c:v>88.44290657439447</c:v>
                </c:pt>
                <c:pt idx="19">
                  <c:v>87.623990772779692</c:v>
                </c:pt>
                <c:pt idx="20">
                  <c:v>88.085351787773931</c:v>
                </c:pt>
                <c:pt idx="21">
                  <c:v>87.600922722029978</c:v>
                </c:pt>
                <c:pt idx="22">
                  <c:v>86.516724336793544</c:v>
                </c:pt>
                <c:pt idx="23">
                  <c:v>83.771626297577853</c:v>
                </c:pt>
                <c:pt idx="24">
                  <c:v>84.798154555940016</c:v>
                </c:pt>
                <c:pt idx="25">
                  <c:v>85.317185697808526</c:v>
                </c:pt>
                <c:pt idx="26">
                  <c:v>82.249134948096881</c:v>
                </c:pt>
                <c:pt idx="27">
                  <c:v>81.118800461361019</c:v>
                </c:pt>
                <c:pt idx="28">
                  <c:v>83.552479815455598</c:v>
                </c:pt>
                <c:pt idx="29">
                  <c:v>80.495963091118796</c:v>
                </c:pt>
                <c:pt idx="30">
                  <c:v>78.800461361014996</c:v>
                </c:pt>
                <c:pt idx="31">
                  <c:v>78.68512110726644</c:v>
                </c:pt>
                <c:pt idx="32">
                  <c:v>77.15109573241061</c:v>
                </c:pt>
                <c:pt idx="33">
                  <c:v>76.159169550173004</c:v>
                </c:pt>
                <c:pt idx="34">
                  <c:v>78.166089965397916</c:v>
                </c:pt>
                <c:pt idx="35">
                  <c:v>72.376009227220294</c:v>
                </c:pt>
                <c:pt idx="36">
                  <c:v>70.65743944636678</c:v>
                </c:pt>
                <c:pt idx="37">
                  <c:v>70.507497116493653</c:v>
                </c:pt>
                <c:pt idx="38">
                  <c:v>71.014994232987306</c:v>
                </c:pt>
                <c:pt idx="39">
                  <c:v>67.058823529411768</c:v>
                </c:pt>
                <c:pt idx="40">
                  <c:v>63.910034602076117</c:v>
                </c:pt>
                <c:pt idx="41">
                  <c:v>62.029988465974625</c:v>
                </c:pt>
                <c:pt idx="42">
                  <c:v>59.861591695501723</c:v>
                </c:pt>
                <c:pt idx="43">
                  <c:v>53.990772779700116</c:v>
                </c:pt>
                <c:pt idx="44">
                  <c:v>45.444059976931953</c:v>
                </c:pt>
                <c:pt idx="45">
                  <c:v>46.35524798154556</c:v>
                </c:pt>
                <c:pt idx="46">
                  <c:v>38.788927335640139</c:v>
                </c:pt>
                <c:pt idx="47">
                  <c:v>36.447520184544402</c:v>
                </c:pt>
                <c:pt idx="48">
                  <c:v>34.717416378316031</c:v>
                </c:pt>
                <c:pt idx="49">
                  <c:v>27.797001153402533</c:v>
                </c:pt>
                <c:pt idx="50">
                  <c:v>20.346020761245672</c:v>
                </c:pt>
                <c:pt idx="51">
                  <c:v>18.17762399077278</c:v>
                </c:pt>
                <c:pt idx="52">
                  <c:v>12.629757785467127</c:v>
                </c:pt>
                <c:pt idx="53">
                  <c:v>9.7808535178777376</c:v>
                </c:pt>
                <c:pt idx="54">
                  <c:v>10.495963091118799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2-AC44-98F2-06502727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644736"/>
        <c:axId val="1"/>
      </c:lineChart>
      <c:catAx>
        <c:axId val="17526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2644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18</xdr:row>
      <xdr:rowOff>25400</xdr:rowOff>
    </xdr:from>
    <xdr:to>
      <xdr:col>5</xdr:col>
      <xdr:colOff>241300</xdr:colOff>
      <xdr:row>31</xdr:row>
      <xdr:rowOff>127000</xdr:rowOff>
    </xdr:to>
    <xdr:graphicFrame macro="">
      <xdr:nvGraphicFramePr>
        <xdr:cNvPr id="1444" name="Grafico 1">
          <a:extLst>
            <a:ext uri="{FF2B5EF4-FFF2-40B4-BE49-F238E27FC236}">
              <a16:creationId xmlns:a16="http://schemas.microsoft.com/office/drawing/2014/main" id="{CC453AE2-1236-5F4D-AE30-D0A772DF3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30</xdr:row>
      <xdr:rowOff>76200</xdr:rowOff>
    </xdr:from>
    <xdr:to>
      <xdr:col>11</xdr:col>
      <xdr:colOff>444500</xdr:colOff>
      <xdr:row>43</xdr:row>
      <xdr:rowOff>177800</xdr:rowOff>
    </xdr:to>
    <xdr:graphicFrame macro="">
      <xdr:nvGraphicFramePr>
        <xdr:cNvPr id="1445" name="Grafico 2">
          <a:extLst>
            <a:ext uri="{FF2B5EF4-FFF2-40B4-BE49-F238E27FC236}">
              <a16:creationId xmlns:a16="http://schemas.microsoft.com/office/drawing/2014/main" id="{B3A3FB29-42D2-084C-9188-A4C9AFD74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508000</xdr:colOff>
      <xdr:row>39</xdr:row>
      <xdr:rowOff>38100</xdr:rowOff>
    </xdr:from>
    <xdr:to>
      <xdr:col>18</xdr:col>
      <xdr:colOff>101600</xdr:colOff>
      <xdr:row>52</xdr:row>
      <xdr:rowOff>139700</xdr:rowOff>
    </xdr:to>
    <xdr:graphicFrame macro="">
      <xdr:nvGraphicFramePr>
        <xdr:cNvPr id="1446" name="Grafico 3">
          <a:extLst>
            <a:ext uri="{FF2B5EF4-FFF2-40B4-BE49-F238E27FC236}">
              <a16:creationId xmlns:a16="http://schemas.microsoft.com/office/drawing/2014/main" id="{E3DD2BFD-684F-2E4C-80DC-21B1D1311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457200</xdr:colOff>
      <xdr:row>17</xdr:row>
      <xdr:rowOff>152400</xdr:rowOff>
    </xdr:from>
    <xdr:to>
      <xdr:col>25</xdr:col>
      <xdr:colOff>622300</xdr:colOff>
      <xdr:row>31</xdr:row>
      <xdr:rowOff>50800</xdr:rowOff>
    </xdr:to>
    <xdr:graphicFrame macro="">
      <xdr:nvGraphicFramePr>
        <xdr:cNvPr id="1447" name="Grafico 4">
          <a:extLst>
            <a:ext uri="{FF2B5EF4-FFF2-40B4-BE49-F238E27FC236}">
              <a16:creationId xmlns:a16="http://schemas.microsoft.com/office/drawing/2014/main" id="{8DF6234F-290B-0849-AC4C-C28E9C3B7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749300</xdr:colOff>
      <xdr:row>50</xdr:row>
      <xdr:rowOff>88900</xdr:rowOff>
    </xdr:from>
    <xdr:to>
      <xdr:col>23</xdr:col>
      <xdr:colOff>368300</xdr:colOff>
      <xdr:row>63</xdr:row>
      <xdr:rowOff>152400</xdr:rowOff>
    </xdr:to>
    <xdr:graphicFrame macro="">
      <xdr:nvGraphicFramePr>
        <xdr:cNvPr id="1448" name="Grafico 5">
          <a:extLst>
            <a:ext uri="{FF2B5EF4-FFF2-40B4-BE49-F238E27FC236}">
              <a16:creationId xmlns:a16="http://schemas.microsoft.com/office/drawing/2014/main" id="{D7F1E4A7-0C1E-304C-8245-355CD4EF4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723900</xdr:colOff>
      <xdr:row>63</xdr:row>
      <xdr:rowOff>63500</xdr:rowOff>
    </xdr:from>
    <xdr:to>
      <xdr:col>17</xdr:col>
      <xdr:colOff>50800</xdr:colOff>
      <xdr:row>93</xdr:row>
      <xdr:rowOff>114300</xdr:rowOff>
    </xdr:to>
    <xdr:graphicFrame macro="">
      <xdr:nvGraphicFramePr>
        <xdr:cNvPr id="1449" name="Grafico 6">
          <a:extLst>
            <a:ext uri="{FF2B5EF4-FFF2-40B4-BE49-F238E27FC236}">
              <a16:creationId xmlns:a16="http://schemas.microsoft.com/office/drawing/2014/main" id="{20166F5D-236A-7143-BD34-D5D77CD14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127000</xdr:colOff>
      <xdr:row>66</xdr:row>
      <xdr:rowOff>63500</xdr:rowOff>
    </xdr:from>
    <xdr:to>
      <xdr:col>25</xdr:col>
      <xdr:colOff>1676400</xdr:colOff>
      <xdr:row>83</xdr:row>
      <xdr:rowOff>165100</xdr:rowOff>
    </xdr:to>
    <xdr:graphicFrame macro="">
      <xdr:nvGraphicFramePr>
        <xdr:cNvPr id="1450" name="Grafico 7">
          <a:extLst>
            <a:ext uri="{FF2B5EF4-FFF2-40B4-BE49-F238E27FC236}">
              <a16:creationId xmlns:a16="http://schemas.microsoft.com/office/drawing/2014/main" id="{B64B79E9-5423-0F41-B3F2-02F26EB07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774700</xdr:colOff>
      <xdr:row>1</xdr:row>
      <xdr:rowOff>38100</xdr:rowOff>
    </xdr:from>
    <xdr:to>
      <xdr:col>28</xdr:col>
      <xdr:colOff>381000</xdr:colOff>
      <xdr:row>14</xdr:row>
      <xdr:rowOff>139700</xdr:rowOff>
    </xdr:to>
    <xdr:graphicFrame macro="">
      <xdr:nvGraphicFramePr>
        <xdr:cNvPr id="496705" name="Grafico 1">
          <a:extLst>
            <a:ext uri="{FF2B5EF4-FFF2-40B4-BE49-F238E27FC236}">
              <a16:creationId xmlns:a16="http://schemas.microsoft.com/office/drawing/2014/main" id="{EAE34295-3C07-EB40-9E82-EB5B1A440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812800</xdr:colOff>
      <xdr:row>16</xdr:row>
      <xdr:rowOff>12700</xdr:rowOff>
    </xdr:from>
    <xdr:to>
      <xdr:col>28</xdr:col>
      <xdr:colOff>419100</xdr:colOff>
      <xdr:row>29</xdr:row>
      <xdr:rowOff>127000</xdr:rowOff>
    </xdr:to>
    <xdr:graphicFrame macro="">
      <xdr:nvGraphicFramePr>
        <xdr:cNvPr id="496706" name="Grafico 2">
          <a:extLst>
            <a:ext uri="{FF2B5EF4-FFF2-40B4-BE49-F238E27FC236}">
              <a16:creationId xmlns:a16="http://schemas.microsoft.com/office/drawing/2014/main" id="{E528C28D-BD42-6243-BC0A-4739B9FA6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12700</xdr:colOff>
      <xdr:row>31</xdr:row>
      <xdr:rowOff>190500</xdr:rowOff>
    </xdr:from>
    <xdr:to>
      <xdr:col>28</xdr:col>
      <xdr:colOff>431800</xdr:colOff>
      <xdr:row>45</xdr:row>
      <xdr:rowOff>88900</xdr:rowOff>
    </xdr:to>
    <xdr:graphicFrame macro="">
      <xdr:nvGraphicFramePr>
        <xdr:cNvPr id="496707" name="Grafico 3">
          <a:extLst>
            <a:ext uri="{FF2B5EF4-FFF2-40B4-BE49-F238E27FC236}">
              <a16:creationId xmlns:a16="http://schemas.microsoft.com/office/drawing/2014/main" id="{3BBCF811-9FDC-FD48-BBDB-B96837FA7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114300</xdr:colOff>
      <xdr:row>62</xdr:row>
      <xdr:rowOff>127000</xdr:rowOff>
    </xdr:from>
    <xdr:to>
      <xdr:col>14</xdr:col>
      <xdr:colOff>711200</xdr:colOff>
      <xdr:row>80</xdr:row>
      <xdr:rowOff>50800</xdr:rowOff>
    </xdr:to>
    <xdr:graphicFrame macro="">
      <xdr:nvGraphicFramePr>
        <xdr:cNvPr id="496708" name="Grafico 5">
          <a:extLst>
            <a:ext uri="{FF2B5EF4-FFF2-40B4-BE49-F238E27FC236}">
              <a16:creationId xmlns:a16="http://schemas.microsoft.com/office/drawing/2014/main" id="{B96C439E-2EA9-334F-AE64-2CDD95872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114300</xdr:colOff>
      <xdr:row>65</xdr:row>
      <xdr:rowOff>50799</xdr:rowOff>
    </xdr:from>
    <xdr:to>
      <xdr:col>22</xdr:col>
      <xdr:colOff>508000</xdr:colOff>
      <xdr:row>79</xdr:row>
      <xdr:rowOff>186266</xdr:rowOff>
    </xdr:to>
    <xdr:graphicFrame macro="">
      <xdr:nvGraphicFramePr>
        <xdr:cNvPr id="496709" name="Grafico 1">
          <a:extLst>
            <a:ext uri="{FF2B5EF4-FFF2-40B4-BE49-F238E27FC236}">
              <a16:creationId xmlns:a16="http://schemas.microsoft.com/office/drawing/2014/main" id="{E4A72975-77E0-FD42-99D1-073560F7D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160867</xdr:colOff>
      <xdr:row>84</xdr:row>
      <xdr:rowOff>127000</xdr:rowOff>
    </xdr:from>
    <xdr:to>
      <xdr:col>14</xdr:col>
      <xdr:colOff>728133</xdr:colOff>
      <xdr:row>101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8726EE6-3AA9-FA44-A88F-C928ADD88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4</xdr:row>
      <xdr:rowOff>88900</xdr:rowOff>
    </xdr:from>
    <xdr:to>
      <xdr:col>12</xdr:col>
      <xdr:colOff>673100</xdr:colOff>
      <xdr:row>17</xdr:row>
      <xdr:rowOff>190500</xdr:rowOff>
    </xdr:to>
    <xdr:graphicFrame macro="">
      <xdr:nvGraphicFramePr>
        <xdr:cNvPr id="141357" name="Grafico 1">
          <a:extLst>
            <a:ext uri="{FF2B5EF4-FFF2-40B4-BE49-F238E27FC236}">
              <a16:creationId xmlns:a16="http://schemas.microsoft.com/office/drawing/2014/main" id="{04353911-D09E-7C41-BEEE-48D2D1483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787399</xdr:colOff>
      <xdr:row>7</xdr:row>
      <xdr:rowOff>38100</xdr:rowOff>
    </xdr:from>
    <xdr:to>
      <xdr:col>14</xdr:col>
      <xdr:colOff>67732</xdr:colOff>
      <xdr:row>24</xdr:row>
      <xdr:rowOff>0</xdr:rowOff>
    </xdr:to>
    <xdr:graphicFrame macro="">
      <xdr:nvGraphicFramePr>
        <xdr:cNvPr id="129086" name="Grafico 1">
          <a:extLst>
            <a:ext uri="{FF2B5EF4-FFF2-40B4-BE49-F238E27FC236}">
              <a16:creationId xmlns:a16="http://schemas.microsoft.com/office/drawing/2014/main" id="{81C49339-2C74-FE4E-815A-802C0058F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317500</xdr:colOff>
      <xdr:row>35</xdr:row>
      <xdr:rowOff>76200</xdr:rowOff>
    </xdr:from>
    <xdr:to>
      <xdr:col>11</xdr:col>
      <xdr:colOff>736600</xdr:colOff>
      <xdr:row>49</xdr:row>
      <xdr:rowOff>0</xdr:rowOff>
    </xdr:to>
    <xdr:graphicFrame macro="">
      <xdr:nvGraphicFramePr>
        <xdr:cNvPr id="129087" name="Grafico 2">
          <a:extLst>
            <a:ext uri="{FF2B5EF4-FFF2-40B4-BE49-F238E27FC236}">
              <a16:creationId xmlns:a16="http://schemas.microsoft.com/office/drawing/2014/main" id="{1ACD96F8-3B2B-FA48-95BC-7418EE247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19</xdr:row>
      <xdr:rowOff>0</xdr:rowOff>
    </xdr:from>
    <xdr:to>
      <xdr:col>14</xdr:col>
      <xdr:colOff>254000</xdr:colOff>
      <xdr:row>34</xdr:row>
      <xdr:rowOff>50800</xdr:rowOff>
    </xdr:to>
    <xdr:graphicFrame macro="">
      <xdr:nvGraphicFramePr>
        <xdr:cNvPr id="105550" name="Grafico 5">
          <a:extLst>
            <a:ext uri="{FF2B5EF4-FFF2-40B4-BE49-F238E27FC236}">
              <a16:creationId xmlns:a16="http://schemas.microsoft.com/office/drawing/2014/main" id="{7C2C0953-B5CB-204B-9266-FA582A643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11</xdr:row>
      <xdr:rowOff>12700</xdr:rowOff>
    </xdr:from>
    <xdr:to>
      <xdr:col>15</xdr:col>
      <xdr:colOff>774700</xdr:colOff>
      <xdr:row>32</xdr:row>
      <xdr:rowOff>25400</xdr:rowOff>
    </xdr:to>
    <xdr:graphicFrame macro="">
      <xdr:nvGraphicFramePr>
        <xdr:cNvPr id="29752" name="Grafico 1">
          <a:extLst>
            <a:ext uri="{FF2B5EF4-FFF2-40B4-BE49-F238E27FC236}">
              <a16:creationId xmlns:a16="http://schemas.microsoft.com/office/drawing/2014/main" id="{CFDC2923-8DBF-9048-AF6F-80F0A9585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78"/>
  <sheetViews>
    <sheetView topLeftCell="AB1" zoomScale="89" workbookViewId="0">
      <selection activeCell="AA37" sqref="AA37"/>
    </sheetView>
  </sheetViews>
  <sheetFormatPr baseColWidth="10" defaultRowHeight="16"/>
  <cols>
    <col min="5" max="5" width="18.83203125" customWidth="1"/>
    <col min="6" max="6" width="17.1640625" customWidth="1"/>
    <col min="25" max="25" width="25.5" customWidth="1"/>
    <col min="26" max="26" width="22.83203125" customWidth="1"/>
    <col min="31" max="31" width="23.83203125" customWidth="1"/>
    <col min="32" max="32" width="16.6640625" customWidth="1"/>
  </cols>
  <sheetData>
    <row r="2" spans="1:35">
      <c r="C2" s="8" t="s">
        <v>11</v>
      </c>
      <c r="D2" s="8"/>
      <c r="E2" s="8"/>
      <c r="I2" s="8" t="s">
        <v>2</v>
      </c>
      <c r="J2" s="8"/>
      <c r="K2" s="8"/>
      <c r="N2" s="8" t="s">
        <v>3</v>
      </c>
      <c r="O2" s="8"/>
      <c r="P2" s="8"/>
    </row>
    <row r="3" spans="1:35">
      <c r="D3" t="s">
        <v>0</v>
      </c>
      <c r="E3" t="s">
        <v>17</v>
      </c>
      <c r="J3" t="s">
        <v>0</v>
      </c>
      <c r="K3" t="s">
        <v>17</v>
      </c>
      <c r="O3" s="4" t="s">
        <v>0</v>
      </c>
      <c r="P3" s="4" t="s">
        <v>17</v>
      </c>
      <c r="S3" s="8" t="s">
        <v>4</v>
      </c>
      <c r="T3" s="8"/>
      <c r="U3" s="8"/>
      <c r="V3" s="8"/>
      <c r="Y3" s="22" t="s">
        <v>5</v>
      </c>
      <c r="Z3" s="22"/>
      <c r="AF3" t="s">
        <v>14</v>
      </c>
      <c r="AG3" t="s">
        <v>12</v>
      </c>
      <c r="AH3" t="s">
        <v>1</v>
      </c>
      <c r="AI3" t="s">
        <v>13</v>
      </c>
    </row>
    <row r="4" spans="1:35">
      <c r="A4">
        <f>B4/121*100</f>
        <v>100</v>
      </c>
      <c r="B4">
        <v>121</v>
      </c>
      <c r="C4">
        <v>0</v>
      </c>
      <c r="D4">
        <v>100</v>
      </c>
      <c r="E4">
        <v>94.8</v>
      </c>
      <c r="H4">
        <f>(I4/I29)*100</f>
        <v>16.666666666666664</v>
      </c>
      <c r="I4">
        <v>50</v>
      </c>
      <c r="J4" s="7">
        <v>24.92</v>
      </c>
      <c r="K4" s="7">
        <v>8.89</v>
      </c>
      <c r="M4">
        <f>N4/90*100</f>
        <v>0</v>
      </c>
      <c r="N4">
        <v>0</v>
      </c>
      <c r="O4" s="7">
        <v>100</v>
      </c>
      <c r="P4" s="7">
        <v>76.816608996539799</v>
      </c>
      <c r="T4" s="4" t="s">
        <v>0</v>
      </c>
      <c r="U4" t="s">
        <v>17</v>
      </c>
      <c r="Y4" t="s">
        <v>6</v>
      </c>
      <c r="Z4">
        <v>40</v>
      </c>
      <c r="AE4" t="s">
        <v>11</v>
      </c>
      <c r="AF4">
        <v>121</v>
      </c>
      <c r="AG4">
        <v>100</v>
      </c>
      <c r="AI4">
        <f>AF4*Z4+((AF4/Z7)*Z6)</f>
        <v>6655</v>
      </c>
    </row>
    <row r="5" spans="1:35">
      <c r="A5">
        <f>(B5/121)*100</f>
        <v>95.867768595041326</v>
      </c>
      <c r="B5">
        <f>B4-5</f>
        <v>116</v>
      </c>
      <c r="C5">
        <v>5</v>
      </c>
      <c r="D5">
        <v>100</v>
      </c>
      <c r="E5">
        <v>91</v>
      </c>
      <c r="H5">
        <f>(I5/300)*100</f>
        <v>20</v>
      </c>
      <c r="I5">
        <v>60</v>
      </c>
      <c r="J5" s="7">
        <v>23.83</v>
      </c>
      <c r="K5" s="7">
        <v>9.6199999999999992</v>
      </c>
      <c r="M5">
        <f t="shared" ref="M5:M34" si="0">N5/90*100</f>
        <v>1.1111111111111112</v>
      </c>
      <c r="N5">
        <v>1</v>
      </c>
      <c r="O5" s="7">
        <v>99.925093632958806</v>
      </c>
      <c r="P5" s="7">
        <v>75.432525951557096</v>
      </c>
      <c r="R5">
        <f>S5/200*100</f>
        <v>25</v>
      </c>
      <c r="S5">
        <v>50</v>
      </c>
      <c r="T5" s="7">
        <v>19.333333333333332</v>
      </c>
      <c r="U5" s="7">
        <v>7.8431372549019605</v>
      </c>
      <c r="Y5" t="s">
        <v>7</v>
      </c>
      <c r="Z5">
        <v>10</v>
      </c>
      <c r="AE5" t="s">
        <v>15</v>
      </c>
      <c r="AF5">
        <v>120</v>
      </c>
      <c r="AI5">
        <f>(Z4+Z5)*AF5 +Z6</f>
        <v>6150</v>
      </c>
    </row>
    <row r="6" spans="1:35">
      <c r="A6">
        <f>(B6/121)*100</f>
        <v>91.735537190082653</v>
      </c>
      <c r="B6">
        <f>B5-5</f>
        <v>111</v>
      </c>
      <c r="C6">
        <v>10</v>
      </c>
      <c r="D6">
        <v>96.756756756756758</v>
      </c>
      <c r="E6">
        <v>84.4</v>
      </c>
      <c r="H6">
        <f t="shared" ref="H6:H29" si="1">(I6/300)*100</f>
        <v>23.333333333333332</v>
      </c>
      <c r="I6">
        <v>70</v>
      </c>
      <c r="J6" s="7">
        <v>35.32</v>
      </c>
      <c r="K6" s="7">
        <v>16.64</v>
      </c>
      <c r="M6">
        <f t="shared" si="0"/>
        <v>2.2222222222222223</v>
      </c>
      <c r="N6">
        <v>2</v>
      </c>
      <c r="O6" s="7">
        <v>99.469696969696969</v>
      </c>
      <c r="P6" s="7">
        <v>71.626297577854672</v>
      </c>
      <c r="R6">
        <f t="shared" ref="R6:R20" si="2">S6/200*100</f>
        <v>30</v>
      </c>
      <c r="S6">
        <v>60</v>
      </c>
      <c r="T6" s="7">
        <v>21.277777777777779</v>
      </c>
      <c r="U6" s="7">
        <v>9.7462514417531718</v>
      </c>
      <c r="Y6" t="s">
        <v>8</v>
      </c>
      <c r="Z6">
        <v>150</v>
      </c>
      <c r="AE6" t="s">
        <v>4</v>
      </c>
      <c r="AF6">
        <v>160</v>
      </c>
      <c r="AI6">
        <f>(Z4+Z5)*AF6+Z6</f>
        <v>8150</v>
      </c>
    </row>
    <row r="7" spans="1:35">
      <c r="A7">
        <f t="shared" ref="A7:A16" si="3">(B7/121)*100</f>
        <v>87.603305785123965</v>
      </c>
      <c r="B7">
        <f>B6-5</f>
        <v>106</v>
      </c>
      <c r="C7">
        <v>15</v>
      </c>
      <c r="D7">
        <v>99.968553459119505</v>
      </c>
      <c r="E7">
        <v>84</v>
      </c>
      <c r="H7">
        <f t="shared" si="1"/>
        <v>26.666666666666668</v>
      </c>
      <c r="I7">
        <v>80</v>
      </c>
      <c r="J7" s="7">
        <v>46.37</v>
      </c>
      <c r="K7" s="7">
        <v>23.8</v>
      </c>
      <c r="M7">
        <f t="shared" si="0"/>
        <v>3.3333333333333335</v>
      </c>
      <c r="N7">
        <v>3</v>
      </c>
      <c r="O7" s="7">
        <v>98.965517241379303</v>
      </c>
      <c r="P7" s="7">
        <v>74.048442906574394</v>
      </c>
      <c r="R7">
        <f t="shared" si="2"/>
        <v>35</v>
      </c>
      <c r="S7">
        <v>70</v>
      </c>
      <c r="T7" s="7">
        <v>28.428571428571423</v>
      </c>
      <c r="U7" s="7">
        <v>14.498269896193772</v>
      </c>
      <c r="Y7" t="s">
        <v>10</v>
      </c>
      <c r="Z7">
        <v>10</v>
      </c>
      <c r="AE7" t="s">
        <v>16</v>
      </c>
      <c r="AF7">
        <v>90</v>
      </c>
      <c r="AG7">
        <v>100</v>
      </c>
      <c r="AI7">
        <f>AF7*Z4+((AF7/Z7)*Z6)</f>
        <v>4950</v>
      </c>
    </row>
    <row r="8" spans="1:35">
      <c r="A8">
        <f t="shared" si="3"/>
        <v>83.471074380165291</v>
      </c>
      <c r="B8">
        <f>B7-5</f>
        <v>101</v>
      </c>
      <c r="C8">
        <v>20</v>
      </c>
      <c r="D8">
        <v>96.303630363036305</v>
      </c>
      <c r="E8">
        <v>77.400000000000006</v>
      </c>
      <c r="H8">
        <f t="shared" si="1"/>
        <v>30</v>
      </c>
      <c r="I8">
        <v>90</v>
      </c>
      <c r="J8" s="7">
        <v>52.88</v>
      </c>
      <c r="K8" s="7">
        <v>29.34</v>
      </c>
      <c r="M8">
        <f t="shared" si="0"/>
        <v>4.4444444444444446</v>
      </c>
      <c r="N8">
        <v>4</v>
      </c>
      <c r="O8" s="7">
        <v>98.333333333333329</v>
      </c>
      <c r="P8" s="7">
        <v>70.242214532871969</v>
      </c>
      <c r="R8">
        <f t="shared" si="2"/>
        <v>40</v>
      </c>
      <c r="S8">
        <v>80</v>
      </c>
      <c r="T8" s="7">
        <v>25.75</v>
      </c>
      <c r="U8" s="7">
        <v>14.809688581314878</v>
      </c>
      <c r="Y8" t="s">
        <v>9</v>
      </c>
      <c r="Z8">
        <v>25</v>
      </c>
    </row>
    <row r="9" spans="1:35">
      <c r="A9">
        <f t="shared" si="3"/>
        <v>79.338842975206617</v>
      </c>
      <c r="B9">
        <f>121-C9</f>
        <v>96</v>
      </c>
      <c r="C9">
        <v>25</v>
      </c>
      <c r="D9">
        <v>95.625</v>
      </c>
      <c r="E9">
        <v>73.2</v>
      </c>
      <c r="H9">
        <f t="shared" si="1"/>
        <v>33.333333333333329</v>
      </c>
      <c r="I9">
        <v>100</v>
      </c>
      <c r="J9" s="7">
        <v>57.9</v>
      </c>
      <c r="K9" s="7">
        <v>33.520000000000003</v>
      </c>
      <c r="M9">
        <f t="shared" si="0"/>
        <v>5.5555555555555554</v>
      </c>
      <c r="N9">
        <v>5</v>
      </c>
      <c r="O9" s="7">
        <v>92.627450980392155</v>
      </c>
      <c r="P9" s="7">
        <v>73.010380622837374</v>
      </c>
      <c r="R9">
        <f t="shared" si="2"/>
        <v>45</v>
      </c>
      <c r="S9">
        <v>90</v>
      </c>
      <c r="T9" s="7">
        <v>26.740740740740744</v>
      </c>
      <c r="U9" s="7">
        <v>15.997693194925027</v>
      </c>
    </row>
    <row r="10" spans="1:35">
      <c r="A10">
        <f t="shared" si="3"/>
        <v>75.206611570247944</v>
      </c>
      <c r="B10">
        <f t="shared" ref="B10:B16" si="4">121-C10</f>
        <v>91</v>
      </c>
      <c r="C10">
        <v>30</v>
      </c>
      <c r="D10">
        <v>88.717948717948715</v>
      </c>
      <c r="E10">
        <v>65.086505190311414</v>
      </c>
      <c r="H10">
        <f t="shared" si="1"/>
        <v>36.666666666666664</v>
      </c>
      <c r="I10">
        <v>110</v>
      </c>
      <c r="J10" s="7">
        <v>75.540000000000006</v>
      </c>
      <c r="K10" s="7">
        <v>47.58</v>
      </c>
      <c r="M10">
        <f t="shared" si="0"/>
        <v>6.666666666666667</v>
      </c>
      <c r="N10">
        <v>6</v>
      </c>
      <c r="O10" s="7">
        <v>92.698412698412696</v>
      </c>
      <c r="P10" s="7">
        <v>61.245674740484425</v>
      </c>
      <c r="R10">
        <f t="shared" si="2"/>
        <v>50</v>
      </c>
      <c r="S10">
        <v>100</v>
      </c>
      <c r="T10" s="7">
        <v>47.666666666666664</v>
      </c>
      <c r="U10" s="7">
        <v>30.934256055363324</v>
      </c>
    </row>
    <row r="11" spans="1:35">
      <c r="A11">
        <f t="shared" si="3"/>
        <v>71.074380165289256</v>
      </c>
      <c r="B11">
        <f t="shared" si="4"/>
        <v>86</v>
      </c>
      <c r="C11">
        <v>35</v>
      </c>
      <c r="D11">
        <v>68.643410852713174</v>
      </c>
      <c r="E11">
        <v>47.577854671280278</v>
      </c>
      <c r="H11">
        <f t="shared" si="1"/>
        <v>40</v>
      </c>
      <c r="I11">
        <v>120</v>
      </c>
      <c r="J11" s="7">
        <v>83.52</v>
      </c>
      <c r="K11" s="7">
        <v>54.93</v>
      </c>
      <c r="M11">
        <f t="shared" si="0"/>
        <v>7.7777777777777777</v>
      </c>
      <c r="N11">
        <v>7</v>
      </c>
      <c r="O11" s="7">
        <v>92.771084337349393</v>
      </c>
      <c r="P11" s="7">
        <v>43.944636678200695</v>
      </c>
      <c r="R11">
        <f t="shared" si="2"/>
        <v>55.000000000000007</v>
      </c>
      <c r="S11">
        <v>110</v>
      </c>
      <c r="T11" s="7">
        <v>65.545454545454547</v>
      </c>
      <c r="U11" s="7">
        <v>45.409457900807375</v>
      </c>
    </row>
    <row r="12" spans="1:35">
      <c r="A12">
        <f t="shared" si="3"/>
        <v>66.942148760330582</v>
      </c>
      <c r="B12">
        <f t="shared" si="4"/>
        <v>81</v>
      </c>
      <c r="C12">
        <v>40</v>
      </c>
      <c r="D12">
        <v>62.592592592592602</v>
      </c>
      <c r="E12">
        <v>40.715109573241065</v>
      </c>
      <c r="H12">
        <f t="shared" si="1"/>
        <v>43.333333333333336</v>
      </c>
      <c r="I12">
        <v>130</v>
      </c>
      <c r="J12" s="7">
        <v>89.15</v>
      </c>
      <c r="K12" s="7">
        <v>61.7</v>
      </c>
      <c r="M12">
        <f t="shared" si="0"/>
        <v>8.8888888888888893</v>
      </c>
      <c r="N12">
        <v>8</v>
      </c>
      <c r="O12" s="7">
        <v>78.943089430894304</v>
      </c>
      <c r="P12" s="7">
        <v>60.899653979238757</v>
      </c>
      <c r="R12">
        <f t="shared" si="2"/>
        <v>60</v>
      </c>
      <c r="S12">
        <v>120</v>
      </c>
      <c r="T12" s="7">
        <v>83.444444444444457</v>
      </c>
      <c r="U12" s="7">
        <v>60.79584775086505</v>
      </c>
    </row>
    <row r="13" spans="1:35">
      <c r="A13">
        <f t="shared" si="3"/>
        <v>62.809917355371901</v>
      </c>
      <c r="B13">
        <f t="shared" si="4"/>
        <v>76</v>
      </c>
      <c r="C13">
        <v>45</v>
      </c>
      <c r="D13">
        <v>54.780701754385966</v>
      </c>
      <c r="E13">
        <v>33.64475201845444</v>
      </c>
      <c r="H13">
        <f t="shared" si="1"/>
        <v>46.666666666666664</v>
      </c>
      <c r="I13">
        <v>140</v>
      </c>
      <c r="J13" s="7">
        <v>89.57</v>
      </c>
      <c r="K13" s="7">
        <v>63.84</v>
      </c>
      <c r="M13">
        <f t="shared" si="0"/>
        <v>10</v>
      </c>
      <c r="N13">
        <v>9</v>
      </c>
      <c r="O13" s="7">
        <v>81.563786008230437</v>
      </c>
      <c r="P13" s="7">
        <v>66.782006920415228</v>
      </c>
      <c r="R13">
        <f t="shared" si="2"/>
        <v>65</v>
      </c>
      <c r="S13">
        <v>130</v>
      </c>
      <c r="T13" s="7">
        <v>95.897435897435898</v>
      </c>
      <c r="U13" s="7">
        <v>71.926182237600926</v>
      </c>
    </row>
    <row r="14" spans="1:35">
      <c r="A14">
        <f t="shared" si="3"/>
        <v>58.677685950413228</v>
      </c>
      <c r="B14">
        <f t="shared" si="4"/>
        <v>71</v>
      </c>
      <c r="C14">
        <v>50</v>
      </c>
      <c r="D14">
        <v>31.455399061032864</v>
      </c>
      <c r="E14">
        <v>18.304498269896193</v>
      </c>
      <c r="H14">
        <f t="shared" si="1"/>
        <v>50</v>
      </c>
      <c r="I14">
        <v>150</v>
      </c>
      <c r="J14" s="7">
        <v>98.22</v>
      </c>
      <c r="K14" s="7">
        <v>72.97</v>
      </c>
      <c r="M14">
        <f t="shared" si="0"/>
        <v>11.111111111111111</v>
      </c>
      <c r="N14">
        <v>10</v>
      </c>
      <c r="O14" s="7">
        <v>75.75</v>
      </c>
      <c r="P14" s="7">
        <v>64.705882352941174</v>
      </c>
      <c r="R14">
        <f t="shared" si="2"/>
        <v>70</v>
      </c>
      <c r="S14">
        <v>140</v>
      </c>
      <c r="T14" s="7">
        <v>96.595238095238088</v>
      </c>
      <c r="U14" s="7">
        <v>75.570934256055367</v>
      </c>
    </row>
    <row r="15" spans="1:35">
      <c r="A15">
        <f t="shared" si="3"/>
        <v>54.54545454545454</v>
      </c>
      <c r="B15">
        <f t="shared" si="4"/>
        <v>66</v>
      </c>
      <c r="C15">
        <v>55</v>
      </c>
      <c r="D15">
        <v>16.060606060606062</v>
      </c>
      <c r="E15">
        <v>8.1199538638985</v>
      </c>
      <c r="H15">
        <f t="shared" si="1"/>
        <v>53.333333333333336</v>
      </c>
      <c r="I15">
        <v>160</v>
      </c>
      <c r="J15" s="7">
        <v>93.89</v>
      </c>
      <c r="K15" s="7">
        <v>71.38</v>
      </c>
      <c r="M15">
        <f t="shared" si="0"/>
        <v>12.222222222222221</v>
      </c>
      <c r="N15">
        <v>11</v>
      </c>
      <c r="O15" s="7">
        <v>66.202531645569621</v>
      </c>
      <c r="P15" s="7">
        <v>64.705882352941174</v>
      </c>
      <c r="R15">
        <f t="shared" si="2"/>
        <v>75</v>
      </c>
      <c r="S15">
        <v>150</v>
      </c>
      <c r="T15">
        <v>97.266666666666666</v>
      </c>
      <c r="U15">
        <v>77.335640138408309</v>
      </c>
    </row>
    <row r="16" spans="1:35">
      <c r="A16">
        <f t="shared" si="3"/>
        <v>50.413223140495866</v>
      </c>
      <c r="B16">
        <f t="shared" si="4"/>
        <v>61</v>
      </c>
      <c r="C16">
        <v>60</v>
      </c>
      <c r="D16">
        <v>17.486338797814209</v>
      </c>
      <c r="E16">
        <v>8.3967704728950405</v>
      </c>
      <c r="H16">
        <f t="shared" si="1"/>
        <v>56.666666666666664</v>
      </c>
      <c r="I16">
        <v>170</v>
      </c>
      <c r="J16" s="7">
        <v>99.44</v>
      </c>
      <c r="K16" s="7">
        <v>77.23</v>
      </c>
      <c r="M16">
        <f t="shared" si="0"/>
        <v>13.333333333333334</v>
      </c>
      <c r="N16">
        <v>12</v>
      </c>
      <c r="O16" s="7">
        <v>58.931623931623932</v>
      </c>
      <c r="P16" s="7">
        <v>62.629757785467135</v>
      </c>
      <c r="R16">
        <f t="shared" si="2"/>
        <v>80</v>
      </c>
      <c r="S16">
        <v>160</v>
      </c>
      <c r="T16">
        <v>99.854166666666671</v>
      </c>
      <c r="U16">
        <v>82.202998846597467</v>
      </c>
      <c r="V16" s="3"/>
    </row>
    <row r="17" spans="8:21">
      <c r="H17">
        <f t="shared" si="1"/>
        <v>60</v>
      </c>
      <c r="I17">
        <v>180</v>
      </c>
      <c r="J17" s="7">
        <v>94.92</v>
      </c>
      <c r="K17" s="7">
        <v>76.38</v>
      </c>
      <c r="M17">
        <f t="shared" si="0"/>
        <v>14.444444444444443</v>
      </c>
      <c r="N17">
        <v>13</v>
      </c>
      <c r="O17" s="7">
        <v>53.246753246753244</v>
      </c>
      <c r="P17" s="7">
        <v>33.217993079584772</v>
      </c>
      <c r="R17">
        <f t="shared" si="2"/>
        <v>85</v>
      </c>
      <c r="S17">
        <v>170</v>
      </c>
      <c r="T17">
        <v>97.82352941176471</v>
      </c>
      <c r="U17">
        <v>82.179930795847753</v>
      </c>
    </row>
    <row r="18" spans="8:21">
      <c r="H18">
        <f t="shared" si="1"/>
        <v>63.333333333333329</v>
      </c>
      <c r="I18">
        <v>190</v>
      </c>
      <c r="J18" s="7">
        <v>99.47</v>
      </c>
      <c r="K18" s="7">
        <v>81.19</v>
      </c>
      <c r="M18">
        <f t="shared" si="0"/>
        <v>15.555555555555555</v>
      </c>
      <c r="N18">
        <v>14</v>
      </c>
      <c r="O18" s="7">
        <v>51.096491228070171</v>
      </c>
      <c r="P18" s="7">
        <v>42.214532871972317</v>
      </c>
      <c r="R18">
        <f t="shared" si="2"/>
        <v>90</v>
      </c>
      <c r="S18">
        <v>180</v>
      </c>
      <c r="T18">
        <v>99.796296296296291</v>
      </c>
      <c r="U18">
        <v>85.317185697808526</v>
      </c>
    </row>
    <row r="19" spans="8:21">
      <c r="H19">
        <f t="shared" si="1"/>
        <v>66.666666666666657</v>
      </c>
      <c r="I19">
        <v>200</v>
      </c>
      <c r="J19" s="7">
        <v>98.1</v>
      </c>
      <c r="K19" s="7">
        <v>81.849999999999994</v>
      </c>
      <c r="M19">
        <f t="shared" si="0"/>
        <v>16.666666666666664</v>
      </c>
      <c r="N19">
        <v>15</v>
      </c>
      <c r="O19" s="7">
        <v>43.111111111111114</v>
      </c>
      <c r="P19" s="7">
        <v>4.844290657439446</v>
      </c>
      <c r="R19">
        <f t="shared" si="2"/>
        <v>95</v>
      </c>
      <c r="S19">
        <v>190</v>
      </c>
      <c r="T19">
        <v>99.929824561403507</v>
      </c>
      <c r="U19">
        <v>86.655132641291814</v>
      </c>
    </row>
    <row r="20" spans="8:21">
      <c r="H20">
        <f t="shared" si="1"/>
        <v>70</v>
      </c>
      <c r="I20">
        <v>210</v>
      </c>
      <c r="J20" s="7">
        <v>95.79</v>
      </c>
      <c r="K20" s="7">
        <v>80.86</v>
      </c>
      <c r="M20">
        <f t="shared" si="0"/>
        <v>17.777777777777779</v>
      </c>
      <c r="N20">
        <v>16</v>
      </c>
      <c r="O20" s="7">
        <v>48.243243243243242</v>
      </c>
      <c r="P20" s="7">
        <v>25.259515570934255</v>
      </c>
      <c r="R20">
        <f t="shared" si="2"/>
        <v>100</v>
      </c>
      <c r="S20">
        <v>200</v>
      </c>
      <c r="T20">
        <v>99.85</v>
      </c>
      <c r="U20">
        <v>88.489042675893884</v>
      </c>
    </row>
    <row r="21" spans="8:21">
      <c r="H21">
        <f t="shared" si="1"/>
        <v>73.333333333333329</v>
      </c>
      <c r="I21">
        <v>220</v>
      </c>
      <c r="J21" s="7">
        <v>94.5</v>
      </c>
      <c r="K21" s="7">
        <v>81.86</v>
      </c>
      <c r="M21">
        <f t="shared" si="0"/>
        <v>18.888888888888889</v>
      </c>
      <c r="N21">
        <v>17</v>
      </c>
      <c r="O21" s="7">
        <v>43.013698630136979</v>
      </c>
      <c r="P21" s="7">
        <v>6.5743944636678195</v>
      </c>
    </row>
    <row r="22" spans="8:21">
      <c r="H22">
        <f t="shared" si="1"/>
        <v>76.666666666666671</v>
      </c>
      <c r="I22">
        <v>230</v>
      </c>
      <c r="J22" s="7">
        <v>99.96</v>
      </c>
      <c r="K22" s="7">
        <v>87.2</v>
      </c>
      <c r="M22">
        <f t="shared" si="0"/>
        <v>20</v>
      </c>
      <c r="N22">
        <v>18</v>
      </c>
      <c r="O22" s="7">
        <v>37.870370370370374</v>
      </c>
      <c r="P22" s="7">
        <v>24.221453287197232</v>
      </c>
    </row>
    <row r="23" spans="8:21">
      <c r="H23">
        <f t="shared" si="1"/>
        <v>80</v>
      </c>
      <c r="I23">
        <v>240</v>
      </c>
      <c r="J23" s="7">
        <v>99.77</v>
      </c>
      <c r="K23" s="7">
        <v>87.35</v>
      </c>
      <c r="M23">
        <f t="shared" si="0"/>
        <v>21.111111111111111</v>
      </c>
      <c r="N23">
        <v>19</v>
      </c>
      <c r="O23" s="7">
        <v>39.107981220657273</v>
      </c>
      <c r="P23" s="7">
        <v>19.031141868512112</v>
      </c>
    </row>
    <row r="24" spans="8:21">
      <c r="H24">
        <f t="shared" si="1"/>
        <v>83.333333333333343</v>
      </c>
      <c r="I24">
        <v>250</v>
      </c>
      <c r="J24" s="7">
        <v>99.94</v>
      </c>
      <c r="K24" s="7">
        <v>88.35</v>
      </c>
      <c r="M24">
        <f t="shared" si="0"/>
        <v>22.222222222222221</v>
      </c>
      <c r="N24">
        <v>20</v>
      </c>
      <c r="O24" s="7">
        <v>36.857142857142861</v>
      </c>
      <c r="P24" s="7">
        <v>3.8062283737024223</v>
      </c>
    </row>
    <row r="25" spans="8:21">
      <c r="H25">
        <f t="shared" si="1"/>
        <v>86.666666666666671</v>
      </c>
      <c r="I25">
        <v>260</v>
      </c>
      <c r="J25" s="7">
        <v>99.97</v>
      </c>
      <c r="K25" s="7">
        <v>89.08</v>
      </c>
      <c r="M25">
        <f t="shared" si="0"/>
        <v>23.333333333333332</v>
      </c>
      <c r="N25">
        <v>21</v>
      </c>
      <c r="O25" s="7">
        <v>39.661835748792271</v>
      </c>
      <c r="P25" s="7">
        <v>36.678200692041521</v>
      </c>
    </row>
    <row r="26" spans="8:21">
      <c r="H26">
        <f t="shared" si="1"/>
        <v>90</v>
      </c>
      <c r="I26">
        <v>270</v>
      </c>
      <c r="J26" s="7">
        <v>99.98</v>
      </c>
      <c r="K26" s="7">
        <v>90.21</v>
      </c>
      <c r="M26">
        <f t="shared" si="0"/>
        <v>24.444444444444443</v>
      </c>
      <c r="N26">
        <v>22</v>
      </c>
      <c r="O26" s="7">
        <v>35.294117647058826</v>
      </c>
      <c r="P26" s="7">
        <v>1.0380622837370241</v>
      </c>
    </row>
    <row r="27" spans="8:21">
      <c r="H27">
        <f t="shared" si="1"/>
        <v>93.333333333333329</v>
      </c>
      <c r="I27">
        <v>280</v>
      </c>
      <c r="J27" s="7">
        <v>100</v>
      </c>
      <c r="K27" s="7">
        <v>90.76</v>
      </c>
      <c r="M27">
        <f t="shared" si="0"/>
        <v>25.555555555555554</v>
      </c>
      <c r="N27">
        <v>23</v>
      </c>
      <c r="O27" s="7">
        <v>23.731343283582092</v>
      </c>
      <c r="P27" s="7">
        <v>11.76470588235294</v>
      </c>
    </row>
    <row r="28" spans="8:21">
      <c r="H28">
        <f t="shared" si="1"/>
        <v>96.666666666666671</v>
      </c>
      <c r="I28">
        <v>290</v>
      </c>
      <c r="J28" s="7">
        <v>96.83</v>
      </c>
      <c r="K28" s="7">
        <v>88.76</v>
      </c>
      <c r="M28">
        <f t="shared" si="0"/>
        <v>26.666666666666668</v>
      </c>
      <c r="N28">
        <v>24</v>
      </c>
      <c r="O28" s="7">
        <v>20.252525252525253</v>
      </c>
      <c r="P28" s="7">
        <v>2.422145328719723</v>
      </c>
    </row>
    <row r="29" spans="8:21">
      <c r="H29">
        <f t="shared" si="1"/>
        <v>100</v>
      </c>
      <c r="I29">
        <v>300</v>
      </c>
      <c r="J29" s="7">
        <v>99.96</v>
      </c>
      <c r="K29" s="7">
        <v>91.99</v>
      </c>
      <c r="M29">
        <f t="shared" si="0"/>
        <v>27.777777777777779</v>
      </c>
      <c r="N29">
        <v>25</v>
      </c>
      <c r="O29" s="7">
        <v>27.07692307692308</v>
      </c>
      <c r="P29" s="7">
        <v>7.2664359861591699</v>
      </c>
    </row>
    <row r="30" spans="8:21">
      <c r="I30" s="5"/>
      <c r="J30" s="6"/>
      <c r="K30" s="5"/>
      <c r="M30">
        <f t="shared" si="0"/>
        <v>28.888888888888886</v>
      </c>
      <c r="N30">
        <v>26</v>
      </c>
      <c r="O30" s="7">
        <v>20</v>
      </c>
      <c r="P30" s="7">
        <v>7.6124567474048446</v>
      </c>
    </row>
    <row r="31" spans="8:21">
      <c r="I31" s="5"/>
      <c r="J31" s="6"/>
      <c r="K31" s="5"/>
      <c r="M31">
        <f t="shared" si="0"/>
        <v>30</v>
      </c>
      <c r="N31">
        <v>27</v>
      </c>
      <c r="O31" s="7">
        <v>18.042328042328045</v>
      </c>
      <c r="P31" s="7">
        <v>1.7301038062283738</v>
      </c>
      <c r="T31" s="1"/>
    </row>
    <row r="32" spans="8:21">
      <c r="I32" s="5"/>
      <c r="J32" s="6"/>
      <c r="K32" s="5"/>
      <c r="M32">
        <f t="shared" si="0"/>
        <v>31.111111111111111</v>
      </c>
      <c r="N32">
        <v>28</v>
      </c>
      <c r="O32" s="7">
        <v>16.021505376344088</v>
      </c>
      <c r="P32" s="7">
        <v>8.6505190311418687</v>
      </c>
    </row>
    <row r="33" spans="1:19">
      <c r="I33" s="5"/>
      <c r="J33" s="6"/>
      <c r="K33" s="5"/>
      <c r="M33">
        <f t="shared" si="0"/>
        <v>32.222222222222221</v>
      </c>
      <c r="N33">
        <v>29</v>
      </c>
      <c r="O33" s="7">
        <v>14.644808743169399</v>
      </c>
      <c r="P33" s="7">
        <v>8.6505190311418687</v>
      </c>
    </row>
    <row r="34" spans="1:19">
      <c r="I34" s="5"/>
      <c r="J34" s="6"/>
      <c r="K34" s="5"/>
      <c r="M34">
        <f t="shared" si="0"/>
        <v>33.333333333333329</v>
      </c>
      <c r="N34">
        <v>30</v>
      </c>
      <c r="O34" s="7">
        <v>18.111111111111111</v>
      </c>
      <c r="P34" s="7">
        <v>1.0380622837370241</v>
      </c>
    </row>
    <row r="35" spans="1:19">
      <c r="I35" s="5"/>
      <c r="J35" s="6"/>
      <c r="K35" s="5"/>
      <c r="N35">
        <v>31</v>
      </c>
      <c r="O35" s="7">
        <v>15.593220338983048</v>
      </c>
      <c r="P35" s="7">
        <v>1.7301038062283738</v>
      </c>
    </row>
    <row r="36" spans="1:19">
      <c r="G36" s="5"/>
      <c r="H36" s="6"/>
      <c r="I36" s="5"/>
      <c r="N36">
        <v>32</v>
      </c>
      <c r="O36" s="7">
        <v>15.459770114942529</v>
      </c>
      <c r="P36" s="7">
        <v>2.422145328719723</v>
      </c>
    </row>
    <row r="37" spans="1:19">
      <c r="G37" s="5"/>
      <c r="H37" s="6"/>
      <c r="I37" s="5"/>
      <c r="N37">
        <v>33</v>
      </c>
      <c r="O37" s="7">
        <v>9.6491228070175428</v>
      </c>
      <c r="P37" s="7">
        <v>2.422145328719723</v>
      </c>
    </row>
    <row r="38" spans="1:19">
      <c r="G38" s="5"/>
      <c r="H38" s="6"/>
      <c r="I38" s="5"/>
      <c r="N38">
        <v>34</v>
      </c>
      <c r="O38" s="7">
        <v>12.857142857142859</v>
      </c>
      <c r="P38" s="7">
        <v>1.7301038062283738</v>
      </c>
    </row>
    <row r="39" spans="1:19">
      <c r="H39" s="6"/>
      <c r="I39" s="5"/>
      <c r="N39">
        <v>35</v>
      </c>
      <c r="O39" s="7">
        <v>14.181818181818182</v>
      </c>
      <c r="P39" s="7">
        <v>1.0380622837370241</v>
      </c>
    </row>
    <row r="40" spans="1:19">
      <c r="H40" s="6"/>
      <c r="I40" s="5"/>
      <c r="N40">
        <v>36</v>
      </c>
      <c r="O40" s="7">
        <v>15.308641975308642</v>
      </c>
      <c r="P40" s="7">
        <v>1.0380622837370241</v>
      </c>
      <c r="S40" s="2"/>
    </row>
    <row r="41" spans="1:19">
      <c r="H41" s="6"/>
      <c r="I41" s="5"/>
      <c r="N41">
        <v>37</v>
      </c>
      <c r="O41" s="7">
        <v>10.062893081761006</v>
      </c>
      <c r="P41" s="7">
        <v>1.0380622837370241</v>
      </c>
    </row>
    <row r="42" spans="1:19">
      <c r="H42" s="6"/>
      <c r="I42" s="5"/>
      <c r="N42">
        <v>38</v>
      </c>
      <c r="O42" s="7">
        <v>10.512820512820513</v>
      </c>
      <c r="P42" s="7">
        <v>1.7301038062283738</v>
      </c>
    </row>
    <row r="43" spans="1:19">
      <c r="H43" s="6"/>
      <c r="I43" s="5"/>
      <c r="N43">
        <v>39</v>
      </c>
      <c r="O43" s="7">
        <v>12.483660130718953</v>
      </c>
      <c r="P43" s="7">
        <v>1.0380622837370241</v>
      </c>
    </row>
    <row r="44" spans="1:19">
      <c r="H44" s="6"/>
      <c r="I44" s="5"/>
      <c r="N44">
        <v>40</v>
      </c>
      <c r="O44" s="7">
        <v>11.2</v>
      </c>
      <c r="P44" s="7">
        <v>6.2283737024221448</v>
      </c>
    </row>
    <row r="45" spans="1:19">
      <c r="H45" s="6"/>
      <c r="I45" s="5"/>
    </row>
    <row r="46" spans="1:19">
      <c r="A46" s="8"/>
      <c r="B46" s="8"/>
      <c r="C46" s="8"/>
      <c r="D46" s="8"/>
      <c r="H46" s="6"/>
      <c r="I46" s="5"/>
    </row>
    <row r="47" spans="1:19">
      <c r="D47" s="5"/>
      <c r="H47" s="6"/>
      <c r="I47" s="5"/>
    </row>
    <row r="48" spans="1:19">
      <c r="B48" s="1"/>
      <c r="D48" s="5"/>
      <c r="H48" s="6"/>
      <c r="I48" s="5"/>
    </row>
    <row r="49" spans="2:17">
      <c r="B49" s="1"/>
      <c r="D49" s="5"/>
      <c r="H49" s="6"/>
      <c r="I49" s="5"/>
    </row>
    <row r="50" spans="2:17">
      <c r="B50" s="1"/>
      <c r="D50" s="5"/>
      <c r="H50" s="5"/>
      <c r="I50" s="5"/>
    </row>
    <row r="51" spans="2:17">
      <c r="B51" s="1"/>
      <c r="D51" s="5"/>
      <c r="H51" s="6"/>
      <c r="I51" s="5"/>
    </row>
    <row r="52" spans="2:17">
      <c r="B52" s="1"/>
      <c r="D52" s="5"/>
      <c r="H52" s="6"/>
      <c r="I52" s="5"/>
    </row>
    <row r="53" spans="2:17">
      <c r="B53" s="1"/>
      <c r="D53" s="5"/>
      <c r="H53" s="5"/>
      <c r="I53" s="5"/>
    </row>
    <row r="54" spans="2:17">
      <c r="B54" s="1"/>
      <c r="D54" s="5"/>
    </row>
    <row r="55" spans="2:17">
      <c r="B55" s="1"/>
      <c r="D55" s="5"/>
      <c r="J55" s="9"/>
      <c r="L55" s="9"/>
    </row>
    <row r="56" spans="2:17">
      <c r="B56" s="1"/>
      <c r="D56" s="5"/>
    </row>
    <row r="57" spans="2:17">
      <c r="B57" s="1"/>
      <c r="D57" s="5"/>
      <c r="J57" s="7"/>
      <c r="K57" s="7">
        <v>50</v>
      </c>
      <c r="L57" s="7">
        <v>60</v>
      </c>
      <c r="M57" s="7">
        <v>70</v>
      </c>
      <c r="N57" s="7">
        <v>80</v>
      </c>
      <c r="O57" s="7">
        <v>90</v>
      </c>
      <c r="P57" s="7">
        <v>100</v>
      </c>
      <c r="Q57" s="7"/>
    </row>
    <row r="58" spans="2:17">
      <c r="B58" s="1"/>
      <c r="D58" s="5"/>
      <c r="J58" t="s">
        <v>18</v>
      </c>
      <c r="K58">
        <v>86</v>
      </c>
      <c r="L58">
        <v>91</v>
      </c>
      <c r="M58">
        <v>96</v>
      </c>
      <c r="N58">
        <v>101</v>
      </c>
      <c r="O58">
        <v>111</v>
      </c>
      <c r="P58">
        <v>121</v>
      </c>
    </row>
    <row r="59" spans="2:17">
      <c r="B59" s="1"/>
      <c r="D59" s="5"/>
      <c r="J59" t="s">
        <v>19</v>
      </c>
      <c r="K59">
        <v>90</v>
      </c>
      <c r="L59">
        <v>100</v>
      </c>
      <c r="M59">
        <v>110</v>
      </c>
      <c r="N59">
        <v>120</v>
      </c>
      <c r="O59">
        <v>130</v>
      </c>
      <c r="P59">
        <v>150</v>
      </c>
    </row>
    <row r="60" spans="2:17">
      <c r="B60" s="1"/>
      <c r="D60" s="5"/>
      <c r="J60" t="s">
        <v>3</v>
      </c>
      <c r="K60">
        <v>74</v>
      </c>
      <c r="L60">
        <v>76</v>
      </c>
      <c r="M60">
        <v>78</v>
      </c>
      <c r="N60">
        <v>79</v>
      </c>
      <c r="O60">
        <v>84</v>
      </c>
      <c r="P60">
        <v>90</v>
      </c>
    </row>
    <row r="61" spans="2:17">
      <c r="B61" s="1"/>
      <c r="J61" t="s">
        <v>20</v>
      </c>
      <c r="K61">
        <v>100</v>
      </c>
      <c r="L61">
        <v>110</v>
      </c>
      <c r="M61">
        <v>115</v>
      </c>
      <c r="N61">
        <v>120</v>
      </c>
      <c r="O61">
        <v>130</v>
      </c>
      <c r="P61">
        <v>160</v>
      </c>
    </row>
    <row r="62" spans="2:17">
      <c r="B62" s="1"/>
    </row>
    <row r="63" spans="2:17">
      <c r="B63" s="1"/>
    </row>
    <row r="64" spans="2:17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</sheetData>
  <mergeCells count="1">
    <mergeCell ref="Y3:Z3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topLeftCell="F55" zoomScale="91" workbookViewId="0">
      <selection activeCell="T91" sqref="T91"/>
    </sheetView>
  </sheetViews>
  <sheetFormatPr baseColWidth="10" defaultRowHeight="16"/>
  <sheetData>
    <row r="1" spans="1:22">
      <c r="A1" t="s">
        <v>36</v>
      </c>
      <c r="B1">
        <v>280</v>
      </c>
      <c r="C1" s="23" t="s">
        <v>33</v>
      </c>
      <c r="D1" s="23"/>
      <c r="E1" s="23"/>
      <c r="G1" t="s">
        <v>36</v>
      </c>
      <c r="H1">
        <v>340</v>
      </c>
      <c r="I1" s="23" t="s">
        <v>35</v>
      </c>
      <c r="J1" s="23"/>
      <c r="K1" s="23"/>
      <c r="M1" t="s">
        <v>36</v>
      </c>
      <c r="N1">
        <v>121</v>
      </c>
      <c r="O1" s="23" t="s">
        <v>11</v>
      </c>
      <c r="P1" s="23"/>
      <c r="Q1" s="23"/>
      <c r="T1" s="23" t="s">
        <v>43</v>
      </c>
      <c r="U1" s="23"/>
      <c r="V1" s="23"/>
    </row>
    <row r="2" spans="1:22">
      <c r="D2" t="s">
        <v>32</v>
      </c>
      <c r="E2" t="s">
        <v>17</v>
      </c>
      <c r="J2" t="s">
        <v>34</v>
      </c>
      <c r="K2" t="s">
        <v>17</v>
      </c>
      <c r="N2">
        <v>0</v>
      </c>
      <c r="O2">
        <v>0</v>
      </c>
      <c r="P2" s="13">
        <v>100</v>
      </c>
      <c r="Q2">
        <v>94.8</v>
      </c>
      <c r="U2" s="4" t="s">
        <v>0</v>
      </c>
      <c r="V2" s="4" t="s">
        <v>17</v>
      </c>
    </row>
    <row r="3" spans="1:22">
      <c r="B3">
        <v>0</v>
      </c>
      <c r="C3">
        <v>0</v>
      </c>
      <c r="D3" s="11">
        <v>100</v>
      </c>
      <c r="E3" s="7">
        <v>94.417531718569776</v>
      </c>
      <c r="H3">
        <v>0</v>
      </c>
      <c r="I3">
        <v>0</v>
      </c>
      <c r="J3" s="12">
        <v>97.068627450980401</v>
      </c>
      <c r="K3" s="7">
        <v>91.914648212226069</v>
      </c>
      <c r="N3">
        <f>O3/121*100</f>
        <v>4.1322314049586781</v>
      </c>
      <c r="O3">
        <v>5</v>
      </c>
      <c r="P3" s="13">
        <v>100</v>
      </c>
      <c r="Q3">
        <v>91</v>
      </c>
      <c r="S3">
        <v>0</v>
      </c>
      <c r="T3">
        <v>0</v>
      </c>
      <c r="U3" s="21">
        <v>100</v>
      </c>
      <c r="V3" s="7">
        <v>76.816608996539799</v>
      </c>
    </row>
    <row r="4" spans="1:22">
      <c r="B4">
        <f>C4/B1*100</f>
        <v>1.7857142857142856</v>
      </c>
      <c r="C4">
        <v>5</v>
      </c>
      <c r="D4" s="11">
        <v>100</v>
      </c>
      <c r="E4" s="7">
        <v>94.509803921568619</v>
      </c>
      <c r="H4">
        <f>I4/340*100</f>
        <v>1.4705882352941175</v>
      </c>
      <c r="I4">
        <v>5</v>
      </c>
      <c r="J4" s="12">
        <v>100</v>
      </c>
      <c r="K4" s="7">
        <v>94.65974625144176</v>
      </c>
      <c r="N4">
        <f t="shared" ref="N4:N14" si="0">O4/121*100</f>
        <v>8.2644628099173563</v>
      </c>
      <c r="O4">
        <v>10</v>
      </c>
      <c r="P4" s="13">
        <v>96.756756756756758</v>
      </c>
      <c r="Q4">
        <v>84.4</v>
      </c>
      <c r="S4">
        <f>T4/90*100</f>
        <v>1.1111111111111112</v>
      </c>
      <c r="T4">
        <v>1</v>
      </c>
      <c r="U4" s="21">
        <v>99.925093632958806</v>
      </c>
      <c r="V4" s="7">
        <v>75.432525951557096</v>
      </c>
    </row>
    <row r="5" spans="1:22">
      <c r="B5">
        <f>C5/B1*100</f>
        <v>3.5714285714285712</v>
      </c>
      <c r="C5">
        <v>10</v>
      </c>
      <c r="D5" s="11">
        <v>100</v>
      </c>
      <c r="E5" s="7">
        <v>93.783160322952725</v>
      </c>
      <c r="H5">
        <f t="shared" ref="H5:H57" si="1">I5/340*100</f>
        <v>2.9411764705882351</v>
      </c>
      <c r="I5">
        <v>10</v>
      </c>
      <c r="J5" s="12">
        <v>99.787878787878796</v>
      </c>
      <c r="K5" s="7">
        <v>93.944636678200695</v>
      </c>
      <c r="N5">
        <f t="shared" si="0"/>
        <v>12.396694214876034</v>
      </c>
      <c r="O5">
        <v>15</v>
      </c>
      <c r="P5" s="13">
        <v>99.968553459119505</v>
      </c>
      <c r="Q5">
        <v>84</v>
      </c>
      <c r="S5">
        <f t="shared" ref="S5:S39" si="2">T5/90*100</f>
        <v>2.2222222222222223</v>
      </c>
      <c r="T5">
        <v>2</v>
      </c>
      <c r="U5" s="21">
        <v>99.469696969696969</v>
      </c>
      <c r="V5" s="7">
        <v>71.626297577854672</v>
      </c>
    </row>
    <row r="6" spans="1:22">
      <c r="B6">
        <f>C6/B1*100</f>
        <v>5.3571428571428568</v>
      </c>
      <c r="C6">
        <v>15</v>
      </c>
      <c r="D6" s="11">
        <v>100</v>
      </c>
      <c r="E6" s="7">
        <v>93.910034602076124</v>
      </c>
      <c r="H6">
        <f t="shared" si="1"/>
        <v>4.4117647058823533</v>
      </c>
      <c r="I6">
        <v>15</v>
      </c>
      <c r="J6" s="12">
        <v>100</v>
      </c>
      <c r="K6" s="7">
        <v>93.760092272202982</v>
      </c>
      <c r="N6">
        <f t="shared" si="0"/>
        <v>16.528925619834713</v>
      </c>
      <c r="O6">
        <v>20</v>
      </c>
      <c r="P6" s="13">
        <v>96.303630363036305</v>
      </c>
      <c r="Q6">
        <v>77.400000000000006</v>
      </c>
      <c r="S6">
        <f t="shared" si="2"/>
        <v>3.3333333333333335</v>
      </c>
      <c r="T6">
        <v>3</v>
      </c>
      <c r="U6" s="21">
        <v>98.965517241379303</v>
      </c>
      <c r="V6" s="7">
        <v>74.048442906574394</v>
      </c>
    </row>
    <row r="7" spans="1:22">
      <c r="B7">
        <f>C7/B1*100</f>
        <v>7.1428571428571423</v>
      </c>
      <c r="C7">
        <v>20</v>
      </c>
      <c r="D7" s="11">
        <v>100</v>
      </c>
      <c r="E7" s="7">
        <v>93.310265282583629</v>
      </c>
      <c r="H7">
        <f t="shared" si="1"/>
        <v>5.8823529411764701</v>
      </c>
      <c r="I7">
        <v>20</v>
      </c>
      <c r="J7" s="12">
        <v>99.979166666666657</v>
      </c>
      <c r="K7" s="7">
        <v>93.760092272202982</v>
      </c>
      <c r="N7">
        <f t="shared" si="0"/>
        <v>20.66115702479339</v>
      </c>
      <c r="O7">
        <v>25</v>
      </c>
      <c r="P7" s="13">
        <v>95.625</v>
      </c>
      <c r="Q7">
        <v>73.2</v>
      </c>
      <c r="S7">
        <f t="shared" si="2"/>
        <v>4.4444444444444446</v>
      </c>
      <c r="T7">
        <v>4</v>
      </c>
      <c r="U7" s="21">
        <v>98.333333333333329</v>
      </c>
      <c r="V7" s="7">
        <v>70.242214532871969</v>
      </c>
    </row>
    <row r="8" spans="1:22">
      <c r="B8">
        <f>C8/B1*100</f>
        <v>8.9285714285714288</v>
      </c>
      <c r="C8">
        <v>25</v>
      </c>
      <c r="D8" s="11">
        <v>100</v>
      </c>
      <c r="E8" s="7">
        <v>92.975778546712789</v>
      </c>
      <c r="H8">
        <f t="shared" si="1"/>
        <v>7.3529411764705888</v>
      </c>
      <c r="I8">
        <v>25</v>
      </c>
      <c r="J8" s="12">
        <v>100</v>
      </c>
      <c r="K8" s="7">
        <v>93.587081891580155</v>
      </c>
      <c r="N8">
        <f t="shared" si="0"/>
        <v>24.793388429752067</v>
      </c>
      <c r="O8">
        <v>30</v>
      </c>
      <c r="P8" s="13">
        <v>88.717948717948715</v>
      </c>
      <c r="Q8">
        <v>65.086505190311414</v>
      </c>
      <c r="S8">
        <f t="shared" si="2"/>
        <v>5.5555555555555554</v>
      </c>
      <c r="T8">
        <v>5</v>
      </c>
      <c r="U8" s="21">
        <v>92.627450980392155</v>
      </c>
      <c r="V8" s="7">
        <v>73.010380622837374</v>
      </c>
    </row>
    <row r="9" spans="1:22">
      <c r="B9">
        <f>C9/B1*100</f>
        <v>10.714285714285714</v>
      </c>
      <c r="C9">
        <v>30</v>
      </c>
      <c r="D9" s="11">
        <v>100</v>
      </c>
      <c r="E9" s="7">
        <v>92.295271049596323</v>
      </c>
      <c r="H9">
        <f t="shared" si="1"/>
        <v>8.8235294117647065</v>
      </c>
      <c r="I9">
        <v>30</v>
      </c>
      <c r="J9" s="12">
        <v>100</v>
      </c>
      <c r="K9" s="7">
        <v>93.056516724336788</v>
      </c>
      <c r="N9">
        <f t="shared" si="0"/>
        <v>28.925619834710741</v>
      </c>
      <c r="O9">
        <v>35</v>
      </c>
      <c r="P9" s="13">
        <v>68.643410852713174</v>
      </c>
      <c r="Q9">
        <v>47.577854671280278</v>
      </c>
      <c r="S9">
        <f t="shared" si="2"/>
        <v>6.666666666666667</v>
      </c>
      <c r="T9">
        <v>6</v>
      </c>
      <c r="U9" s="21">
        <v>92.698412698412696</v>
      </c>
      <c r="V9" s="7">
        <v>61.245674740484425</v>
      </c>
    </row>
    <row r="10" spans="1:22">
      <c r="B10">
        <f>C10/B1*100</f>
        <v>12.5</v>
      </c>
      <c r="C10">
        <v>35</v>
      </c>
      <c r="D10" s="11">
        <v>99.972789115646265</v>
      </c>
      <c r="E10" s="7">
        <v>92.168396770472896</v>
      </c>
      <c r="H10">
        <f t="shared" si="1"/>
        <v>10.294117647058822</v>
      </c>
      <c r="I10">
        <v>35</v>
      </c>
      <c r="J10" s="12">
        <v>100</v>
      </c>
      <c r="K10" s="7">
        <v>92.445213379469436</v>
      </c>
      <c r="N10">
        <f t="shared" si="0"/>
        <v>33.057851239669425</v>
      </c>
      <c r="O10">
        <v>40</v>
      </c>
      <c r="P10" s="13">
        <v>62.592592592592602</v>
      </c>
      <c r="Q10">
        <v>40.715109573241065</v>
      </c>
      <c r="S10">
        <f t="shared" si="2"/>
        <v>7.7777777777777777</v>
      </c>
      <c r="T10">
        <v>7</v>
      </c>
      <c r="U10" s="21">
        <v>92.771084337349393</v>
      </c>
      <c r="V10" s="7">
        <v>43.944636678200695</v>
      </c>
    </row>
    <row r="11" spans="1:22">
      <c r="B11">
        <f>C11/B1*100</f>
        <v>14.285714285714285</v>
      </c>
      <c r="C11">
        <v>40</v>
      </c>
      <c r="D11" s="11">
        <v>100</v>
      </c>
      <c r="E11" s="7">
        <v>91.960784313725483</v>
      </c>
      <c r="H11">
        <f t="shared" si="1"/>
        <v>11.76470588235294</v>
      </c>
      <c r="I11">
        <v>40</v>
      </c>
      <c r="J11" s="12">
        <v>100</v>
      </c>
      <c r="K11" s="7">
        <v>92.802768166089962</v>
      </c>
      <c r="N11">
        <f t="shared" si="0"/>
        <v>37.190082644628099</v>
      </c>
      <c r="O11">
        <v>45</v>
      </c>
      <c r="P11" s="13">
        <v>54.780701754385966</v>
      </c>
      <c r="Q11">
        <v>33.64475201845444</v>
      </c>
      <c r="S11">
        <f t="shared" si="2"/>
        <v>8.8888888888888893</v>
      </c>
      <c r="T11">
        <v>8</v>
      </c>
      <c r="U11" s="21">
        <v>78.943089430894304</v>
      </c>
      <c r="V11" s="7">
        <v>60.899653979238757</v>
      </c>
    </row>
    <row r="12" spans="1:22">
      <c r="B12">
        <f>C12/B1*100</f>
        <v>16.071428571428573</v>
      </c>
      <c r="C12">
        <v>45</v>
      </c>
      <c r="D12" s="11">
        <v>100</v>
      </c>
      <c r="E12" s="7">
        <v>90.853517877739336</v>
      </c>
      <c r="H12">
        <f t="shared" si="1"/>
        <v>13.23529411764706</v>
      </c>
      <c r="I12">
        <v>45</v>
      </c>
      <c r="J12" s="12">
        <v>97.163841807909606</v>
      </c>
      <c r="K12" s="7">
        <v>89.273356401384092</v>
      </c>
      <c r="N12">
        <f t="shared" si="0"/>
        <v>41.32231404958678</v>
      </c>
      <c r="O12">
        <v>50</v>
      </c>
      <c r="P12" s="13">
        <v>31.455399061032864</v>
      </c>
      <c r="Q12">
        <v>18.304498269896193</v>
      </c>
      <c r="S12">
        <f t="shared" si="2"/>
        <v>10</v>
      </c>
      <c r="T12">
        <v>9</v>
      </c>
      <c r="U12" s="21">
        <v>81.563786008230437</v>
      </c>
      <c r="V12" s="7">
        <v>66.782006920415228</v>
      </c>
    </row>
    <row r="13" spans="1:22">
      <c r="B13">
        <f>C13/B1*100</f>
        <v>17.857142857142858</v>
      </c>
      <c r="C13">
        <v>50</v>
      </c>
      <c r="D13" s="11">
        <v>97.943262411347504</v>
      </c>
      <c r="E13" s="7">
        <v>89.711649365628602</v>
      </c>
      <c r="H13">
        <f t="shared" si="1"/>
        <v>14.705882352941178</v>
      </c>
      <c r="I13">
        <v>50</v>
      </c>
      <c r="J13" s="12">
        <v>100</v>
      </c>
      <c r="K13" s="7">
        <v>91.557093425605544</v>
      </c>
      <c r="N13">
        <f t="shared" si="0"/>
        <v>45.454545454545453</v>
      </c>
      <c r="O13">
        <v>55</v>
      </c>
      <c r="P13" s="13">
        <v>16.060606060606062</v>
      </c>
      <c r="Q13">
        <v>8.1199538638985</v>
      </c>
      <c r="S13">
        <f t="shared" si="2"/>
        <v>11.111111111111111</v>
      </c>
      <c r="T13">
        <v>10</v>
      </c>
      <c r="U13" s="21">
        <v>75.75</v>
      </c>
      <c r="V13" s="7">
        <v>64.705882352941174</v>
      </c>
    </row>
    <row r="14" spans="1:22">
      <c r="B14">
        <f>C14/B1*100</f>
        <v>19.642857142857142</v>
      </c>
      <c r="C14">
        <v>55</v>
      </c>
      <c r="D14" s="11">
        <v>99.955555555555549</v>
      </c>
      <c r="E14" s="7">
        <v>89.838523644752016</v>
      </c>
      <c r="H14">
        <f t="shared" si="1"/>
        <v>16.176470588235293</v>
      </c>
      <c r="I14">
        <v>55</v>
      </c>
      <c r="J14" s="12">
        <v>99.988304093567237</v>
      </c>
      <c r="K14" s="7">
        <v>91.626297577854672</v>
      </c>
      <c r="N14">
        <f t="shared" si="0"/>
        <v>49.586776859504134</v>
      </c>
      <c r="O14">
        <v>60</v>
      </c>
      <c r="P14" s="13">
        <v>17.486338797814209</v>
      </c>
      <c r="Q14">
        <v>8.3967704728950405</v>
      </c>
      <c r="S14">
        <f t="shared" si="2"/>
        <v>12.222222222222221</v>
      </c>
      <c r="T14">
        <v>11</v>
      </c>
      <c r="U14" s="21">
        <v>66.202531645569621</v>
      </c>
      <c r="V14" s="7">
        <v>64.705882352941174</v>
      </c>
    </row>
    <row r="15" spans="1:22">
      <c r="B15">
        <f>C15/B1*100</f>
        <v>21.428571428571427</v>
      </c>
      <c r="C15">
        <v>60</v>
      </c>
      <c r="D15" s="11">
        <v>99.969696969696969</v>
      </c>
      <c r="E15" s="7">
        <v>89.077277970011536</v>
      </c>
      <c r="H15">
        <f t="shared" si="1"/>
        <v>17.647058823529413</v>
      </c>
      <c r="I15">
        <v>60</v>
      </c>
      <c r="J15" s="12">
        <v>100</v>
      </c>
      <c r="K15" s="7">
        <v>91.545559400230687</v>
      </c>
      <c r="S15">
        <f t="shared" si="2"/>
        <v>13.333333333333334</v>
      </c>
      <c r="T15">
        <v>12</v>
      </c>
      <c r="U15" s="21">
        <v>58.931623931623932</v>
      </c>
      <c r="V15" s="7">
        <v>62.629757785467135</v>
      </c>
    </row>
    <row r="16" spans="1:22">
      <c r="B16">
        <f>C16/B1*100</f>
        <v>23.214285714285715</v>
      </c>
      <c r="C16">
        <v>65</v>
      </c>
      <c r="D16" s="11">
        <v>99.937984496124031</v>
      </c>
      <c r="E16" s="7">
        <v>88.119953863898488</v>
      </c>
      <c r="H16">
        <f t="shared" si="1"/>
        <v>19.117647058823529</v>
      </c>
      <c r="I16">
        <v>65</v>
      </c>
      <c r="J16" s="12">
        <v>100</v>
      </c>
      <c r="K16" s="7">
        <v>91.280276816608989</v>
      </c>
      <c r="S16">
        <f t="shared" si="2"/>
        <v>14.444444444444443</v>
      </c>
      <c r="T16">
        <v>13</v>
      </c>
      <c r="U16" s="21">
        <v>53.246753246753244</v>
      </c>
      <c r="V16" s="7">
        <v>33.217993079584772</v>
      </c>
    </row>
    <row r="17" spans="2:22">
      <c r="B17">
        <f>C17/B1*100</f>
        <v>25</v>
      </c>
      <c r="C17">
        <v>70</v>
      </c>
      <c r="D17" s="11">
        <v>99.968253968253975</v>
      </c>
      <c r="E17" s="7">
        <v>88.119953863898488</v>
      </c>
      <c r="H17">
        <f t="shared" si="1"/>
        <v>20.588235294117645</v>
      </c>
      <c r="I17">
        <v>70</v>
      </c>
      <c r="J17" s="12">
        <v>96.753086419753089</v>
      </c>
      <c r="K17" s="7">
        <v>87.231833910034595</v>
      </c>
      <c r="S17">
        <f t="shared" si="2"/>
        <v>15.555555555555555</v>
      </c>
      <c r="T17">
        <v>14</v>
      </c>
      <c r="U17" s="21">
        <v>51.096491228070171</v>
      </c>
      <c r="V17" s="7">
        <v>42.214532871972317</v>
      </c>
    </row>
    <row r="18" spans="2:22">
      <c r="B18">
        <f>C18/B1*100</f>
        <v>26.785714285714285</v>
      </c>
      <c r="C18">
        <v>75</v>
      </c>
      <c r="D18" s="11">
        <v>96.650406504065032</v>
      </c>
      <c r="E18" s="7">
        <v>84.175317185697821</v>
      </c>
      <c r="H18">
        <f t="shared" si="1"/>
        <v>22.058823529411764</v>
      </c>
      <c r="I18">
        <v>75</v>
      </c>
      <c r="J18" s="12">
        <v>99.974842767295598</v>
      </c>
      <c r="K18" s="7">
        <v>90.392156862745097</v>
      </c>
      <c r="S18">
        <f t="shared" si="2"/>
        <v>16.666666666666664</v>
      </c>
      <c r="T18">
        <v>15</v>
      </c>
      <c r="U18" s="21">
        <v>43.111111111111114</v>
      </c>
      <c r="V18" s="7">
        <v>4.844290657439446</v>
      </c>
    </row>
    <row r="19" spans="2:22">
      <c r="B19">
        <f>C19/B1*100</f>
        <v>28.571428571428569</v>
      </c>
      <c r="C19">
        <v>80</v>
      </c>
      <c r="D19" s="11">
        <v>99.916666666666671</v>
      </c>
      <c r="E19" s="7">
        <v>86.447520184544416</v>
      </c>
      <c r="H19">
        <f t="shared" si="1"/>
        <v>23.52941176470588</v>
      </c>
      <c r="I19">
        <v>80</v>
      </c>
      <c r="J19" s="12">
        <v>99.987179487179475</v>
      </c>
      <c r="K19" s="7">
        <v>88.973471741637837</v>
      </c>
      <c r="S19">
        <f t="shared" si="2"/>
        <v>17.777777777777779</v>
      </c>
      <c r="T19">
        <v>16</v>
      </c>
      <c r="U19" s="21">
        <v>48.243243243243242</v>
      </c>
      <c r="V19" s="7">
        <v>25.259515570934255</v>
      </c>
    </row>
    <row r="20" spans="2:22">
      <c r="B20">
        <f>C20/B1*100</f>
        <v>30.357142857142854</v>
      </c>
      <c r="C20">
        <v>85</v>
      </c>
      <c r="D20" s="11">
        <v>99.794871794871781</v>
      </c>
      <c r="E20" s="7">
        <v>85.074971164936557</v>
      </c>
      <c r="H20">
        <f t="shared" si="1"/>
        <v>25</v>
      </c>
      <c r="I20">
        <v>85</v>
      </c>
      <c r="J20" s="12">
        <v>99.960784313725497</v>
      </c>
      <c r="K20" s="7">
        <v>89.930795847750858</v>
      </c>
      <c r="S20">
        <f t="shared" si="2"/>
        <v>18.888888888888889</v>
      </c>
      <c r="T20">
        <v>17</v>
      </c>
      <c r="U20" s="21">
        <v>43.013698630136979</v>
      </c>
      <c r="V20" s="7">
        <v>6.5743944636678195</v>
      </c>
    </row>
    <row r="21" spans="2:22">
      <c r="B21">
        <f>C21/B1*100</f>
        <v>32.142857142857146</v>
      </c>
      <c r="C21">
        <v>90</v>
      </c>
      <c r="D21" s="11">
        <v>99.929824561403507</v>
      </c>
      <c r="E21" s="7">
        <v>85.213379469434841</v>
      </c>
      <c r="H21">
        <f t="shared" si="1"/>
        <v>26.47058823529412</v>
      </c>
      <c r="I21">
        <v>90</v>
      </c>
      <c r="J21" s="12">
        <v>99.946666666666673</v>
      </c>
      <c r="K21" s="7">
        <v>88.44290657439447</v>
      </c>
      <c r="S21">
        <f t="shared" si="2"/>
        <v>20</v>
      </c>
      <c r="T21">
        <v>18</v>
      </c>
      <c r="U21" s="21">
        <v>37.870370370370374</v>
      </c>
      <c r="V21" s="7">
        <v>24.221453287197232</v>
      </c>
    </row>
    <row r="22" spans="2:22">
      <c r="B22">
        <f>C22/B1*100</f>
        <v>33.928571428571431</v>
      </c>
      <c r="C22">
        <v>95</v>
      </c>
      <c r="D22" s="11">
        <v>99.909909909909913</v>
      </c>
      <c r="E22" s="7">
        <v>84.567474048442904</v>
      </c>
      <c r="H22">
        <f t="shared" si="1"/>
        <v>27.941176470588236</v>
      </c>
      <c r="I22">
        <v>95</v>
      </c>
      <c r="J22" s="12">
        <v>100</v>
      </c>
      <c r="K22" s="7">
        <v>87.623990772779692</v>
      </c>
      <c r="S22">
        <f t="shared" si="2"/>
        <v>21.111111111111111</v>
      </c>
      <c r="T22">
        <v>19</v>
      </c>
      <c r="U22" s="21">
        <v>39.107981220657273</v>
      </c>
      <c r="V22" s="7">
        <v>19.031141868512112</v>
      </c>
    </row>
    <row r="23" spans="2:22">
      <c r="B23">
        <f>C23/B1*100</f>
        <v>35.714285714285715</v>
      </c>
      <c r="C23">
        <v>100</v>
      </c>
      <c r="D23" s="11">
        <v>99.740740740740748</v>
      </c>
      <c r="E23" s="7">
        <v>82.606689734717406</v>
      </c>
      <c r="H23">
        <f t="shared" si="1"/>
        <v>29.411764705882355</v>
      </c>
      <c r="I23">
        <v>100</v>
      </c>
      <c r="J23" s="12">
        <v>99.847222222222214</v>
      </c>
      <c r="K23" s="7">
        <v>88.085351787773931</v>
      </c>
      <c r="S23">
        <f t="shared" si="2"/>
        <v>22.222222222222221</v>
      </c>
      <c r="T23">
        <v>20</v>
      </c>
      <c r="U23" s="21">
        <v>36.857142857142861</v>
      </c>
      <c r="V23" s="7">
        <v>3.8062283737024223</v>
      </c>
    </row>
    <row r="24" spans="2:22">
      <c r="B24">
        <f>C24/B1*100</f>
        <v>37.5</v>
      </c>
      <c r="C24">
        <v>105</v>
      </c>
      <c r="D24" s="11">
        <v>96.666666666666657</v>
      </c>
      <c r="E24" s="7">
        <v>79.64244521337946</v>
      </c>
      <c r="H24">
        <f t="shared" si="1"/>
        <v>30.882352941176471</v>
      </c>
      <c r="I24">
        <v>105</v>
      </c>
      <c r="J24" s="12">
        <v>99.957446808510639</v>
      </c>
      <c r="K24" s="7">
        <v>87.600922722029978</v>
      </c>
      <c r="S24">
        <f t="shared" si="2"/>
        <v>23.333333333333332</v>
      </c>
      <c r="T24">
        <v>21</v>
      </c>
      <c r="U24" s="21">
        <v>39.661835748792271</v>
      </c>
      <c r="V24" s="7">
        <v>36.678200692041521</v>
      </c>
    </row>
    <row r="25" spans="2:22">
      <c r="B25">
        <f>C25/B1*100</f>
        <v>39.285714285714285</v>
      </c>
      <c r="C25">
        <v>110</v>
      </c>
      <c r="D25" s="11">
        <v>90.117647058823522</v>
      </c>
      <c r="E25" s="7">
        <v>73.494809688581313</v>
      </c>
      <c r="H25">
        <f t="shared" si="1"/>
        <v>32.352941176470587</v>
      </c>
      <c r="I25">
        <v>110</v>
      </c>
      <c r="J25" s="12">
        <v>99.898550724637687</v>
      </c>
      <c r="K25" s="7">
        <v>86.516724336793544</v>
      </c>
      <c r="S25">
        <f t="shared" si="2"/>
        <v>24.444444444444443</v>
      </c>
      <c r="T25">
        <v>22</v>
      </c>
      <c r="U25" s="21">
        <v>35.294117647058826</v>
      </c>
      <c r="V25" s="7">
        <v>1.0380622837370241</v>
      </c>
    </row>
    <row r="26" spans="2:22">
      <c r="B26">
        <f>C26/B1*100</f>
        <v>41.071428571428569</v>
      </c>
      <c r="C26">
        <v>115</v>
      </c>
      <c r="D26" s="11">
        <v>99.555555555555557</v>
      </c>
      <c r="E26" s="7">
        <v>79.630911188004617</v>
      </c>
      <c r="H26">
        <f t="shared" si="1"/>
        <v>33.82352941176471</v>
      </c>
      <c r="I26">
        <v>115</v>
      </c>
      <c r="J26" s="12">
        <v>96.725925925925921</v>
      </c>
      <c r="K26" s="7">
        <v>83.771626297577853</v>
      </c>
      <c r="S26">
        <f t="shared" si="2"/>
        <v>25.555555555555554</v>
      </c>
      <c r="T26">
        <v>23</v>
      </c>
      <c r="U26" s="21">
        <v>23.731343283582092</v>
      </c>
      <c r="V26" s="7">
        <v>11.76470588235294</v>
      </c>
    </row>
    <row r="27" spans="2:22">
      <c r="B27">
        <f>C27/B1*100</f>
        <v>42.857142857142854</v>
      </c>
      <c r="C27">
        <v>120</v>
      </c>
      <c r="D27" s="11">
        <v>96.437500000000014</v>
      </c>
      <c r="E27" s="7">
        <v>76.032295271049591</v>
      </c>
      <c r="H27">
        <f t="shared" si="1"/>
        <v>35.294117647058826</v>
      </c>
      <c r="I27">
        <v>120</v>
      </c>
      <c r="J27" s="12">
        <v>99.909090909090921</v>
      </c>
      <c r="K27" s="7">
        <v>84.798154555940016</v>
      </c>
      <c r="S27">
        <f t="shared" si="2"/>
        <v>26.666666666666668</v>
      </c>
      <c r="T27">
        <v>24</v>
      </c>
      <c r="U27" s="21">
        <v>20.252525252525253</v>
      </c>
      <c r="V27" s="7">
        <v>2.422145328719723</v>
      </c>
    </row>
    <row r="28" spans="2:22">
      <c r="B28">
        <f>C28/B1*100</f>
        <v>44.642857142857146</v>
      </c>
      <c r="C28">
        <v>125</v>
      </c>
      <c r="D28" s="11">
        <v>99.053763440860209</v>
      </c>
      <c r="E28" s="7">
        <v>76.828143021914656</v>
      </c>
      <c r="H28">
        <f t="shared" si="1"/>
        <v>36.764705882352942</v>
      </c>
      <c r="I28">
        <v>125</v>
      </c>
      <c r="J28" s="12">
        <v>99.906976744186053</v>
      </c>
      <c r="K28" s="7">
        <v>85.317185697808526</v>
      </c>
      <c r="S28">
        <f t="shared" si="2"/>
        <v>27.777777777777779</v>
      </c>
      <c r="T28">
        <v>25</v>
      </c>
      <c r="U28" s="21">
        <v>27.07692307692308</v>
      </c>
      <c r="V28" s="7">
        <v>7.2664359861591699</v>
      </c>
    </row>
    <row r="29" spans="2:22">
      <c r="B29">
        <f>C29/B1*100</f>
        <v>46.428571428571431</v>
      </c>
      <c r="C29">
        <v>130</v>
      </c>
      <c r="D29" s="11">
        <v>96.066666666666663</v>
      </c>
      <c r="E29" s="7">
        <v>74.452133794694348</v>
      </c>
      <c r="H29">
        <f t="shared" si="1"/>
        <v>38.235294117647058</v>
      </c>
      <c r="I29">
        <v>130</v>
      </c>
      <c r="J29" s="12">
        <v>96.507936507936492</v>
      </c>
      <c r="K29" s="7">
        <v>82.249134948096881</v>
      </c>
      <c r="S29">
        <f t="shared" si="2"/>
        <v>28.888888888888886</v>
      </c>
      <c r="T29">
        <v>26</v>
      </c>
      <c r="U29" s="21">
        <v>20</v>
      </c>
      <c r="V29" s="7">
        <v>7.6124567474048446</v>
      </c>
    </row>
    <row r="30" spans="2:22">
      <c r="B30">
        <f>C30/B1*100</f>
        <v>48.214285714285715</v>
      </c>
      <c r="C30">
        <v>135</v>
      </c>
      <c r="D30" s="11">
        <v>86.459770114942529</v>
      </c>
      <c r="E30" s="7">
        <v>65.386389850057668</v>
      </c>
      <c r="H30">
        <f t="shared" si="1"/>
        <v>39.705882352941174</v>
      </c>
      <c r="I30">
        <v>135</v>
      </c>
      <c r="J30" s="12">
        <v>96.650406504065032</v>
      </c>
      <c r="K30" s="7">
        <v>81.118800461361019</v>
      </c>
      <c r="S30">
        <f t="shared" si="2"/>
        <v>30</v>
      </c>
      <c r="T30">
        <v>27</v>
      </c>
      <c r="U30" s="21">
        <v>18.042328042328045</v>
      </c>
      <c r="V30" s="7">
        <v>1.7301038062283738</v>
      </c>
    </row>
    <row r="31" spans="2:22">
      <c r="B31">
        <f>C31/B1*100</f>
        <v>50</v>
      </c>
      <c r="C31">
        <v>140</v>
      </c>
      <c r="D31" s="11">
        <v>94.761904761904759</v>
      </c>
      <c r="E31" s="7">
        <v>70.265282583621683</v>
      </c>
      <c r="H31">
        <f t="shared" si="1"/>
        <v>41.17647058823529</v>
      </c>
      <c r="I31">
        <v>140</v>
      </c>
      <c r="J31" s="12">
        <v>99.783333333333331</v>
      </c>
      <c r="K31" s="7">
        <v>83.552479815455598</v>
      </c>
      <c r="S31">
        <f t="shared" si="2"/>
        <v>31.111111111111111</v>
      </c>
      <c r="T31">
        <v>28</v>
      </c>
      <c r="U31" s="21">
        <v>16.021505376344088</v>
      </c>
      <c r="V31" s="7">
        <v>8.6505190311418687</v>
      </c>
    </row>
    <row r="32" spans="2:22">
      <c r="B32">
        <f>C32/B1*100</f>
        <v>51.785714285714292</v>
      </c>
      <c r="C32">
        <v>145</v>
      </c>
      <c r="D32" s="11">
        <v>93.23456790123457</v>
      </c>
      <c r="E32" s="7">
        <v>67.727797001153405</v>
      </c>
      <c r="H32">
        <f t="shared" si="1"/>
        <v>42.647058823529413</v>
      </c>
      <c r="I32">
        <v>145</v>
      </c>
      <c r="J32" s="12">
        <v>96.495726495726487</v>
      </c>
      <c r="K32" s="7">
        <v>80.495963091118796</v>
      </c>
      <c r="S32">
        <f t="shared" si="2"/>
        <v>32.222222222222221</v>
      </c>
      <c r="T32">
        <v>29</v>
      </c>
      <c r="U32" s="21">
        <v>14.644808743169399</v>
      </c>
      <c r="V32" s="7">
        <v>8.6505190311418687</v>
      </c>
    </row>
    <row r="33" spans="2:22">
      <c r="B33">
        <f>C33/B1*100</f>
        <v>53.571428571428569</v>
      </c>
      <c r="C33">
        <v>150</v>
      </c>
      <c r="D33" s="11">
        <v>78.743589743589737</v>
      </c>
      <c r="E33" s="7">
        <v>56.470588235294116</v>
      </c>
      <c r="H33">
        <f t="shared" si="1"/>
        <v>44.117647058823529</v>
      </c>
      <c r="I33">
        <v>150</v>
      </c>
      <c r="J33" s="12">
        <v>96.140350877192986</v>
      </c>
      <c r="K33" s="7">
        <v>78.800461361014996</v>
      </c>
      <c r="S33">
        <f t="shared" si="2"/>
        <v>33.333333333333329</v>
      </c>
      <c r="T33">
        <v>30</v>
      </c>
      <c r="U33" s="21">
        <v>18.111111111111111</v>
      </c>
      <c r="V33" s="7">
        <v>1.0380622837370241</v>
      </c>
    </row>
    <row r="34" spans="2:22">
      <c r="B34">
        <f>C34/B1*100</f>
        <v>55.357142857142861</v>
      </c>
      <c r="C34">
        <v>155</v>
      </c>
      <c r="D34" s="11">
        <v>78.053333333333327</v>
      </c>
      <c r="E34" s="7">
        <v>54.313725490196077</v>
      </c>
      <c r="H34">
        <f t="shared" si="1"/>
        <v>45.588235294117645</v>
      </c>
      <c r="I34">
        <v>155</v>
      </c>
      <c r="J34" s="12">
        <v>96.918918918918934</v>
      </c>
      <c r="K34" s="7">
        <v>78.68512110726644</v>
      </c>
      <c r="S34">
        <f t="shared" si="2"/>
        <v>34.444444444444443</v>
      </c>
      <c r="T34">
        <v>31</v>
      </c>
      <c r="U34" s="21">
        <v>15.593220338983048</v>
      </c>
      <c r="V34" s="7">
        <v>1.7301038062283738</v>
      </c>
    </row>
    <row r="35" spans="2:22">
      <c r="B35">
        <f>C35/B1*100</f>
        <v>57.142857142857139</v>
      </c>
      <c r="C35">
        <v>160</v>
      </c>
      <c r="D35" s="11">
        <v>77.166666666666657</v>
      </c>
      <c r="E35" s="7">
        <v>52.202998846597467</v>
      </c>
      <c r="H35">
        <f t="shared" si="1"/>
        <v>47.058823529411761</v>
      </c>
      <c r="I35">
        <v>160</v>
      </c>
      <c r="J35" s="12">
        <v>96.259259259259267</v>
      </c>
      <c r="K35" s="7">
        <v>77.15109573241061</v>
      </c>
      <c r="S35">
        <f t="shared" si="2"/>
        <v>35.555555555555557</v>
      </c>
      <c r="T35">
        <v>32</v>
      </c>
      <c r="U35" s="21">
        <v>15.459770114942529</v>
      </c>
      <c r="V35" s="7">
        <v>2.422145328719723</v>
      </c>
    </row>
    <row r="36" spans="2:22">
      <c r="B36">
        <f>C36/B1*100</f>
        <v>58.928571428571431</v>
      </c>
      <c r="C36">
        <v>165</v>
      </c>
      <c r="D36" s="11">
        <v>73.014492753623188</v>
      </c>
      <c r="E36" s="7">
        <v>48.454440599769313</v>
      </c>
      <c r="H36">
        <f t="shared" si="1"/>
        <v>48.529411764705884</v>
      </c>
      <c r="I36">
        <v>165</v>
      </c>
      <c r="J36" s="12">
        <v>96.171428571428578</v>
      </c>
      <c r="K36" s="7">
        <v>76.159169550173004</v>
      </c>
      <c r="S36">
        <f t="shared" si="2"/>
        <v>36.666666666666664</v>
      </c>
      <c r="T36">
        <v>33</v>
      </c>
      <c r="U36" s="21">
        <v>9.6491228070175428</v>
      </c>
      <c r="V36" s="7">
        <v>2.422145328719723</v>
      </c>
    </row>
    <row r="37" spans="2:22">
      <c r="B37">
        <f>C37/B1*100</f>
        <v>60.714285714285708</v>
      </c>
      <c r="C37">
        <v>170</v>
      </c>
      <c r="D37" s="11">
        <v>63.060606060606048</v>
      </c>
      <c r="E37" s="7">
        <v>40.207612456747405</v>
      </c>
      <c r="H37">
        <f t="shared" si="1"/>
        <v>50</v>
      </c>
      <c r="I37">
        <v>170</v>
      </c>
      <c r="J37" s="12">
        <v>99.352941176470594</v>
      </c>
      <c r="K37" s="7">
        <v>78.166089965397916</v>
      </c>
      <c r="S37">
        <f t="shared" si="2"/>
        <v>37.777777777777779</v>
      </c>
      <c r="T37">
        <v>34</v>
      </c>
      <c r="U37" s="21">
        <v>12.857142857142859</v>
      </c>
      <c r="V37" s="7">
        <v>1.7301038062283738</v>
      </c>
    </row>
    <row r="38" spans="2:22">
      <c r="B38">
        <f>C38/B1*100</f>
        <v>62.5</v>
      </c>
      <c r="C38">
        <v>175</v>
      </c>
      <c r="D38" s="11">
        <v>56.507936507936506</v>
      </c>
      <c r="E38" s="7">
        <v>35.063437139561707</v>
      </c>
      <c r="F38" t="s">
        <v>38</v>
      </c>
      <c r="H38">
        <f t="shared" si="1"/>
        <v>51.470588235294116</v>
      </c>
      <c r="I38">
        <v>175</v>
      </c>
      <c r="J38" s="12">
        <v>92.808080808080803</v>
      </c>
      <c r="K38" s="7">
        <v>72.376009227220294</v>
      </c>
      <c r="S38">
        <f t="shared" si="2"/>
        <v>38.888888888888893</v>
      </c>
      <c r="T38">
        <v>35</v>
      </c>
      <c r="U38" s="21">
        <v>14.181818181818182</v>
      </c>
      <c r="V38" s="7">
        <v>1.0380622837370241</v>
      </c>
    </row>
    <row r="39" spans="2:22">
      <c r="B39">
        <f>C39/B1*100</f>
        <v>64.285714285714292</v>
      </c>
      <c r="C39">
        <v>180</v>
      </c>
      <c r="D39" s="11">
        <v>47.233333333333334</v>
      </c>
      <c r="E39" s="7">
        <v>28.212226066897344</v>
      </c>
      <c r="H39">
        <f t="shared" si="1"/>
        <v>52.941176470588239</v>
      </c>
      <c r="I39">
        <v>180</v>
      </c>
      <c r="J39" s="12">
        <v>92.583333333333329</v>
      </c>
      <c r="K39" s="7">
        <v>70.65743944636678</v>
      </c>
      <c r="S39">
        <f t="shared" si="2"/>
        <v>40</v>
      </c>
      <c r="T39">
        <v>36</v>
      </c>
      <c r="U39" s="21">
        <v>15.308641975308642</v>
      </c>
      <c r="V39" s="7">
        <v>1.0380622837370241</v>
      </c>
    </row>
    <row r="40" spans="2:22">
      <c r="B40">
        <f>C40/B1*100</f>
        <v>66.071428571428569</v>
      </c>
      <c r="C40">
        <v>185</v>
      </c>
      <c r="D40" s="11">
        <v>39.333333333333329</v>
      </c>
      <c r="E40" s="7">
        <v>22.837370242214533</v>
      </c>
      <c r="H40">
        <f t="shared" si="1"/>
        <v>54.411764705882348</v>
      </c>
      <c r="I40">
        <v>185</v>
      </c>
      <c r="J40" s="12">
        <v>94.709677419354847</v>
      </c>
      <c r="K40" s="7">
        <v>70.507497116493653</v>
      </c>
      <c r="S40">
        <f>T40/90*100</f>
        <v>41.111111111111107</v>
      </c>
      <c r="T40">
        <v>37</v>
      </c>
      <c r="U40" s="21">
        <v>10.062893081761006</v>
      </c>
      <c r="V40" s="7">
        <v>1.0380622837370241</v>
      </c>
    </row>
    <row r="41" spans="2:22">
      <c r="B41">
        <f>C41/B1*100</f>
        <v>67.857142857142861</v>
      </c>
      <c r="C41">
        <v>190</v>
      </c>
      <c r="D41" s="11">
        <v>27.851851851851851</v>
      </c>
      <c r="E41" s="7">
        <v>15.30565167243368</v>
      </c>
      <c r="H41">
        <f t="shared" si="1"/>
        <v>55.882352941176471</v>
      </c>
      <c r="I41">
        <v>190</v>
      </c>
      <c r="J41" s="12">
        <v>95.933333333333337</v>
      </c>
      <c r="K41" s="7">
        <v>71.014994232987306</v>
      </c>
      <c r="S41">
        <f>T41/90*100</f>
        <v>42.222222222222221</v>
      </c>
      <c r="T41">
        <v>38</v>
      </c>
      <c r="U41" s="21">
        <v>10.512820512820513</v>
      </c>
      <c r="V41" s="7">
        <v>1.7301038062283738</v>
      </c>
    </row>
    <row r="42" spans="2:22">
      <c r="B42">
        <f>C42/B1*100</f>
        <v>69.642857142857139</v>
      </c>
      <c r="C42">
        <v>195</v>
      </c>
      <c r="D42" s="11">
        <v>26.352941176470583</v>
      </c>
      <c r="E42" s="7">
        <v>13.737024221453289</v>
      </c>
      <c r="H42">
        <f t="shared" si="1"/>
        <v>57.352941176470587</v>
      </c>
      <c r="I42">
        <v>195</v>
      </c>
      <c r="J42" s="12">
        <v>92</v>
      </c>
      <c r="K42" s="7">
        <v>67.058823529411768</v>
      </c>
      <c r="S42">
        <f>T42/90*100</f>
        <v>43.333333333333336</v>
      </c>
      <c r="T42">
        <v>39</v>
      </c>
      <c r="U42" s="21">
        <v>12.483660130718953</v>
      </c>
      <c r="V42" s="7">
        <v>1.0380622837370241</v>
      </c>
    </row>
    <row r="43" spans="2:22">
      <c r="H43">
        <f t="shared" si="1"/>
        <v>58.82352941176471</v>
      </c>
      <c r="I43">
        <v>200</v>
      </c>
      <c r="J43" s="12">
        <v>89.523809523809518</v>
      </c>
      <c r="K43" s="7">
        <v>63.910034602076117</v>
      </c>
      <c r="S43">
        <f>T43/90*100</f>
        <v>44.444444444444443</v>
      </c>
      <c r="T43">
        <v>40</v>
      </c>
      <c r="U43" s="21">
        <v>11.2</v>
      </c>
      <c r="V43" s="7">
        <v>6.2283737024221448</v>
      </c>
    </row>
    <row r="44" spans="2:22">
      <c r="H44">
        <f t="shared" si="1"/>
        <v>60.294117647058819</v>
      </c>
      <c r="I44">
        <v>205</v>
      </c>
      <c r="J44" s="12">
        <v>88.962962962962962</v>
      </c>
      <c r="K44" s="7">
        <v>62.029988465974625</v>
      </c>
    </row>
    <row r="45" spans="2:22">
      <c r="H45">
        <f t="shared" si="1"/>
        <v>61.764705882352942</v>
      </c>
      <c r="I45">
        <v>210</v>
      </c>
      <c r="J45" s="12">
        <v>87.512820512820511</v>
      </c>
      <c r="K45" s="7">
        <v>59.861591695501723</v>
      </c>
    </row>
    <row r="46" spans="2:22">
      <c r="H46">
        <f t="shared" si="1"/>
        <v>63.235294117647058</v>
      </c>
      <c r="I46">
        <v>215</v>
      </c>
      <c r="J46" s="12">
        <v>79.679999999999993</v>
      </c>
      <c r="K46" s="7">
        <v>53.990772779700116</v>
      </c>
    </row>
    <row r="47" spans="2:22">
      <c r="H47">
        <f t="shared" si="1"/>
        <v>64.705882352941174</v>
      </c>
      <c r="I47">
        <v>220</v>
      </c>
      <c r="J47" s="12">
        <v>68.527777777777771</v>
      </c>
      <c r="K47" s="7">
        <v>45.444059976931953</v>
      </c>
    </row>
    <row r="48" spans="2:22">
      <c r="H48">
        <f t="shared" si="1"/>
        <v>66.17647058823529</v>
      </c>
      <c r="I48">
        <v>225</v>
      </c>
      <c r="J48" s="12">
        <v>72.028985507246375</v>
      </c>
      <c r="K48" s="7">
        <v>46.35524798154556</v>
      </c>
    </row>
    <row r="49" spans="8:11">
      <c r="H49">
        <f t="shared" si="1"/>
        <v>67.64705882352942</v>
      </c>
      <c r="I49">
        <v>230</v>
      </c>
      <c r="J49" s="12">
        <v>62</v>
      </c>
      <c r="K49" s="7">
        <v>38.788927335640139</v>
      </c>
    </row>
    <row r="50" spans="8:11">
      <c r="H50">
        <f t="shared" si="1"/>
        <v>69.117647058823522</v>
      </c>
      <c r="I50">
        <v>235</v>
      </c>
      <c r="J50" s="12">
        <v>60.095238095238102</v>
      </c>
      <c r="K50" s="7">
        <v>36.447520184544402</v>
      </c>
    </row>
    <row r="51" spans="8:11">
      <c r="H51">
        <f t="shared" si="1"/>
        <v>70.588235294117652</v>
      </c>
      <c r="I51">
        <v>240</v>
      </c>
      <c r="J51" s="12">
        <v>59.4</v>
      </c>
      <c r="K51" s="7">
        <v>34.717416378316031</v>
      </c>
    </row>
    <row r="52" spans="8:11">
      <c r="H52">
        <f t="shared" si="1"/>
        <v>72.058823529411768</v>
      </c>
      <c r="I52">
        <v>245</v>
      </c>
      <c r="J52" s="12">
        <v>48.210526315789473</v>
      </c>
      <c r="K52" s="7">
        <v>27.797001153402533</v>
      </c>
    </row>
    <row r="53" spans="8:11">
      <c r="H53">
        <f t="shared" si="1"/>
        <v>73.529411764705884</v>
      </c>
      <c r="I53">
        <v>250</v>
      </c>
      <c r="J53" s="12">
        <v>37.037037037037038</v>
      </c>
      <c r="K53" s="7">
        <v>20.346020761245672</v>
      </c>
    </row>
    <row r="54" spans="8:11">
      <c r="H54">
        <f t="shared" si="1"/>
        <v>75</v>
      </c>
      <c r="I54">
        <v>255</v>
      </c>
      <c r="J54" s="12">
        <v>35.450980392156865</v>
      </c>
      <c r="K54" s="7">
        <v>18.17762399077278</v>
      </c>
    </row>
    <row r="55" spans="8:11">
      <c r="H55">
        <f t="shared" si="1"/>
        <v>76.470588235294116</v>
      </c>
      <c r="I55">
        <v>260</v>
      </c>
      <c r="J55" s="12">
        <v>24.958333333333332</v>
      </c>
      <c r="K55" s="7">
        <v>12.629757785467127</v>
      </c>
    </row>
    <row r="56" spans="8:11">
      <c r="H56">
        <f t="shared" si="1"/>
        <v>77.941176470588232</v>
      </c>
      <c r="I56">
        <v>265</v>
      </c>
      <c r="J56" s="12">
        <v>21.2</v>
      </c>
      <c r="K56" s="7">
        <v>9.7808535178777376</v>
      </c>
    </row>
    <row r="57" spans="8:11">
      <c r="H57">
        <f t="shared" si="1"/>
        <v>79.411764705882348</v>
      </c>
      <c r="I57">
        <v>270</v>
      </c>
      <c r="J57" s="12">
        <v>22.666666666666668</v>
      </c>
      <c r="K57" s="7">
        <v>10.495963091118799</v>
      </c>
    </row>
    <row r="67" spans="2:7">
      <c r="C67" s="14" t="s">
        <v>11</v>
      </c>
      <c r="D67" s="16" t="s">
        <v>37</v>
      </c>
      <c r="E67" s="15" t="s">
        <v>33</v>
      </c>
      <c r="G67" t="s">
        <v>43</v>
      </c>
    </row>
    <row r="68" spans="2:7">
      <c r="B68">
        <v>0</v>
      </c>
      <c r="C68" s="19">
        <v>100</v>
      </c>
      <c r="D68" s="12">
        <v>97.068627450980401</v>
      </c>
      <c r="E68" s="17">
        <v>100</v>
      </c>
      <c r="G68">
        <v>100</v>
      </c>
    </row>
    <row r="69" spans="2:7">
      <c r="B69">
        <v>12.5</v>
      </c>
      <c r="C69" s="19">
        <v>99.968553459119505</v>
      </c>
      <c r="D69" s="12">
        <v>97.163841807909606</v>
      </c>
      <c r="E69" s="18">
        <v>99.972789115646265</v>
      </c>
      <c r="G69" s="21">
        <v>66.202531645569621</v>
      </c>
    </row>
    <row r="70" spans="2:7">
      <c r="B70">
        <v>25</v>
      </c>
      <c r="C70" s="13">
        <v>88.717948717948715</v>
      </c>
      <c r="D70" s="12">
        <v>99.960784313725497</v>
      </c>
      <c r="E70" s="18">
        <v>99.968253968253975</v>
      </c>
      <c r="G70" s="21">
        <v>23.731343283582092</v>
      </c>
    </row>
    <row r="71" spans="2:7">
      <c r="B71">
        <v>37.5</v>
      </c>
      <c r="C71" s="13">
        <v>54.780701754385966</v>
      </c>
      <c r="D71" s="12">
        <v>96.507936507936492</v>
      </c>
      <c r="E71" s="18">
        <v>96.666666666666657</v>
      </c>
      <c r="G71" s="21">
        <v>10.062893081761006</v>
      </c>
    </row>
    <row r="72" spans="2:7">
      <c r="B72">
        <v>50</v>
      </c>
      <c r="C72" s="13">
        <v>17.486338797814209</v>
      </c>
      <c r="D72" s="12">
        <v>99.352941176470594</v>
      </c>
      <c r="E72" s="18">
        <v>94.761904761904759</v>
      </c>
    </row>
    <row r="73" spans="2:7">
      <c r="B73">
        <v>60</v>
      </c>
      <c r="C73" s="20"/>
      <c r="D73" s="12">
        <v>88.962962962962962</v>
      </c>
      <c r="E73" s="11">
        <v>63.060606060606048</v>
      </c>
    </row>
    <row r="74" spans="2:7">
      <c r="B74">
        <v>70</v>
      </c>
      <c r="C74" s="20"/>
      <c r="D74" s="12">
        <v>59.4</v>
      </c>
      <c r="E74" s="11">
        <v>26.352941176470583</v>
      </c>
    </row>
    <row r="75" spans="2:7">
      <c r="B75">
        <v>80</v>
      </c>
      <c r="C75" s="20"/>
      <c r="D75" s="12">
        <v>22.666666666666668</v>
      </c>
      <c r="E75" s="17"/>
    </row>
    <row r="84" spans="2:5">
      <c r="C84" s="14" t="s">
        <v>11</v>
      </c>
      <c r="D84" s="16" t="s">
        <v>37</v>
      </c>
      <c r="E84" s="15" t="s">
        <v>33</v>
      </c>
    </row>
    <row r="85" spans="2:5">
      <c r="B85">
        <v>0</v>
      </c>
      <c r="C85" s="19">
        <v>100</v>
      </c>
      <c r="D85" s="12">
        <v>97.068627450980401</v>
      </c>
      <c r="E85" s="17">
        <v>100</v>
      </c>
    </row>
    <row r="86" spans="2:5">
      <c r="B86">
        <v>12.5</v>
      </c>
      <c r="C86" s="19">
        <v>99.968553459119505</v>
      </c>
      <c r="D86" s="12">
        <v>97.163841807909606</v>
      </c>
      <c r="E86" s="18">
        <v>99.972789115646265</v>
      </c>
    </row>
    <row r="87" spans="2:5">
      <c r="B87">
        <v>25</v>
      </c>
      <c r="C87" s="13">
        <v>88.717948717948715</v>
      </c>
      <c r="D87" s="12">
        <v>99.960784313725497</v>
      </c>
      <c r="E87" s="18">
        <v>99.968253968253975</v>
      </c>
    </row>
    <row r="88" spans="2:5">
      <c r="B88">
        <v>37.5</v>
      </c>
      <c r="C88" s="13">
        <v>54.780701754385966</v>
      </c>
      <c r="D88" s="12">
        <v>96.507936507936492</v>
      </c>
      <c r="E88" s="18">
        <v>96.666666666666657</v>
      </c>
    </row>
    <row r="89" spans="2:5">
      <c r="B89">
        <v>50</v>
      </c>
      <c r="C89" s="13">
        <v>17.486338797814209</v>
      </c>
      <c r="D89" s="12">
        <v>99.352941176470594</v>
      </c>
      <c r="E89" s="18">
        <v>94.761904761904759</v>
      </c>
    </row>
    <row r="90" spans="2:5">
      <c r="B90">
        <v>62.5</v>
      </c>
      <c r="D90" s="12">
        <v>79.679999999999993</v>
      </c>
      <c r="E90" s="11">
        <v>56.507936507936506</v>
      </c>
    </row>
    <row r="91" spans="2:5">
      <c r="B91">
        <v>75</v>
      </c>
      <c r="D91" s="12">
        <v>35.450980392156865</v>
      </c>
      <c r="E91" s="11">
        <v>22.352941176470601</v>
      </c>
    </row>
  </sheetData>
  <mergeCells count="4">
    <mergeCell ref="C1:E1"/>
    <mergeCell ref="I1:K1"/>
    <mergeCell ref="O1:Q1"/>
    <mergeCell ref="T1:V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workbookViewId="0">
      <selection activeCell="C13" sqref="C13"/>
    </sheetView>
  </sheetViews>
  <sheetFormatPr baseColWidth="10" defaultRowHeight="16"/>
  <sheetData>
    <row r="2" spans="2:5">
      <c r="C2" s="8" t="s">
        <v>3</v>
      </c>
      <c r="D2" s="8"/>
      <c r="E2" s="8"/>
    </row>
    <row r="3" spans="2:5">
      <c r="D3" s="4" t="s">
        <v>0</v>
      </c>
      <c r="E3" s="4" t="s">
        <v>17</v>
      </c>
    </row>
    <row r="4" spans="2:5">
      <c r="B4">
        <f>C4/90*100</f>
        <v>0</v>
      </c>
      <c r="C4">
        <v>0</v>
      </c>
      <c r="D4" s="7">
        <v>100</v>
      </c>
      <c r="E4" s="7">
        <v>76.816608996539799</v>
      </c>
    </row>
    <row r="5" spans="2:5">
      <c r="B5">
        <f t="shared" ref="B5:B44" si="0">C5/90*100</f>
        <v>1.1111111111111112</v>
      </c>
      <c r="C5">
        <v>1</v>
      </c>
      <c r="D5" s="7">
        <v>99.925093632958806</v>
      </c>
      <c r="E5" s="7">
        <v>75.432525951557096</v>
      </c>
    </row>
    <row r="6" spans="2:5">
      <c r="B6">
        <f t="shared" si="0"/>
        <v>2.2222222222222223</v>
      </c>
      <c r="C6">
        <v>2</v>
      </c>
      <c r="D6" s="7">
        <v>99.469696969696969</v>
      </c>
      <c r="E6" s="7">
        <v>71.626297577854672</v>
      </c>
    </row>
    <row r="7" spans="2:5">
      <c r="B7">
        <f t="shared" si="0"/>
        <v>3.3333333333333335</v>
      </c>
      <c r="C7">
        <v>3</v>
      </c>
      <c r="D7" s="7">
        <v>98.965517241379303</v>
      </c>
      <c r="E7" s="7">
        <v>74.048442906574394</v>
      </c>
    </row>
    <row r="8" spans="2:5">
      <c r="B8">
        <f t="shared" si="0"/>
        <v>4.4444444444444446</v>
      </c>
      <c r="C8">
        <v>4</v>
      </c>
      <c r="D8" s="7">
        <v>98.333333333333329</v>
      </c>
      <c r="E8" s="7">
        <v>70.242214532871969</v>
      </c>
    </row>
    <row r="9" spans="2:5">
      <c r="B9">
        <f t="shared" si="0"/>
        <v>5.5555555555555554</v>
      </c>
      <c r="C9">
        <v>5</v>
      </c>
      <c r="D9" s="7">
        <v>92.627450980392155</v>
      </c>
      <c r="E9" s="7">
        <v>73.010380622837374</v>
      </c>
    </row>
    <row r="10" spans="2:5">
      <c r="B10">
        <f t="shared" si="0"/>
        <v>6.666666666666667</v>
      </c>
      <c r="C10">
        <v>6</v>
      </c>
      <c r="D10" s="7">
        <v>92.698412698412696</v>
      </c>
      <c r="E10" s="7">
        <v>61.245674740484425</v>
      </c>
    </row>
    <row r="11" spans="2:5">
      <c r="B11">
        <f t="shared" si="0"/>
        <v>7.7777777777777777</v>
      </c>
      <c r="C11">
        <v>7</v>
      </c>
      <c r="D11" s="7">
        <v>92.771084337349393</v>
      </c>
      <c r="E11" s="7">
        <v>43.944636678200695</v>
      </c>
    </row>
    <row r="12" spans="2:5">
      <c r="B12">
        <f t="shared" si="0"/>
        <v>8.8888888888888893</v>
      </c>
      <c r="C12">
        <v>8</v>
      </c>
      <c r="D12" s="7">
        <v>78.943089430894304</v>
      </c>
      <c r="E12" s="7">
        <v>60.899653979238757</v>
      </c>
    </row>
    <row r="13" spans="2:5">
      <c r="B13">
        <f t="shared" si="0"/>
        <v>10</v>
      </c>
      <c r="C13">
        <v>9</v>
      </c>
      <c r="D13" s="7">
        <v>81.563786008230437</v>
      </c>
      <c r="E13" s="7">
        <v>66.782006920415228</v>
      </c>
    </row>
    <row r="14" spans="2:5">
      <c r="B14">
        <f t="shared" si="0"/>
        <v>11.111111111111111</v>
      </c>
      <c r="C14">
        <v>10</v>
      </c>
      <c r="D14" s="7">
        <v>75.75</v>
      </c>
      <c r="E14" s="7">
        <v>64.705882352941174</v>
      </c>
    </row>
    <row r="15" spans="2:5">
      <c r="B15">
        <f t="shared" si="0"/>
        <v>12.222222222222221</v>
      </c>
      <c r="C15">
        <v>11</v>
      </c>
      <c r="D15" s="7">
        <v>66.202531645569621</v>
      </c>
      <c r="E15" s="7">
        <v>64.705882352941174</v>
      </c>
    </row>
    <row r="16" spans="2:5">
      <c r="B16">
        <f t="shared" si="0"/>
        <v>13.333333333333334</v>
      </c>
      <c r="C16">
        <v>12</v>
      </c>
      <c r="D16" s="7">
        <v>58.931623931623932</v>
      </c>
      <c r="E16" s="7">
        <v>62.629757785467135</v>
      </c>
    </row>
    <row r="17" spans="2:5">
      <c r="B17">
        <f t="shared" si="0"/>
        <v>14.444444444444443</v>
      </c>
      <c r="C17">
        <v>13</v>
      </c>
      <c r="D17" s="7">
        <v>53.246753246753244</v>
      </c>
      <c r="E17" s="7">
        <v>33.217993079584772</v>
      </c>
    </row>
    <row r="18" spans="2:5">
      <c r="B18">
        <f t="shared" si="0"/>
        <v>15.555555555555555</v>
      </c>
      <c r="C18">
        <v>14</v>
      </c>
      <c r="D18" s="7">
        <v>51.096491228070171</v>
      </c>
      <c r="E18" s="7">
        <v>42.214532871972317</v>
      </c>
    </row>
    <row r="19" spans="2:5">
      <c r="B19">
        <f t="shared" si="0"/>
        <v>16.666666666666664</v>
      </c>
      <c r="C19">
        <v>15</v>
      </c>
      <c r="D19" s="7">
        <v>43.111111111111114</v>
      </c>
      <c r="E19" s="7">
        <v>4.844290657439446</v>
      </c>
    </row>
    <row r="20" spans="2:5">
      <c r="B20">
        <f t="shared" si="0"/>
        <v>17.777777777777779</v>
      </c>
      <c r="C20">
        <v>16</v>
      </c>
      <c r="D20" s="7">
        <v>48.243243243243242</v>
      </c>
      <c r="E20" s="7">
        <v>25.259515570934255</v>
      </c>
    </row>
    <row r="21" spans="2:5">
      <c r="B21">
        <f t="shared" si="0"/>
        <v>18.888888888888889</v>
      </c>
      <c r="C21">
        <v>17</v>
      </c>
      <c r="D21" s="7">
        <v>43.013698630136979</v>
      </c>
      <c r="E21" s="7">
        <v>6.5743944636678195</v>
      </c>
    </row>
    <row r="22" spans="2:5">
      <c r="B22">
        <f t="shared" si="0"/>
        <v>20</v>
      </c>
      <c r="C22">
        <v>18</v>
      </c>
      <c r="D22" s="7">
        <v>37.870370370370374</v>
      </c>
      <c r="E22" s="7">
        <v>24.221453287197232</v>
      </c>
    </row>
    <row r="23" spans="2:5">
      <c r="B23">
        <f t="shared" si="0"/>
        <v>21.111111111111111</v>
      </c>
      <c r="C23">
        <v>19</v>
      </c>
      <c r="D23" s="7">
        <v>39.107981220657273</v>
      </c>
      <c r="E23" s="7">
        <v>19.031141868512112</v>
      </c>
    </row>
    <row r="24" spans="2:5">
      <c r="B24">
        <f t="shared" si="0"/>
        <v>22.222222222222221</v>
      </c>
      <c r="C24">
        <v>20</v>
      </c>
      <c r="D24" s="7">
        <v>36.857142857142861</v>
      </c>
      <c r="E24" s="7">
        <v>3.8062283737024223</v>
      </c>
    </row>
    <row r="25" spans="2:5">
      <c r="B25">
        <f t="shared" si="0"/>
        <v>23.333333333333332</v>
      </c>
      <c r="C25">
        <v>21</v>
      </c>
      <c r="D25" s="7">
        <v>39.661835748792271</v>
      </c>
      <c r="E25" s="7">
        <v>36.678200692041521</v>
      </c>
    </row>
    <row r="26" spans="2:5">
      <c r="B26">
        <f t="shared" si="0"/>
        <v>24.444444444444443</v>
      </c>
      <c r="C26">
        <v>22</v>
      </c>
      <c r="D26" s="7">
        <v>35.294117647058826</v>
      </c>
      <c r="E26" s="7">
        <v>1.0380622837370241</v>
      </c>
    </row>
    <row r="27" spans="2:5">
      <c r="B27">
        <f t="shared" si="0"/>
        <v>25.555555555555554</v>
      </c>
      <c r="C27">
        <v>23</v>
      </c>
      <c r="D27" s="7">
        <v>23.731343283582092</v>
      </c>
      <c r="E27" s="7">
        <v>11.76470588235294</v>
      </c>
    </row>
    <row r="28" spans="2:5">
      <c r="B28">
        <f t="shared" si="0"/>
        <v>26.666666666666668</v>
      </c>
      <c r="C28">
        <v>24</v>
      </c>
      <c r="D28" s="7">
        <v>20.252525252525253</v>
      </c>
      <c r="E28" s="7">
        <v>2.422145328719723</v>
      </c>
    </row>
    <row r="29" spans="2:5">
      <c r="B29">
        <f t="shared" si="0"/>
        <v>27.777777777777779</v>
      </c>
      <c r="C29">
        <v>25</v>
      </c>
      <c r="D29" s="7">
        <v>27.07692307692308</v>
      </c>
      <c r="E29" s="7">
        <v>7.2664359861591699</v>
      </c>
    </row>
    <row r="30" spans="2:5">
      <c r="B30">
        <f t="shared" si="0"/>
        <v>28.888888888888886</v>
      </c>
      <c r="C30">
        <v>26</v>
      </c>
      <c r="D30" s="7">
        <v>20</v>
      </c>
      <c r="E30" s="7">
        <v>7.6124567474048446</v>
      </c>
    </row>
    <row r="31" spans="2:5">
      <c r="B31">
        <f t="shared" si="0"/>
        <v>30</v>
      </c>
      <c r="C31">
        <v>27</v>
      </c>
      <c r="D31" s="7">
        <v>18.042328042328045</v>
      </c>
      <c r="E31" s="7">
        <v>1.7301038062283738</v>
      </c>
    </row>
    <row r="32" spans="2:5">
      <c r="B32">
        <f t="shared" si="0"/>
        <v>31.111111111111111</v>
      </c>
      <c r="C32">
        <v>28</v>
      </c>
      <c r="D32" s="7">
        <v>16.021505376344088</v>
      </c>
      <c r="E32" s="7">
        <v>8.6505190311418687</v>
      </c>
    </row>
    <row r="33" spans="2:5">
      <c r="B33">
        <f t="shared" si="0"/>
        <v>32.222222222222221</v>
      </c>
      <c r="C33">
        <v>29</v>
      </c>
      <c r="D33" s="7">
        <v>14.644808743169399</v>
      </c>
      <c r="E33" s="7">
        <v>8.6505190311418687</v>
      </c>
    </row>
    <row r="34" spans="2:5">
      <c r="B34">
        <f t="shared" si="0"/>
        <v>33.333333333333329</v>
      </c>
      <c r="C34">
        <v>30</v>
      </c>
      <c r="D34" s="7">
        <v>18.111111111111111</v>
      </c>
      <c r="E34" s="7">
        <v>1.0380622837370241</v>
      </c>
    </row>
    <row r="35" spans="2:5">
      <c r="B35">
        <f t="shared" si="0"/>
        <v>34.444444444444443</v>
      </c>
      <c r="C35">
        <v>31</v>
      </c>
      <c r="D35" s="7">
        <v>15.593220338983048</v>
      </c>
      <c r="E35" s="7">
        <v>1.7301038062283738</v>
      </c>
    </row>
    <row r="36" spans="2:5">
      <c r="B36">
        <f t="shared" si="0"/>
        <v>35.555555555555557</v>
      </c>
      <c r="C36">
        <v>32</v>
      </c>
      <c r="D36" s="7">
        <v>15.459770114942529</v>
      </c>
      <c r="E36" s="7">
        <v>2.422145328719723</v>
      </c>
    </row>
    <row r="37" spans="2:5">
      <c r="B37">
        <f t="shared" si="0"/>
        <v>36.666666666666664</v>
      </c>
      <c r="C37">
        <v>33</v>
      </c>
      <c r="D37" s="7">
        <v>9.6491228070175428</v>
      </c>
      <c r="E37" s="7">
        <v>2.422145328719723</v>
      </c>
    </row>
    <row r="38" spans="2:5">
      <c r="B38">
        <f t="shared" si="0"/>
        <v>37.777777777777779</v>
      </c>
      <c r="C38">
        <v>34</v>
      </c>
      <c r="D38" s="7">
        <v>12.857142857142859</v>
      </c>
      <c r="E38" s="7">
        <v>1.7301038062283738</v>
      </c>
    </row>
    <row r="39" spans="2:5">
      <c r="B39">
        <f t="shared" si="0"/>
        <v>38.888888888888893</v>
      </c>
      <c r="C39">
        <v>35</v>
      </c>
      <c r="D39" s="7">
        <v>14.181818181818182</v>
      </c>
      <c r="E39" s="7">
        <v>1.0380622837370241</v>
      </c>
    </row>
    <row r="40" spans="2:5">
      <c r="B40">
        <f t="shared" si="0"/>
        <v>40</v>
      </c>
      <c r="C40">
        <v>36</v>
      </c>
      <c r="D40" s="7">
        <v>15.308641975308642</v>
      </c>
      <c r="E40" s="7">
        <v>1.0380622837370241</v>
      </c>
    </row>
    <row r="41" spans="2:5">
      <c r="B41">
        <f t="shared" si="0"/>
        <v>41.111111111111107</v>
      </c>
      <c r="C41">
        <v>37</v>
      </c>
      <c r="D41" s="7">
        <v>10.062893081761006</v>
      </c>
      <c r="E41" s="7">
        <v>1.0380622837370241</v>
      </c>
    </row>
    <row r="42" spans="2:5">
      <c r="B42">
        <f t="shared" si="0"/>
        <v>42.222222222222221</v>
      </c>
      <c r="C42">
        <v>38</v>
      </c>
      <c r="D42" s="7">
        <v>10.512820512820513</v>
      </c>
      <c r="E42" s="7">
        <v>1.7301038062283738</v>
      </c>
    </row>
    <row r="43" spans="2:5">
      <c r="B43">
        <f t="shared" si="0"/>
        <v>43.333333333333336</v>
      </c>
      <c r="C43">
        <v>39</v>
      </c>
      <c r="D43" s="7">
        <v>12.483660130718953</v>
      </c>
      <c r="E43" s="7">
        <v>1.0380622837370241</v>
      </c>
    </row>
    <row r="44" spans="2:5">
      <c r="B44">
        <f t="shared" si="0"/>
        <v>44.444444444444443</v>
      </c>
      <c r="C44">
        <v>40</v>
      </c>
      <c r="D44" s="7">
        <v>11.2</v>
      </c>
      <c r="E44" s="7">
        <v>6.2283737024221448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7"/>
  <sheetViews>
    <sheetView zoomScale="81" workbookViewId="0">
      <selection activeCell="H28" sqref="H28"/>
    </sheetView>
  </sheetViews>
  <sheetFormatPr baseColWidth="10" defaultRowHeight="16"/>
  <sheetData>
    <row r="3" spans="2:5">
      <c r="C3" s="8" t="s">
        <v>4</v>
      </c>
      <c r="D3" s="8"/>
      <c r="E3" s="8"/>
    </row>
    <row r="4" spans="2:5">
      <c r="D4" s="4" t="s">
        <v>0</v>
      </c>
      <c r="E4" t="s">
        <v>17</v>
      </c>
    </row>
    <row r="5" spans="2:5">
      <c r="B5">
        <f>C5/200*100</f>
        <v>25</v>
      </c>
      <c r="C5">
        <v>50</v>
      </c>
      <c r="D5" s="5">
        <v>19.333333333333332</v>
      </c>
      <c r="E5" s="5">
        <v>7.8431372549019605</v>
      </c>
    </row>
    <row r="6" spans="2:5">
      <c r="B6">
        <f t="shared" ref="B6:B20" si="0">C6/200*100</f>
        <v>30</v>
      </c>
      <c r="C6">
        <v>60</v>
      </c>
      <c r="D6" s="5">
        <v>21.277777777777779</v>
      </c>
      <c r="E6" s="5">
        <v>9.7462514417531718</v>
      </c>
    </row>
    <row r="7" spans="2:5">
      <c r="B7">
        <f t="shared" si="0"/>
        <v>35</v>
      </c>
      <c r="C7">
        <v>70</v>
      </c>
      <c r="D7" s="5">
        <v>28.428571428571423</v>
      </c>
      <c r="E7" s="5">
        <v>14.498269896193772</v>
      </c>
    </row>
    <row r="8" spans="2:5">
      <c r="B8">
        <f t="shared" si="0"/>
        <v>40</v>
      </c>
      <c r="C8">
        <v>80</v>
      </c>
      <c r="D8" s="5">
        <v>25.75</v>
      </c>
      <c r="E8" s="5">
        <v>14.809688581314878</v>
      </c>
    </row>
    <row r="9" spans="2:5">
      <c r="B9">
        <f t="shared" si="0"/>
        <v>45</v>
      </c>
      <c r="C9">
        <v>90</v>
      </c>
      <c r="D9" s="5">
        <v>26.740740740740744</v>
      </c>
      <c r="E9" s="5">
        <v>15.997693194925027</v>
      </c>
    </row>
    <row r="10" spans="2:5">
      <c r="B10">
        <f t="shared" si="0"/>
        <v>50</v>
      </c>
      <c r="C10">
        <v>100</v>
      </c>
      <c r="D10" s="5">
        <v>47.666666666666664</v>
      </c>
      <c r="E10" s="5">
        <v>30.934256055363324</v>
      </c>
    </row>
    <row r="11" spans="2:5">
      <c r="B11">
        <f t="shared" si="0"/>
        <v>55.000000000000007</v>
      </c>
      <c r="C11">
        <v>110</v>
      </c>
      <c r="D11" s="5">
        <v>65.545454545454547</v>
      </c>
      <c r="E11" s="5">
        <v>45.409457900807375</v>
      </c>
    </row>
    <row r="12" spans="2:5">
      <c r="B12">
        <f t="shared" si="0"/>
        <v>60</v>
      </c>
      <c r="C12">
        <v>120</v>
      </c>
      <c r="D12" s="5">
        <v>83.444444444444457</v>
      </c>
      <c r="E12" s="5">
        <v>60.79584775086505</v>
      </c>
    </row>
    <row r="13" spans="2:5">
      <c r="B13">
        <f t="shared" si="0"/>
        <v>65</v>
      </c>
      <c r="C13">
        <v>130</v>
      </c>
      <c r="D13" s="5">
        <v>95.897435897435898</v>
      </c>
      <c r="E13" s="5">
        <v>71.926182237600926</v>
      </c>
    </row>
    <row r="14" spans="2:5">
      <c r="B14">
        <f t="shared" si="0"/>
        <v>70</v>
      </c>
      <c r="C14">
        <v>140</v>
      </c>
      <c r="D14" s="5">
        <v>96.595238095238088</v>
      </c>
      <c r="E14" s="5">
        <v>75.570934256055367</v>
      </c>
    </row>
    <row r="15" spans="2:5">
      <c r="B15">
        <f t="shared" si="0"/>
        <v>75</v>
      </c>
      <c r="C15">
        <v>150</v>
      </c>
      <c r="D15">
        <v>97.266666666666666</v>
      </c>
      <c r="E15">
        <v>77.335640138408309</v>
      </c>
    </row>
    <row r="16" spans="2:5">
      <c r="B16">
        <f t="shared" si="0"/>
        <v>80</v>
      </c>
      <c r="C16">
        <v>160</v>
      </c>
      <c r="D16">
        <v>99.854166666666671</v>
      </c>
      <c r="E16">
        <v>82.202998846597467</v>
      </c>
    </row>
    <row r="17" spans="2:5">
      <c r="B17">
        <f t="shared" si="0"/>
        <v>85</v>
      </c>
      <c r="C17">
        <v>170</v>
      </c>
      <c r="D17">
        <v>97.82352941176471</v>
      </c>
      <c r="E17">
        <v>82.179930795847753</v>
      </c>
    </row>
    <row r="18" spans="2:5">
      <c r="B18">
        <f t="shared" si="0"/>
        <v>90</v>
      </c>
      <c r="C18">
        <v>180</v>
      </c>
      <c r="D18">
        <v>99.796296296296291</v>
      </c>
      <c r="E18">
        <v>85.317185697808526</v>
      </c>
    </row>
    <row r="19" spans="2:5">
      <c r="B19">
        <f t="shared" si="0"/>
        <v>95</v>
      </c>
      <c r="C19">
        <v>190</v>
      </c>
      <c r="D19">
        <v>99.929824561403507</v>
      </c>
      <c r="E19">
        <v>86.655132641291814</v>
      </c>
    </row>
    <row r="20" spans="2:5">
      <c r="B20">
        <f t="shared" si="0"/>
        <v>100</v>
      </c>
      <c r="C20">
        <v>200</v>
      </c>
      <c r="D20">
        <v>99.85</v>
      </c>
      <c r="E20">
        <v>88.489042675893884</v>
      </c>
    </row>
    <row r="21" spans="2:5">
      <c r="C21">
        <v>210</v>
      </c>
      <c r="D21">
        <v>99.920634920634924</v>
      </c>
      <c r="E21">
        <v>89.261822376009221</v>
      </c>
    </row>
    <row r="22" spans="2:5">
      <c r="C22">
        <v>220</v>
      </c>
      <c r="D22">
        <v>99.939393939393938</v>
      </c>
      <c r="E22">
        <v>89.907727797001144</v>
      </c>
    </row>
    <row r="23" spans="2:5">
      <c r="C23">
        <v>230</v>
      </c>
      <c r="D23">
        <v>99.94202898550725</v>
      </c>
      <c r="E23">
        <v>90.49596309111881</v>
      </c>
    </row>
    <row r="24" spans="2:5">
      <c r="C24">
        <v>240</v>
      </c>
      <c r="D24">
        <v>99.958333333333343</v>
      </c>
      <c r="E24">
        <v>91.361014994232988</v>
      </c>
    </row>
    <row r="25" spans="2:5">
      <c r="C25">
        <v>250</v>
      </c>
      <c r="D25">
        <v>100</v>
      </c>
      <c r="E25">
        <v>92.249134948096895</v>
      </c>
    </row>
    <row r="26" spans="2:5">
      <c r="C26">
        <v>260</v>
      </c>
      <c r="D26">
        <v>100</v>
      </c>
      <c r="E26">
        <v>93.367935409457885</v>
      </c>
    </row>
    <row r="27" spans="2:5">
      <c r="C27">
        <v>270</v>
      </c>
      <c r="D27">
        <v>100</v>
      </c>
      <c r="E27">
        <v>94.048442906574408</v>
      </c>
    </row>
    <row r="28" spans="2:5">
      <c r="C28" s="10">
        <v>280</v>
      </c>
      <c r="D28">
        <v>100</v>
      </c>
      <c r="E28">
        <v>94.648212226066903</v>
      </c>
    </row>
    <row r="29" spans="2:5">
      <c r="C29">
        <v>290</v>
      </c>
      <c r="D29">
        <v>100</v>
      </c>
      <c r="E29">
        <v>94.244521337946949</v>
      </c>
    </row>
    <row r="30" spans="2:5">
      <c r="C30">
        <v>300</v>
      </c>
      <c r="D30">
        <v>100</v>
      </c>
      <c r="E30">
        <v>95.351787773933111</v>
      </c>
    </row>
    <row r="36" spans="3:5">
      <c r="C36" t="s">
        <v>24</v>
      </c>
    </row>
    <row r="37" spans="3:5">
      <c r="D37" s="4" t="s">
        <v>0</v>
      </c>
      <c r="E37" t="s">
        <v>17</v>
      </c>
    </row>
    <row r="38" spans="3:5">
      <c r="C38">
        <v>0</v>
      </c>
      <c r="D38" s="7">
        <v>100</v>
      </c>
      <c r="E38" s="7">
        <v>94.417531718569776</v>
      </c>
    </row>
    <row r="39" spans="3:5">
      <c r="C39">
        <v>5</v>
      </c>
      <c r="D39" s="7">
        <v>98.214285714285708</v>
      </c>
      <c r="E39" s="7">
        <v>94.509803921568619</v>
      </c>
    </row>
    <row r="40" spans="3:5">
      <c r="C40">
        <v>10</v>
      </c>
      <c r="D40" s="7">
        <v>96.428571428571431</v>
      </c>
      <c r="E40" s="7">
        <v>93.783160322952725</v>
      </c>
    </row>
    <row r="41" spans="3:5">
      <c r="C41">
        <v>15</v>
      </c>
      <c r="D41" s="7">
        <v>94.642857142857139</v>
      </c>
      <c r="E41" s="7">
        <v>93.910034602076124</v>
      </c>
    </row>
    <row r="42" spans="3:5">
      <c r="C42">
        <v>20</v>
      </c>
      <c r="D42" s="7">
        <v>92.857142857142861</v>
      </c>
      <c r="E42" s="7">
        <v>93.310265282583629</v>
      </c>
    </row>
    <row r="43" spans="3:5">
      <c r="C43">
        <v>25</v>
      </c>
      <c r="D43" s="7">
        <v>91.071428571428569</v>
      </c>
      <c r="E43" s="7">
        <v>92.975778546712789</v>
      </c>
    </row>
    <row r="44" spans="3:5">
      <c r="C44">
        <v>30</v>
      </c>
      <c r="D44" s="7">
        <v>89.285714285714292</v>
      </c>
      <c r="E44" s="7">
        <v>92.295271049596323</v>
      </c>
    </row>
    <row r="45" spans="3:5">
      <c r="C45">
        <v>35</v>
      </c>
      <c r="D45" s="7">
        <v>87.476190476190467</v>
      </c>
      <c r="E45" s="7">
        <v>92.168396770472896</v>
      </c>
    </row>
    <row r="46" spans="3:5">
      <c r="C46">
        <v>40</v>
      </c>
      <c r="D46" s="7">
        <v>85.714285714285708</v>
      </c>
      <c r="E46" s="7">
        <v>91.960784313725483</v>
      </c>
    </row>
    <row r="47" spans="3:5">
      <c r="C47">
        <v>45</v>
      </c>
      <c r="D47" s="7">
        <v>83.928571428571431</v>
      </c>
      <c r="E47" s="7">
        <v>90.853517877739336</v>
      </c>
    </row>
    <row r="48" spans="3:5">
      <c r="C48">
        <v>50</v>
      </c>
      <c r="D48" s="7">
        <v>82.202380952380949</v>
      </c>
      <c r="E48" s="7">
        <v>89.711649365628602</v>
      </c>
    </row>
    <row r="49" spans="3:5">
      <c r="C49">
        <v>55</v>
      </c>
      <c r="D49" s="7">
        <v>80.321428571428584</v>
      </c>
      <c r="E49" s="7">
        <v>89.838523644752016</v>
      </c>
    </row>
    <row r="50" spans="3:5">
      <c r="C50">
        <v>60</v>
      </c>
      <c r="D50" s="7">
        <v>78.547619047619037</v>
      </c>
      <c r="E50" s="7">
        <v>89.077277970011536</v>
      </c>
    </row>
    <row r="51" spans="3:5">
      <c r="C51">
        <v>65</v>
      </c>
      <c r="D51" s="7">
        <v>76.738095238095241</v>
      </c>
      <c r="E51" s="7">
        <v>88.119953863898488</v>
      </c>
    </row>
    <row r="52" spans="3:5">
      <c r="C52">
        <v>70</v>
      </c>
      <c r="D52" s="7">
        <v>74.976190476190467</v>
      </c>
      <c r="E52" s="7">
        <v>88.119953863898488</v>
      </c>
    </row>
    <row r="53" spans="3:5">
      <c r="C53">
        <v>75</v>
      </c>
      <c r="D53" s="7">
        <v>70.761904761904759</v>
      </c>
      <c r="E53" s="7">
        <v>84.175317185697821</v>
      </c>
    </row>
    <row r="54" spans="3:5">
      <c r="C54">
        <v>80</v>
      </c>
      <c r="D54" s="7">
        <v>71.36904761904762</v>
      </c>
      <c r="E54" s="7">
        <v>86.447520184544416</v>
      </c>
    </row>
    <row r="55" spans="3:5">
      <c r="C55">
        <v>85</v>
      </c>
      <c r="D55" s="7">
        <v>69.5</v>
      </c>
      <c r="E55" s="7">
        <v>85.074971164936557</v>
      </c>
    </row>
    <row r="56" spans="3:5">
      <c r="C56">
        <v>90</v>
      </c>
      <c r="D56" s="7">
        <v>67.80952380952381</v>
      </c>
      <c r="E56" s="7">
        <v>85.213379469434841</v>
      </c>
    </row>
    <row r="57" spans="3:5">
      <c r="C57">
        <v>95</v>
      </c>
      <c r="D57" s="7">
        <v>66.011904761904759</v>
      </c>
      <c r="E57" s="7">
        <v>84.567474048442904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7"/>
  <sheetViews>
    <sheetView topLeftCell="A31" workbookViewId="0">
      <selection activeCell="K41" sqref="K41"/>
    </sheetView>
  </sheetViews>
  <sheetFormatPr baseColWidth="10" defaultRowHeight="16"/>
  <cols>
    <col min="3" max="3" width="12.5" customWidth="1"/>
  </cols>
  <sheetData>
    <row r="2" spans="2:7">
      <c r="D2" s="23" t="s">
        <v>2</v>
      </c>
      <c r="E2" s="23"/>
      <c r="F2" s="23"/>
      <c r="G2" s="23"/>
    </row>
    <row r="3" spans="2:7">
      <c r="D3" t="s">
        <v>0</v>
      </c>
      <c r="E3" t="s">
        <v>17</v>
      </c>
    </row>
    <row r="4" spans="2:7">
      <c r="B4">
        <f>(C4/C29)*100</f>
        <v>16.666666666666664</v>
      </c>
      <c r="C4">
        <v>50</v>
      </c>
      <c r="D4" s="7">
        <v>24.92</v>
      </c>
      <c r="E4" s="7">
        <v>8.89</v>
      </c>
      <c r="F4" s="6"/>
    </row>
    <row r="5" spans="2:7">
      <c r="B5">
        <f>(C5/300)*100</f>
        <v>20</v>
      </c>
      <c r="C5">
        <v>60</v>
      </c>
      <c r="D5" s="7">
        <v>23.83</v>
      </c>
      <c r="E5" s="7">
        <v>9.6199999999999992</v>
      </c>
      <c r="F5" s="6"/>
    </row>
    <row r="6" spans="2:7">
      <c r="B6">
        <f t="shared" ref="B6:B29" si="0">(C6/300)*100</f>
        <v>23.333333333333332</v>
      </c>
      <c r="C6">
        <v>70</v>
      </c>
      <c r="D6" s="7">
        <v>35.32</v>
      </c>
      <c r="E6" s="7">
        <v>16.64</v>
      </c>
      <c r="F6" s="6"/>
    </row>
    <row r="7" spans="2:7">
      <c r="B7">
        <f t="shared" si="0"/>
        <v>26.666666666666668</v>
      </c>
      <c r="C7">
        <v>80</v>
      </c>
      <c r="D7" s="7">
        <v>46.37</v>
      </c>
      <c r="E7" s="7">
        <v>23.8</v>
      </c>
      <c r="F7" s="6"/>
    </row>
    <row r="8" spans="2:7">
      <c r="B8">
        <f t="shared" si="0"/>
        <v>30</v>
      </c>
      <c r="C8">
        <v>90</v>
      </c>
      <c r="D8" s="7">
        <v>52.88</v>
      </c>
      <c r="E8" s="7">
        <v>29.34</v>
      </c>
      <c r="F8" s="6"/>
    </row>
    <row r="9" spans="2:7">
      <c r="B9">
        <f t="shared" si="0"/>
        <v>33.333333333333329</v>
      </c>
      <c r="C9">
        <v>100</v>
      </c>
      <c r="D9" s="7">
        <v>57.9</v>
      </c>
      <c r="E9" s="7">
        <v>33.520000000000003</v>
      </c>
      <c r="F9" s="6"/>
    </row>
    <row r="10" spans="2:7">
      <c r="B10">
        <f t="shared" si="0"/>
        <v>36.666666666666664</v>
      </c>
      <c r="C10">
        <v>110</v>
      </c>
      <c r="D10" s="7">
        <v>75.540000000000006</v>
      </c>
      <c r="E10" s="7">
        <v>47.58</v>
      </c>
      <c r="F10" s="6"/>
    </row>
    <row r="11" spans="2:7">
      <c r="B11">
        <f t="shared" si="0"/>
        <v>40</v>
      </c>
      <c r="C11">
        <v>120</v>
      </c>
      <c r="D11" s="7">
        <v>83.52</v>
      </c>
      <c r="E11" s="7">
        <v>54.93</v>
      </c>
      <c r="F11" s="6"/>
    </row>
    <row r="12" spans="2:7">
      <c r="B12">
        <f t="shared" si="0"/>
        <v>43.333333333333336</v>
      </c>
      <c r="C12">
        <v>130</v>
      </c>
      <c r="D12" s="7">
        <v>89.15</v>
      </c>
      <c r="E12" s="7">
        <v>61.7</v>
      </c>
    </row>
    <row r="13" spans="2:7">
      <c r="B13">
        <f t="shared" si="0"/>
        <v>46.666666666666664</v>
      </c>
      <c r="C13">
        <v>140</v>
      </c>
      <c r="D13" s="7">
        <v>89.57</v>
      </c>
      <c r="E13" s="7">
        <v>63.84</v>
      </c>
    </row>
    <row r="14" spans="2:7">
      <c r="B14">
        <f t="shared" si="0"/>
        <v>50</v>
      </c>
      <c r="C14">
        <v>150</v>
      </c>
      <c r="D14" s="7">
        <v>98.22</v>
      </c>
      <c r="E14" s="7">
        <v>72.97</v>
      </c>
    </row>
    <row r="15" spans="2:7">
      <c r="B15">
        <f t="shared" si="0"/>
        <v>53.333333333333336</v>
      </c>
      <c r="C15">
        <v>160</v>
      </c>
      <c r="D15" s="7">
        <v>93.89</v>
      </c>
      <c r="E15" s="7">
        <v>71.38</v>
      </c>
    </row>
    <row r="16" spans="2:7">
      <c r="B16">
        <f t="shared" si="0"/>
        <v>56.666666666666664</v>
      </c>
      <c r="C16">
        <v>170</v>
      </c>
      <c r="D16" s="7">
        <v>99.44</v>
      </c>
      <c r="E16" s="7">
        <v>77.23</v>
      </c>
    </row>
    <row r="17" spans="2:5">
      <c r="B17">
        <f t="shared" si="0"/>
        <v>60</v>
      </c>
      <c r="C17">
        <v>180</v>
      </c>
      <c r="D17" s="7">
        <v>94.92</v>
      </c>
      <c r="E17" s="7">
        <v>76.38</v>
      </c>
    </row>
    <row r="18" spans="2:5">
      <c r="B18">
        <f t="shared" si="0"/>
        <v>63.333333333333329</v>
      </c>
      <c r="C18">
        <v>190</v>
      </c>
      <c r="D18" s="7">
        <v>99.47</v>
      </c>
      <c r="E18" s="7">
        <v>81.19</v>
      </c>
    </row>
    <row r="19" spans="2:5">
      <c r="B19">
        <f t="shared" si="0"/>
        <v>66.666666666666657</v>
      </c>
      <c r="C19">
        <v>200</v>
      </c>
      <c r="D19" s="7">
        <v>98.1</v>
      </c>
      <c r="E19" s="7">
        <v>81.849999999999994</v>
      </c>
    </row>
    <row r="20" spans="2:5">
      <c r="B20">
        <f t="shared" si="0"/>
        <v>70</v>
      </c>
      <c r="C20">
        <v>210</v>
      </c>
      <c r="D20" s="7">
        <v>95.79</v>
      </c>
      <c r="E20" s="7">
        <v>80.86</v>
      </c>
    </row>
    <row r="21" spans="2:5">
      <c r="B21">
        <f t="shared" si="0"/>
        <v>73.333333333333329</v>
      </c>
      <c r="C21">
        <v>220</v>
      </c>
      <c r="D21" s="7">
        <v>94.5</v>
      </c>
      <c r="E21" s="7">
        <v>81.86</v>
      </c>
    </row>
    <row r="22" spans="2:5">
      <c r="B22">
        <f t="shared" si="0"/>
        <v>76.666666666666671</v>
      </c>
      <c r="C22">
        <v>230</v>
      </c>
      <c r="D22" s="7">
        <v>99.96</v>
      </c>
      <c r="E22" s="7">
        <v>87.2</v>
      </c>
    </row>
    <row r="23" spans="2:5">
      <c r="B23">
        <f t="shared" si="0"/>
        <v>80</v>
      </c>
      <c r="C23">
        <v>240</v>
      </c>
      <c r="D23" s="7">
        <v>99.77</v>
      </c>
      <c r="E23" s="7">
        <v>87.35</v>
      </c>
    </row>
    <row r="24" spans="2:5">
      <c r="B24">
        <f t="shared" si="0"/>
        <v>83.333333333333343</v>
      </c>
      <c r="C24">
        <v>250</v>
      </c>
      <c r="D24" s="7">
        <v>99.94</v>
      </c>
      <c r="E24" s="7">
        <v>88.35</v>
      </c>
    </row>
    <row r="25" spans="2:5">
      <c r="B25">
        <f t="shared" si="0"/>
        <v>86.666666666666671</v>
      </c>
      <c r="C25">
        <v>260</v>
      </c>
      <c r="D25" s="7">
        <v>99.97</v>
      </c>
      <c r="E25" s="7">
        <v>89.08</v>
      </c>
    </row>
    <row r="26" spans="2:5">
      <c r="B26">
        <f t="shared" si="0"/>
        <v>90</v>
      </c>
      <c r="C26">
        <v>270</v>
      </c>
      <c r="D26" s="7">
        <v>99.98</v>
      </c>
      <c r="E26" s="7">
        <v>90.21</v>
      </c>
    </row>
    <row r="27" spans="2:5">
      <c r="B27">
        <f t="shared" si="0"/>
        <v>93.333333333333329</v>
      </c>
      <c r="C27">
        <v>280</v>
      </c>
      <c r="D27" s="7">
        <v>100</v>
      </c>
      <c r="E27" s="7">
        <v>90.76</v>
      </c>
    </row>
    <row r="28" spans="2:5">
      <c r="B28">
        <f t="shared" si="0"/>
        <v>96.666666666666671</v>
      </c>
      <c r="C28">
        <v>290</v>
      </c>
      <c r="D28" s="7">
        <v>96.83</v>
      </c>
      <c r="E28" s="7">
        <v>88.76</v>
      </c>
    </row>
    <row r="29" spans="2:5">
      <c r="B29">
        <f t="shared" si="0"/>
        <v>100</v>
      </c>
      <c r="C29">
        <v>300</v>
      </c>
      <c r="D29" s="7">
        <v>99.96</v>
      </c>
      <c r="E29" s="7">
        <v>91.99</v>
      </c>
    </row>
    <row r="30" spans="2:5">
      <c r="C30">
        <v>310</v>
      </c>
      <c r="D30">
        <v>100</v>
      </c>
      <c r="E30">
        <v>92.802768166089962</v>
      </c>
    </row>
    <row r="31" spans="2:5">
      <c r="C31">
        <v>320</v>
      </c>
      <c r="D31">
        <v>100</v>
      </c>
      <c r="E31">
        <v>93.28</v>
      </c>
    </row>
    <row r="32" spans="2:5">
      <c r="C32">
        <v>330</v>
      </c>
      <c r="D32">
        <v>100</v>
      </c>
      <c r="E32">
        <v>94.059976931949237</v>
      </c>
    </row>
    <row r="33" spans="2:5">
      <c r="C33">
        <v>340</v>
      </c>
      <c r="D33">
        <v>100</v>
      </c>
      <c r="E33">
        <v>94.544405997693204</v>
      </c>
    </row>
    <row r="34" spans="2:5">
      <c r="C34">
        <v>350</v>
      </c>
      <c r="D34" s="7">
        <v>96.696078431372541</v>
      </c>
      <c r="E34">
        <v>90.841983852364478</v>
      </c>
    </row>
    <row r="35" spans="2:5">
      <c r="C35">
        <v>360</v>
      </c>
      <c r="D35">
        <v>100</v>
      </c>
      <c r="E35">
        <v>95.478662053056524</v>
      </c>
    </row>
    <row r="36" spans="2:5">
      <c r="C36">
        <v>370</v>
      </c>
      <c r="D36">
        <v>100</v>
      </c>
      <c r="E36">
        <v>95.467128027681653</v>
      </c>
    </row>
    <row r="37" spans="2:5">
      <c r="C37">
        <v>380</v>
      </c>
      <c r="D37">
        <v>100</v>
      </c>
      <c r="E37">
        <v>95.790080738177622</v>
      </c>
    </row>
    <row r="38" spans="2:5">
      <c r="C38">
        <v>390</v>
      </c>
      <c r="D38">
        <v>99.982905982905976</v>
      </c>
      <c r="E38">
        <v>96.470588235294116</v>
      </c>
    </row>
    <row r="39" spans="2:5">
      <c r="C39">
        <v>400</v>
      </c>
      <c r="D39">
        <v>100</v>
      </c>
      <c r="E39">
        <v>96.389850057670117</v>
      </c>
    </row>
    <row r="42" spans="2:5">
      <c r="C42" t="s">
        <v>26</v>
      </c>
    </row>
    <row r="43" spans="2:5">
      <c r="B43" t="s">
        <v>27</v>
      </c>
      <c r="D43" t="s">
        <v>21</v>
      </c>
      <c r="E43" t="s">
        <v>22</v>
      </c>
    </row>
    <row r="44" spans="2:5">
      <c r="B44">
        <v>170</v>
      </c>
      <c r="C44">
        <v>0</v>
      </c>
      <c r="D44">
        <v>93.666666666666657</v>
      </c>
      <c r="E44">
        <v>73.956170703575538</v>
      </c>
    </row>
    <row r="45" spans="2:5">
      <c r="B45">
        <v>165</v>
      </c>
      <c r="C45">
        <v>5</v>
      </c>
      <c r="D45">
        <v>92.882352941176478</v>
      </c>
      <c r="E45">
        <v>74.175317185697807</v>
      </c>
    </row>
    <row r="46" spans="2:5">
      <c r="B46">
        <v>160</v>
      </c>
      <c r="C46">
        <v>10</v>
      </c>
      <c r="D46">
        <v>93.411764705882362</v>
      </c>
      <c r="E46">
        <v>75.224913494809684</v>
      </c>
    </row>
    <row r="47" spans="2:5">
      <c r="B47">
        <v>155</v>
      </c>
      <c r="C47">
        <v>15</v>
      </c>
      <c r="D47">
        <v>83.509803921568633</v>
      </c>
      <c r="E47">
        <v>68.454440599769313</v>
      </c>
    </row>
    <row r="48" spans="2:5">
      <c r="B48">
        <v>150</v>
      </c>
      <c r="C48">
        <v>20</v>
      </c>
      <c r="D48">
        <v>86.352941176470594</v>
      </c>
      <c r="E48">
        <v>72.145328719723182</v>
      </c>
    </row>
    <row r="49" spans="2:5">
      <c r="B49">
        <v>145</v>
      </c>
      <c r="C49">
        <v>25</v>
      </c>
      <c r="D49">
        <v>81.450980392156865</v>
      </c>
      <c r="E49">
        <v>69.70011534025376</v>
      </c>
    </row>
    <row r="50" spans="2:5">
      <c r="B50">
        <v>140</v>
      </c>
      <c r="C50">
        <v>30</v>
      </c>
      <c r="D50">
        <v>75.411764705882348</v>
      </c>
      <c r="E50">
        <v>65.940023068050749</v>
      </c>
    </row>
    <row r="51" spans="2:5">
      <c r="B51">
        <v>135</v>
      </c>
      <c r="C51">
        <v>35</v>
      </c>
      <c r="D51">
        <v>71.470588235294116</v>
      </c>
      <c r="E51">
        <v>63.494809688581313</v>
      </c>
    </row>
    <row r="52" spans="2:5">
      <c r="B52">
        <v>130</v>
      </c>
      <c r="C52">
        <v>40</v>
      </c>
      <c r="D52">
        <v>66.392156862745082</v>
      </c>
      <c r="E52">
        <v>59.884659746251444</v>
      </c>
    </row>
    <row r="53" spans="2:5">
      <c r="B53">
        <v>125</v>
      </c>
      <c r="C53">
        <v>45</v>
      </c>
      <c r="D53">
        <v>62.254901960784316</v>
      </c>
      <c r="E53">
        <v>56.966551326412919</v>
      </c>
    </row>
    <row r="54" spans="2:5">
      <c r="B54">
        <v>120</v>
      </c>
      <c r="C54">
        <v>50</v>
      </c>
      <c r="D54">
        <v>59.156862745098039</v>
      </c>
      <c r="E54">
        <v>54.832756632064594</v>
      </c>
    </row>
    <row r="55" spans="2:5">
      <c r="B55">
        <v>115</v>
      </c>
      <c r="C55">
        <v>55</v>
      </c>
      <c r="D55">
        <v>53.372549019607838</v>
      </c>
      <c r="E55">
        <v>51.014994232987313</v>
      </c>
    </row>
    <row r="56" spans="2:5">
      <c r="B56">
        <v>110</v>
      </c>
      <c r="C56">
        <v>60</v>
      </c>
      <c r="D56">
        <v>42.882352941176471</v>
      </c>
      <c r="E56">
        <v>41.441753171856973</v>
      </c>
    </row>
    <row r="57" spans="2:5">
      <c r="B57">
        <v>105</v>
      </c>
      <c r="C57">
        <v>65</v>
      </c>
      <c r="D57">
        <v>40.803921568627452</v>
      </c>
      <c r="E57">
        <v>40.196078431372548</v>
      </c>
    </row>
  </sheetData>
  <mergeCells count="2">
    <mergeCell ref="D2:E2"/>
    <mergeCell ref="F2:G2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99" workbookViewId="0">
      <selection activeCell="C26" sqref="C26"/>
    </sheetView>
  </sheetViews>
  <sheetFormatPr baseColWidth="10" defaultRowHeight="16"/>
  <cols>
    <col min="2" max="2" width="33.1640625" customWidth="1"/>
  </cols>
  <sheetData>
    <row r="1" spans="1:5">
      <c r="A1" t="s">
        <v>11</v>
      </c>
    </row>
    <row r="2" spans="1:5">
      <c r="C2" s="8" t="s">
        <v>11</v>
      </c>
      <c r="D2" s="8"/>
      <c r="E2" s="8"/>
    </row>
    <row r="3" spans="1:5">
      <c r="A3" t="s">
        <v>25</v>
      </c>
      <c r="B3" t="s">
        <v>23</v>
      </c>
      <c r="C3" t="s">
        <v>24</v>
      </c>
      <c r="D3" t="s">
        <v>0</v>
      </c>
      <c r="E3" t="s">
        <v>17</v>
      </c>
    </row>
    <row r="4" spans="1:5">
      <c r="A4">
        <f>B4/121*100</f>
        <v>100</v>
      </c>
      <c r="B4">
        <v>121</v>
      </c>
      <c r="C4">
        <v>0</v>
      </c>
      <c r="D4">
        <v>100</v>
      </c>
      <c r="E4">
        <v>94.8</v>
      </c>
    </row>
    <row r="5" spans="1:5">
      <c r="A5">
        <f>(B5/121)*100</f>
        <v>95.867768595041326</v>
      </c>
      <c r="B5">
        <f>B4-5</f>
        <v>116</v>
      </c>
      <c r="C5">
        <v>5</v>
      </c>
      <c r="D5">
        <v>100</v>
      </c>
      <c r="E5">
        <v>91</v>
      </c>
    </row>
    <row r="6" spans="1:5">
      <c r="A6">
        <f>(B6/121)*100</f>
        <v>91.735537190082653</v>
      </c>
      <c r="B6">
        <f>B5-5</f>
        <v>111</v>
      </c>
      <c r="C6">
        <v>10</v>
      </c>
      <c r="D6">
        <v>96.756756756756758</v>
      </c>
      <c r="E6">
        <v>84.4</v>
      </c>
    </row>
    <row r="7" spans="1:5">
      <c r="A7">
        <f t="shared" ref="A7:A16" si="0">(B7/121)*100</f>
        <v>87.603305785123965</v>
      </c>
      <c r="B7">
        <f>B6-5</f>
        <v>106</v>
      </c>
      <c r="C7">
        <v>15</v>
      </c>
      <c r="D7">
        <v>99.968553459119505</v>
      </c>
      <c r="E7">
        <v>84</v>
      </c>
    </row>
    <row r="8" spans="1:5">
      <c r="A8">
        <f t="shared" si="0"/>
        <v>83.471074380165291</v>
      </c>
      <c r="B8">
        <f>B7-5</f>
        <v>101</v>
      </c>
      <c r="C8">
        <v>20</v>
      </c>
      <c r="D8">
        <v>96.303630363036305</v>
      </c>
      <c r="E8">
        <v>77.400000000000006</v>
      </c>
    </row>
    <row r="9" spans="1:5">
      <c r="A9">
        <f t="shared" si="0"/>
        <v>79.338842975206617</v>
      </c>
      <c r="B9">
        <f>121-C9</f>
        <v>96</v>
      </c>
      <c r="C9">
        <v>25</v>
      </c>
      <c r="D9">
        <v>95.625</v>
      </c>
      <c r="E9">
        <v>73.2</v>
      </c>
    </row>
    <row r="10" spans="1:5">
      <c r="A10">
        <f t="shared" si="0"/>
        <v>75.206611570247944</v>
      </c>
      <c r="B10">
        <f t="shared" ref="B10:B16" si="1">121-C10</f>
        <v>91</v>
      </c>
      <c r="C10">
        <v>30</v>
      </c>
      <c r="D10">
        <v>88.717948717948715</v>
      </c>
      <c r="E10">
        <v>65.086505190311414</v>
      </c>
    </row>
    <row r="11" spans="1:5">
      <c r="A11">
        <f t="shared" si="0"/>
        <v>71.074380165289256</v>
      </c>
      <c r="B11">
        <f t="shared" si="1"/>
        <v>86</v>
      </c>
      <c r="C11">
        <v>35</v>
      </c>
      <c r="D11">
        <v>68.643410852713174</v>
      </c>
      <c r="E11">
        <v>47.577854671280278</v>
      </c>
    </row>
    <row r="12" spans="1:5">
      <c r="A12">
        <f t="shared" si="0"/>
        <v>66.942148760330582</v>
      </c>
      <c r="B12">
        <f t="shared" si="1"/>
        <v>81</v>
      </c>
      <c r="C12">
        <v>40</v>
      </c>
      <c r="D12">
        <v>62.592592592592602</v>
      </c>
      <c r="E12">
        <v>40.715109573241065</v>
      </c>
    </row>
    <row r="13" spans="1:5">
      <c r="A13">
        <f t="shared" si="0"/>
        <v>62.809917355371901</v>
      </c>
      <c r="B13">
        <f t="shared" si="1"/>
        <v>76</v>
      </c>
      <c r="C13">
        <v>45</v>
      </c>
      <c r="D13">
        <v>54.780701754385966</v>
      </c>
      <c r="E13">
        <v>33.64475201845444</v>
      </c>
    </row>
    <row r="14" spans="1:5">
      <c r="A14">
        <f t="shared" si="0"/>
        <v>58.677685950413228</v>
      </c>
      <c r="B14">
        <f t="shared" si="1"/>
        <v>71</v>
      </c>
      <c r="C14">
        <v>50</v>
      </c>
      <c r="D14">
        <v>31.455399061032864</v>
      </c>
      <c r="E14">
        <v>18.304498269896193</v>
      </c>
    </row>
    <row r="15" spans="1:5">
      <c r="A15">
        <f t="shared" si="0"/>
        <v>54.54545454545454</v>
      </c>
      <c r="B15">
        <f t="shared" si="1"/>
        <v>66</v>
      </c>
      <c r="C15">
        <v>55</v>
      </c>
      <c r="D15">
        <v>16.060606060606062</v>
      </c>
      <c r="E15">
        <v>8.1199538638985</v>
      </c>
    </row>
    <row r="16" spans="1:5">
      <c r="A16">
        <f t="shared" si="0"/>
        <v>50.413223140495866</v>
      </c>
      <c r="B16">
        <f t="shared" si="1"/>
        <v>61</v>
      </c>
      <c r="C16">
        <v>60</v>
      </c>
      <c r="D16">
        <v>17.486338797814209</v>
      </c>
      <c r="E16">
        <v>8.3967704728950405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="65" workbookViewId="0">
      <selection activeCell="Q10" sqref="Q10"/>
    </sheetView>
  </sheetViews>
  <sheetFormatPr baseColWidth="10" defaultRowHeight="16"/>
  <cols>
    <col min="5" max="5" width="13.33203125" customWidth="1"/>
  </cols>
  <sheetData>
    <row r="1" spans="1:14">
      <c r="B1" t="s">
        <v>18</v>
      </c>
      <c r="C1" t="s">
        <v>3</v>
      </c>
      <c r="D1" t="s">
        <v>19</v>
      </c>
      <c r="E1" t="s">
        <v>20</v>
      </c>
    </row>
    <row r="2" spans="1:14">
      <c r="A2">
        <v>60</v>
      </c>
      <c r="B2">
        <v>8.8154269972451775</v>
      </c>
      <c r="C2" s="1">
        <v>18.555555555555557</v>
      </c>
      <c r="D2" s="7">
        <v>23.83</v>
      </c>
      <c r="E2" s="7">
        <v>21.277777777777779</v>
      </c>
    </row>
    <row r="3" spans="1:14">
      <c r="A3">
        <v>70</v>
      </c>
      <c r="B3">
        <v>18.457300275482091</v>
      </c>
      <c r="C3" s="1">
        <v>34.222222222222221</v>
      </c>
      <c r="D3" s="7">
        <v>35.32</v>
      </c>
      <c r="E3" s="7">
        <v>28.428571428571423</v>
      </c>
      <c r="J3" s="1"/>
    </row>
    <row r="4" spans="1:14">
      <c r="A4">
        <v>80</v>
      </c>
      <c r="B4">
        <v>41.900826446280995</v>
      </c>
      <c r="C4" s="1">
        <v>84.074074074074076</v>
      </c>
      <c r="D4" s="7">
        <v>46.37</v>
      </c>
      <c r="E4" s="7">
        <v>25.75</v>
      </c>
      <c r="J4" s="1"/>
    </row>
    <row r="5" spans="1:14">
      <c r="A5">
        <v>90</v>
      </c>
      <c r="B5">
        <v>66.721763085399459</v>
      </c>
      <c r="C5">
        <v>100</v>
      </c>
      <c r="D5" s="7">
        <v>52.88</v>
      </c>
      <c r="E5" s="7">
        <v>26.740740740740744</v>
      </c>
      <c r="J5" s="1"/>
    </row>
    <row r="6" spans="1:14">
      <c r="A6">
        <v>100</v>
      </c>
      <c r="B6">
        <v>80.400000000000006</v>
      </c>
      <c r="D6" s="7">
        <v>57.9</v>
      </c>
      <c r="E6" s="7">
        <v>47.666666666666664</v>
      </c>
      <c r="J6" s="1"/>
      <c r="N6" s="1"/>
    </row>
    <row r="7" spans="1:14">
      <c r="A7">
        <v>110</v>
      </c>
      <c r="B7">
        <v>88.8</v>
      </c>
      <c r="D7" s="7">
        <v>75.540000000000006</v>
      </c>
      <c r="E7" s="7">
        <v>65.545454545454547</v>
      </c>
      <c r="J7" s="1"/>
    </row>
    <row r="8" spans="1:14">
      <c r="A8">
        <v>120</v>
      </c>
      <c r="B8">
        <v>100</v>
      </c>
      <c r="D8" s="7">
        <v>83.52</v>
      </c>
      <c r="E8" s="7">
        <v>83.444444444444457</v>
      </c>
      <c r="J8" s="1"/>
    </row>
    <row r="9" spans="1:14">
      <c r="A9">
        <v>130</v>
      </c>
      <c r="D9" s="7">
        <v>89.15</v>
      </c>
      <c r="E9" s="7">
        <v>95.897435897435898</v>
      </c>
      <c r="J9" s="1"/>
    </row>
    <row r="10" spans="1:14">
      <c r="A10">
        <v>140</v>
      </c>
      <c r="D10" s="7">
        <v>89.57</v>
      </c>
      <c r="E10" s="7">
        <v>96.595238095238088</v>
      </c>
      <c r="J10" s="1"/>
    </row>
    <row r="11" spans="1:14">
      <c r="A11">
        <v>150</v>
      </c>
      <c r="D11" s="7">
        <v>98.22</v>
      </c>
      <c r="E11">
        <v>97.266666666666666</v>
      </c>
      <c r="J11" s="1"/>
    </row>
    <row r="12" spans="1:14">
      <c r="A12">
        <v>160</v>
      </c>
      <c r="D12" s="7">
        <v>93.89</v>
      </c>
      <c r="E12">
        <v>99.854166666666671</v>
      </c>
      <c r="J12" s="1"/>
    </row>
    <row r="13" spans="1:14">
      <c r="A13">
        <v>170</v>
      </c>
      <c r="D13" s="7">
        <v>99.44</v>
      </c>
      <c r="E13">
        <v>97.82352941176471</v>
      </c>
      <c r="J13" s="1"/>
    </row>
    <row r="14" spans="1:14">
      <c r="A14">
        <v>180</v>
      </c>
      <c r="D14" s="7">
        <v>94.92</v>
      </c>
      <c r="E14">
        <v>99.796296296296291</v>
      </c>
      <c r="J14" s="1"/>
    </row>
    <row r="15" spans="1:14">
      <c r="A15">
        <v>190</v>
      </c>
      <c r="D15" s="7">
        <v>99.47</v>
      </c>
      <c r="E15">
        <v>99.929824561403507</v>
      </c>
      <c r="J15" s="1"/>
    </row>
    <row r="16" spans="1:14">
      <c r="A16">
        <v>200</v>
      </c>
      <c r="D16" s="7">
        <v>98.1</v>
      </c>
      <c r="E16">
        <v>99.85</v>
      </c>
      <c r="J16" s="1"/>
    </row>
    <row r="17" spans="1:10">
      <c r="A17">
        <v>210</v>
      </c>
      <c r="D17" s="7">
        <v>95.79</v>
      </c>
      <c r="J17" s="1"/>
    </row>
    <row r="18" spans="1:10">
      <c r="A18">
        <v>220</v>
      </c>
      <c r="D18" s="7">
        <v>94.5</v>
      </c>
      <c r="J18" s="1"/>
    </row>
    <row r="19" spans="1:10">
      <c r="A19">
        <v>230</v>
      </c>
      <c r="D19" s="7">
        <v>99.96</v>
      </c>
      <c r="J19" s="1"/>
    </row>
    <row r="20" spans="1:10">
      <c r="A20">
        <v>240</v>
      </c>
      <c r="D20" s="7">
        <v>99.77</v>
      </c>
      <c r="J20" s="1"/>
    </row>
    <row r="21" spans="1:10">
      <c r="A21">
        <v>250</v>
      </c>
      <c r="D21" s="7">
        <v>99.94</v>
      </c>
      <c r="J21" s="1"/>
    </row>
    <row r="22" spans="1:10">
      <c r="A22">
        <v>260</v>
      </c>
      <c r="D22" s="7">
        <v>99.97</v>
      </c>
      <c r="J22" s="1"/>
    </row>
    <row r="23" spans="1:10">
      <c r="A23">
        <v>270</v>
      </c>
      <c r="D23" s="7">
        <v>99.98</v>
      </c>
      <c r="J23" s="1"/>
    </row>
    <row r="24" spans="1:10">
      <c r="A24">
        <v>280</v>
      </c>
      <c r="D24" s="7">
        <v>100</v>
      </c>
      <c r="J24" s="1"/>
    </row>
    <row r="25" spans="1:10">
      <c r="A25">
        <v>290</v>
      </c>
      <c r="D25" s="7">
        <v>96.83</v>
      </c>
      <c r="J25" s="1"/>
    </row>
    <row r="26" spans="1:10">
      <c r="A26">
        <v>300</v>
      </c>
      <c r="D26" s="7">
        <v>99.96</v>
      </c>
      <c r="J26" s="1"/>
    </row>
    <row r="27" spans="1:10">
      <c r="J27" s="1"/>
    </row>
    <row r="28" spans="1:10">
      <c r="J28" s="1"/>
    </row>
    <row r="29" spans="1:10">
      <c r="J29" s="1"/>
    </row>
    <row r="30" spans="1:10">
      <c r="J30" s="1"/>
    </row>
    <row r="31" spans="1:10">
      <c r="J31" s="1"/>
    </row>
    <row r="32" spans="1:10">
      <c r="J32" s="1"/>
    </row>
    <row r="33" spans="10:10">
      <c r="J33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D1" zoomScale="75" workbookViewId="0">
      <selection activeCell="K14" sqref="K14"/>
    </sheetView>
  </sheetViews>
  <sheetFormatPr baseColWidth="10" defaultRowHeight="16"/>
  <cols>
    <col min="1" max="1" width="35.83203125" customWidth="1"/>
    <col min="4" max="4" width="32" customWidth="1"/>
    <col min="5" max="5" width="27" customWidth="1"/>
    <col min="6" max="6" width="25" customWidth="1"/>
    <col min="7" max="7" width="28.33203125" customWidth="1"/>
    <col min="8" max="8" width="27.5" customWidth="1"/>
  </cols>
  <sheetData>
    <row r="1" spans="1:11">
      <c r="A1" s="22" t="s">
        <v>5</v>
      </c>
      <c r="B1" s="22"/>
    </row>
    <row r="2" spans="1:11">
      <c r="A2" t="s">
        <v>6</v>
      </c>
      <c r="B2">
        <v>40</v>
      </c>
      <c r="H2" t="s">
        <v>14</v>
      </c>
      <c r="K2" t="s">
        <v>13</v>
      </c>
    </row>
    <row r="3" spans="1:11">
      <c r="A3" t="s">
        <v>7</v>
      </c>
      <c r="B3">
        <v>10</v>
      </c>
      <c r="G3" t="s">
        <v>11</v>
      </c>
      <c r="H3">
        <v>121</v>
      </c>
      <c r="K3">
        <f>H3*B2+((H3/B5)*B4)</f>
        <v>6655</v>
      </c>
    </row>
    <row r="4" spans="1:11">
      <c r="A4" t="s">
        <v>8</v>
      </c>
      <c r="B4">
        <v>150</v>
      </c>
      <c r="G4" t="s">
        <v>15</v>
      </c>
      <c r="H4">
        <v>340</v>
      </c>
      <c r="K4">
        <f>(B2+B3)*H4 +(H4/B6)*B4</f>
        <v>17255</v>
      </c>
    </row>
    <row r="5" spans="1:11">
      <c r="A5" t="s">
        <v>10</v>
      </c>
      <c r="B5">
        <v>10</v>
      </c>
      <c r="G5" t="s">
        <v>4</v>
      </c>
      <c r="H5">
        <v>280</v>
      </c>
      <c r="K5">
        <f>(B3+B2)*H5+(H5/B7)*B4</f>
        <v>14280</v>
      </c>
    </row>
    <row r="6" spans="1:11">
      <c r="A6" t="s">
        <v>9</v>
      </c>
      <c r="B6">
        <v>200</v>
      </c>
      <c r="G6" t="s">
        <v>16</v>
      </c>
      <c r="H6">
        <v>90</v>
      </c>
      <c r="K6">
        <f>H6*B2+((H6/B5)*B4)</f>
        <v>4950</v>
      </c>
    </row>
    <row r="7" spans="1:11">
      <c r="A7" t="s">
        <v>28</v>
      </c>
      <c r="B7">
        <v>150</v>
      </c>
    </row>
    <row r="11" spans="1:11">
      <c r="J11" t="s">
        <v>44</v>
      </c>
    </row>
    <row r="12" spans="1:11">
      <c r="I12" t="s">
        <v>45</v>
      </c>
      <c r="J12">
        <f>6655+7920</f>
        <v>14575</v>
      </c>
      <c r="K12">
        <v>7920</v>
      </c>
    </row>
    <row r="13" spans="1:11">
      <c r="I13" t="s">
        <v>3</v>
      </c>
      <c r="J13">
        <f>4950+5940</f>
        <v>10890</v>
      </c>
      <c r="K13">
        <v>5940</v>
      </c>
    </row>
    <row r="19" spans="3:8">
      <c r="D19" t="s">
        <v>39</v>
      </c>
      <c r="E19" t="s">
        <v>40</v>
      </c>
      <c r="F19" t="s">
        <v>29</v>
      </c>
      <c r="G19" t="s">
        <v>41</v>
      </c>
      <c r="H19" t="s">
        <v>42</v>
      </c>
    </row>
    <row r="20" spans="3:8">
      <c r="C20" t="s">
        <v>18</v>
      </c>
      <c r="D20">
        <v>30</v>
      </c>
      <c r="E20">
        <v>12</v>
      </c>
      <c r="F20">
        <f>D20/E20</f>
        <v>2.5</v>
      </c>
      <c r="G20">
        <f>12/F20</f>
        <v>4.8</v>
      </c>
      <c r="H20">
        <f>(D20*G20)*B2+((D20*G20)/B5)*B4</f>
        <v>7920</v>
      </c>
    </row>
    <row r="21" spans="3:8">
      <c r="C21" t="s">
        <v>30</v>
      </c>
      <c r="D21">
        <v>150</v>
      </c>
      <c r="E21">
        <v>28</v>
      </c>
      <c r="F21">
        <f>D21/E21</f>
        <v>5.3571428571428568</v>
      </c>
      <c r="G21">
        <f>12/F21</f>
        <v>2.2400000000000002</v>
      </c>
      <c r="H21">
        <f>(D21*G21)*(B2+B3)+((D21*G21)/B7)*B4</f>
        <v>17136.000000000004</v>
      </c>
    </row>
    <row r="22" spans="3:8">
      <c r="C22" t="s">
        <v>31</v>
      </c>
      <c r="D22">
        <v>215</v>
      </c>
      <c r="E22">
        <v>34</v>
      </c>
      <c r="F22">
        <f>D22/E22</f>
        <v>6.3235294117647056</v>
      </c>
      <c r="G22">
        <f>12/F22</f>
        <v>1.8976744186046512</v>
      </c>
      <c r="H22">
        <f>(D22*G22)*(B2+B3)+((D22*G22)/B6)*B4</f>
        <v>20706</v>
      </c>
    </row>
    <row r="23" spans="3:8">
      <c r="C23" t="s">
        <v>43</v>
      </c>
      <c r="D23">
        <v>9</v>
      </c>
      <c r="E23">
        <v>9</v>
      </c>
      <c r="F23">
        <v>1</v>
      </c>
      <c r="G23">
        <v>12</v>
      </c>
      <c r="H23">
        <f>D23*B2*G23+(D23/B5)*G23*B4</f>
        <v>5940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ALL DATA</vt:lpstr>
      <vt:lpstr>FAIL all</vt:lpstr>
      <vt:lpstr>optimal</vt:lpstr>
      <vt:lpstr>Semi random </vt:lpstr>
      <vt:lpstr>Completely Random</vt:lpstr>
      <vt:lpstr>GRID</vt:lpstr>
      <vt:lpstr>Foglio2</vt:lpstr>
      <vt:lpstr>Money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2018-12-06T13:39:33Z</dcterms:created>
  <dcterms:modified xsi:type="dcterms:W3CDTF">2018-12-09T15:50:16Z</dcterms:modified>
</cp:coreProperties>
</file>