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648" activeTab="1"/>
  </bookViews>
  <sheets>
    <sheet name="Form Terampil" sheetId="4" r:id="rId1"/>
    <sheet name="Form Ahli" sheetId="5" r:id="rId2"/>
    <sheet name="17" sheetId="6" r:id="rId3"/>
  </sheets>
  <definedNames>
    <definedName name="_xlnm._FilterDatabase" localSheetId="1" hidden="1">'Form Ahli'!$B$8:$T$313</definedName>
    <definedName name="_xlnm.Print_Area" localSheetId="1">'Form Ahli'!$A$1:$T$229</definedName>
    <definedName name="_xlnm.Print_Area" localSheetId="0">'Form Terampil'!$A$1:$U$182</definedName>
  </definedNames>
  <calcPr calcId="144525"/>
</workbook>
</file>

<file path=xl/comments1.xml><?xml version="1.0" encoding="utf-8"?>
<comments xmlns="http://schemas.openxmlformats.org/spreadsheetml/2006/main">
  <authors>
    <author>jafung</author>
  </authors>
  <commentList>
    <comment ref="G6" authorId="0">
      <text>
        <r>
          <rPr>
            <b/>
            <sz val="10"/>
            <rFont val="Tahoma"/>
            <charset val="134"/>
          </rPr>
          <t>Isikan Kode:</t>
        </r>
        <r>
          <rPr>
            <sz val="10"/>
            <rFont val="Tahoma"/>
            <charset val="134"/>
          </rPr>
          <t xml:space="preserve">
1 = PK Terampil
2 = PK Mahir
3 = PK Penyelia
</t>
        </r>
      </text>
    </comment>
  </commentList>
</comments>
</file>

<file path=xl/comments2.xml><?xml version="1.0" encoding="utf-8"?>
<comments xmlns="http://schemas.openxmlformats.org/spreadsheetml/2006/main">
  <authors>
    <author>jafung</author>
  </authors>
  <commentList>
    <comment ref="G6" authorId="0">
      <text>
        <r>
          <rPr>
            <b/>
            <sz val="10"/>
            <rFont val="Tahoma"/>
            <charset val="134"/>
          </rPr>
          <t>Isikan Kode:</t>
        </r>
        <r>
          <rPr>
            <sz val="10"/>
            <rFont val="Tahoma"/>
            <charset val="134"/>
          </rPr>
          <t xml:space="preserve">
1 = PK Pertama
2 = PK Muda
3 = PK Madya
4 = PK Utama</t>
        </r>
      </text>
    </comment>
  </commentList>
</comments>
</file>

<file path=xl/sharedStrings.xml><?xml version="1.0" encoding="utf-8"?>
<sst xmlns="http://schemas.openxmlformats.org/spreadsheetml/2006/main" count="2320" uniqueCount="935">
  <si>
    <t xml:space="preserve">LEMBAR PENILAIAN PRANATA KOMPUTER </t>
  </si>
  <si>
    <t>T</t>
  </si>
  <si>
    <t>TERAMPIL</t>
  </si>
  <si>
    <t>Nama</t>
  </si>
  <si>
    <t>.................................................</t>
  </si>
  <si>
    <t>Bahan Penilaian</t>
  </si>
  <si>
    <t>…….. s.d. ……..</t>
  </si>
  <si>
    <t>NIP</t>
  </si>
  <si>
    <t>AK Terakhir</t>
  </si>
  <si>
    <t>Gol./TMT</t>
  </si>
  <si>
    <t>AK Diperoleh</t>
  </si>
  <si>
    <t>Bahan</t>
  </si>
  <si>
    <t>Jabatan</t>
  </si>
  <si>
    <t>AK Kumulatif</t>
  </si>
  <si>
    <t>Butir Kegiatan</t>
  </si>
  <si>
    <t>Satuan Hasil</t>
  </si>
  <si>
    <t>Batasan Penilaian</t>
  </si>
  <si>
    <t>Pelaksana</t>
  </si>
  <si>
    <t>Bukti Fisik</t>
  </si>
  <si>
    <t>Angka Kredit</t>
  </si>
  <si>
    <t>Usulan</t>
  </si>
  <si>
    <t>Penilai 1</t>
  </si>
  <si>
    <t>Penilai 2</t>
  </si>
  <si>
    <t>Nilai Rata-Rata</t>
  </si>
  <si>
    <t>Sidang</t>
  </si>
  <si>
    <t>Alasan Penilaian</t>
  </si>
  <si>
    <t>Volume</t>
  </si>
  <si>
    <t>I.</t>
  </si>
  <si>
    <t>TATA KELOLA DAN TATA LAKSANA TEKNOLOGI  INFORMASI</t>
  </si>
  <si>
    <t>Penilai</t>
  </si>
  <si>
    <t>A.</t>
  </si>
  <si>
    <t>Manajemen Layanan TI</t>
  </si>
  <si>
    <t>I</t>
  </si>
  <si>
    <t>TKTL</t>
  </si>
  <si>
    <t>1.</t>
  </si>
  <si>
    <t>Melakukan pemenuhan permintaan dan layanan teknologi informasi</t>
  </si>
  <si>
    <t>Laporan pemenuhan permintaan dan layanan TI</t>
  </si>
  <si>
    <t>1 (satu) laporan per bulan</t>
  </si>
  <si>
    <t>Mahir</t>
  </si>
  <si>
    <t>II</t>
  </si>
  <si>
    <t>ITI</t>
  </si>
  <si>
    <t>B.</t>
  </si>
  <si>
    <t>Pengelolaan data (Data Management)</t>
  </si>
  <si>
    <t>III</t>
  </si>
  <si>
    <t>SIM</t>
  </si>
  <si>
    <t>Melakukan pengumpulan informasi mengenai data instansi</t>
  </si>
  <si>
    <t>Dokumen informasi data instansi</t>
  </si>
  <si>
    <t>4 (empat) kali per tahun</t>
  </si>
  <si>
    <t>Tugas Jabatan</t>
  </si>
  <si>
    <t>2.</t>
  </si>
  <si>
    <t>Melakukan pengadministrasian kegiatan tata kelola data</t>
  </si>
  <si>
    <t>Dokumen administrasi kegiatan tata kelola data</t>
  </si>
  <si>
    <t>1 (satu) kali per bulan</t>
  </si>
  <si>
    <t>3.</t>
  </si>
  <si>
    <t>Melakukan pencatatan permasalahan pengelolaan data</t>
  </si>
  <si>
    <t>Catatan permasalahan pengelolaan data</t>
  </si>
  <si>
    <t>IV</t>
  </si>
  <si>
    <t>PP</t>
  </si>
  <si>
    <t>4.</t>
  </si>
  <si>
    <t>Melakukan perawatan arsitektur teknologi data</t>
  </si>
  <si>
    <t>Dokumen perawatan arsitektur teknologi data</t>
  </si>
  <si>
    <t>Jumlah maksimum kegiatan perawatan arsitektur teknologi data dalam satu tahun adalah 12 (dua belas) kali.</t>
  </si>
  <si>
    <t>V</t>
  </si>
  <si>
    <t>Penunjang</t>
  </si>
  <si>
    <t>5.</t>
  </si>
  <si>
    <t>Melakukan perawatan arsitektur integrasi data</t>
  </si>
  <si>
    <t>Dokumen perawatan arsitektur integrasi data</t>
  </si>
  <si>
    <t xml:space="preserve"> 12 (dua belas) kali per tahun</t>
  </si>
  <si>
    <t>TOTAL</t>
  </si>
  <si>
    <t>6.</t>
  </si>
  <si>
    <r>
      <rPr>
        <sz val="10"/>
        <color theme="1"/>
        <rFont val="Arial"/>
        <charset val="134"/>
      </rPr>
      <t xml:space="preserve">Melakukan perawatan </t>
    </r>
    <r>
      <rPr>
        <i/>
        <sz val="10"/>
        <rFont val="Arial"/>
        <charset val="134"/>
      </rPr>
      <t>data model</t>
    </r>
  </si>
  <si>
    <r>
      <rPr>
        <sz val="10"/>
        <color theme="1"/>
        <rFont val="Arial"/>
        <charset val="134"/>
      </rPr>
      <t xml:space="preserve">Dokumen perawatan </t>
    </r>
    <r>
      <rPr>
        <i/>
        <sz val="10"/>
        <color theme="1"/>
        <rFont val="Arial"/>
        <charset val="134"/>
      </rPr>
      <t>data model</t>
    </r>
  </si>
  <si>
    <t>1 (satu) kali per bulan untuk setiap jenis perawatan data model</t>
  </si>
  <si>
    <t>7.</t>
  </si>
  <si>
    <r>
      <rPr>
        <sz val="10"/>
        <color theme="1"/>
        <rFont val="Arial"/>
        <charset val="134"/>
      </rPr>
      <t xml:space="preserve">Melakukan perawatan </t>
    </r>
    <r>
      <rPr>
        <i/>
        <sz val="10"/>
        <rFont val="Arial"/>
        <charset val="134"/>
      </rPr>
      <t>business intelligence</t>
    </r>
  </si>
  <si>
    <r>
      <rPr>
        <sz val="10"/>
        <color theme="1"/>
        <rFont val="Arial"/>
        <charset val="134"/>
      </rPr>
      <t xml:space="preserve">Laporan perawatan </t>
    </r>
    <r>
      <rPr>
        <i/>
        <sz val="10"/>
        <color theme="1"/>
        <rFont val="Arial"/>
        <charset val="134"/>
      </rPr>
      <t>business intelligence</t>
    </r>
  </si>
  <si>
    <t>1 (satu) kali per bulan untuk satu jenis perawatan per sistem kecerdasan bisnis (business intelligence)</t>
  </si>
  <si>
    <t>8.</t>
  </si>
  <si>
    <t>Melakukan perawatan taksonomi data di suatu instansi</t>
  </si>
  <si>
    <t>Laporan perawatan taksonomi data</t>
  </si>
  <si>
    <t>9.</t>
  </si>
  <si>
    <t>Melakukan perawatan arsitektur data</t>
  </si>
  <si>
    <t>Laporan perawatan arsitektur data</t>
  </si>
  <si>
    <t>5 (lima) arsitektur data per tahun</t>
  </si>
  <si>
    <t>10.</t>
  </si>
  <si>
    <r>
      <rPr>
        <sz val="10"/>
        <color theme="1"/>
        <rFont val="Arial"/>
        <charset val="134"/>
      </rPr>
      <t xml:space="preserve">Mengembangkan </t>
    </r>
    <r>
      <rPr>
        <i/>
        <sz val="10"/>
        <rFont val="Arial"/>
        <charset val="134"/>
      </rPr>
      <t>data model</t>
    </r>
  </si>
  <si>
    <r>
      <rPr>
        <sz val="10"/>
        <color theme="1"/>
        <rFont val="Arial"/>
        <charset val="134"/>
      </rPr>
      <t xml:space="preserve">Dokumen pengembangan </t>
    </r>
    <r>
      <rPr>
        <i/>
        <sz val="10"/>
        <color theme="1"/>
        <rFont val="Arial"/>
        <charset val="134"/>
      </rPr>
      <t>data model</t>
    </r>
  </si>
  <si>
    <t>11.</t>
  </si>
  <si>
    <r>
      <rPr>
        <sz val="10"/>
        <color theme="1"/>
        <rFont val="Arial"/>
        <charset val="134"/>
      </rPr>
      <t xml:space="preserve">Melakukan perancangan </t>
    </r>
    <r>
      <rPr>
        <i/>
        <sz val="10"/>
        <rFont val="Arial"/>
        <charset val="134"/>
      </rPr>
      <t>data model</t>
    </r>
    <r>
      <rPr>
        <sz val="10"/>
        <rFont val="Arial"/>
        <charset val="134"/>
      </rPr>
      <t xml:space="preserve"> sederhana</t>
    </r>
  </si>
  <si>
    <r>
      <rPr>
        <sz val="10"/>
        <color theme="1"/>
        <rFont val="Arial"/>
        <charset val="134"/>
      </rPr>
      <t xml:space="preserve">Dokumen rancangan </t>
    </r>
    <r>
      <rPr>
        <i/>
        <sz val="10"/>
        <color theme="1"/>
        <rFont val="Arial"/>
        <charset val="134"/>
      </rPr>
      <t xml:space="preserve">data model </t>
    </r>
    <r>
      <rPr>
        <sz val="10"/>
        <color theme="1"/>
        <rFont val="Arial"/>
        <charset val="134"/>
      </rPr>
      <t>sederhana</t>
    </r>
  </si>
  <si>
    <t>Penyelia</t>
  </si>
  <si>
    <t>12.</t>
  </si>
  <si>
    <t>Melakukan uji coba rancangan layanan akses data</t>
  </si>
  <si>
    <t>Laporan uji coba rancangan layanan akses data</t>
  </si>
  <si>
    <t>8 (delapan) kali per tahun</t>
  </si>
  <si>
    <t>13.</t>
  </si>
  <si>
    <t>Melakukan perancangan visualisasi informasi sederhana</t>
  </si>
  <si>
    <t>Dokumen rancangan visualisasi informasi sederhana</t>
  </si>
  <si>
    <t>14.</t>
  </si>
  <si>
    <t>Melakukan uji coba rancangan visualisasi informasi</t>
  </si>
  <si>
    <t>Laporan uji coba rancangan visualisasi informasi</t>
  </si>
  <si>
    <t>15.</t>
  </si>
  <si>
    <r>
      <rPr>
        <sz val="10"/>
        <color theme="1"/>
        <rFont val="Arial"/>
        <charset val="134"/>
      </rPr>
      <t xml:space="preserve">Melakukan penyiapan data uji coba rancangan </t>
    </r>
    <r>
      <rPr>
        <i/>
        <sz val="10"/>
        <rFont val="Arial"/>
        <charset val="134"/>
      </rPr>
      <t>database</t>
    </r>
  </si>
  <si>
    <r>
      <rPr>
        <sz val="10"/>
        <color theme="1"/>
        <rFont val="Arial"/>
        <charset val="134"/>
      </rPr>
      <t xml:space="preserve">Data uji coba rancangan </t>
    </r>
    <r>
      <rPr>
        <i/>
        <sz val="10"/>
        <color theme="1"/>
        <rFont val="Arial"/>
        <charset val="134"/>
      </rPr>
      <t>database</t>
    </r>
  </si>
  <si>
    <t>2 (dua) kali per bulan</t>
  </si>
  <si>
    <t>16.</t>
  </si>
  <si>
    <t>Melakukan uji coba rancangan layanan integrasi data</t>
  </si>
  <si>
    <t>Laporan uji coba rancangan layanan integrasi data</t>
  </si>
  <si>
    <t>17.</t>
  </si>
  <si>
    <t>Melakukan uji coba prosedur validasi kebutuhan informasi</t>
  </si>
  <si>
    <t>Laporan uji coba prosedur validasi kebutuhan informasi</t>
  </si>
  <si>
    <t>18.</t>
  </si>
  <si>
    <r>
      <rPr>
        <sz val="10"/>
        <color theme="1"/>
        <rFont val="Arial"/>
        <charset val="134"/>
      </rPr>
      <t>Melakukan instalasi/</t>
    </r>
    <r>
      <rPr>
        <i/>
        <sz val="10"/>
        <rFont val="Arial"/>
        <charset val="134"/>
      </rPr>
      <t>updating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DBMS</t>
    </r>
  </si>
  <si>
    <r>
      <rPr>
        <sz val="10"/>
        <color theme="1"/>
        <rFont val="Arial"/>
        <charset val="134"/>
      </rPr>
      <t>Laporan hasil instalasi/</t>
    </r>
    <r>
      <rPr>
        <i/>
        <sz val="10"/>
        <color theme="1"/>
        <rFont val="Arial"/>
        <charset val="134"/>
      </rPr>
      <t>updating DBMS</t>
    </r>
  </si>
  <si>
    <t>24 (dua puluh empat) kali per tahun</t>
  </si>
  <si>
    <t>19.</t>
  </si>
  <si>
    <t>Melakukan penggandaan data</t>
  </si>
  <si>
    <t>Laporan penggandaan data dan surat tugas</t>
  </si>
  <si>
    <t>4 (empat) kali per hari</t>
  </si>
  <si>
    <t>Terampil</t>
  </si>
  <si>
    <t>20.</t>
  </si>
  <si>
    <r>
      <rPr>
        <sz val="10"/>
        <color theme="1"/>
        <rFont val="Arial"/>
        <charset val="134"/>
      </rPr>
      <t>Melakukan pemantauan (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 xml:space="preserve">) kinerja </t>
    </r>
    <r>
      <rPr>
        <i/>
        <sz val="10"/>
        <rFont val="Arial"/>
        <charset val="134"/>
      </rPr>
      <t>database</t>
    </r>
  </si>
  <si>
    <r>
      <rPr>
        <sz val="10"/>
        <color theme="1"/>
        <rFont val="Arial"/>
        <charset val="134"/>
      </rPr>
      <t xml:space="preserve">Laporan hasil pemantauan kinerja </t>
    </r>
    <r>
      <rPr>
        <i/>
        <sz val="10"/>
        <color theme="1"/>
        <rFont val="Arial"/>
        <charset val="134"/>
      </rPr>
      <t>database</t>
    </r>
  </si>
  <si>
    <t>1 (satu) kali per minggu</t>
  </si>
  <si>
    <t>21.</t>
  </si>
  <si>
    <r>
      <rPr>
        <sz val="10"/>
        <color theme="1"/>
        <rFont val="Arial"/>
        <charset val="134"/>
      </rPr>
      <t>Melakukan pengarsipan, pencarian kembali (</t>
    </r>
    <r>
      <rPr>
        <i/>
        <sz val="10"/>
        <rFont val="Arial"/>
        <charset val="134"/>
      </rPr>
      <t>retrieve</t>
    </r>
    <r>
      <rPr>
        <sz val="10"/>
        <rFont val="Arial"/>
        <charset val="134"/>
      </rPr>
      <t>), atau penghapusan data (</t>
    </r>
    <r>
      <rPr>
        <i/>
        <sz val="10"/>
        <rFont val="Arial"/>
        <charset val="134"/>
      </rPr>
      <t>purge</t>
    </r>
    <r>
      <rPr>
        <sz val="10"/>
        <rFont val="Arial"/>
        <charset val="134"/>
      </rPr>
      <t>)</t>
    </r>
  </si>
  <si>
    <t>Daftar data yang diarsipkan, diambil, atau dihapus</t>
  </si>
  <si>
    <t>22.</t>
  </si>
  <si>
    <t>Melakukan implementasi teknologi data</t>
  </si>
  <si>
    <t>Dokumen implementasi teknologi data</t>
  </si>
  <si>
    <t>23.</t>
  </si>
  <si>
    <r>
      <rPr>
        <sz val="10"/>
        <color theme="1"/>
        <rFont val="Arial"/>
        <charset val="134"/>
      </rPr>
      <t xml:space="preserve">Memberikan </t>
    </r>
    <r>
      <rPr>
        <i/>
        <sz val="10"/>
        <rFont val="Arial"/>
        <charset val="134"/>
      </rPr>
      <t>support</t>
    </r>
    <r>
      <rPr>
        <sz val="10"/>
        <rFont val="Arial"/>
        <charset val="134"/>
      </rPr>
      <t xml:space="preserve"> pemecahan masalah teknologi data</t>
    </r>
  </si>
  <si>
    <t>Laporan pemecahan masalah teknologi data</t>
  </si>
  <si>
    <t>24.</t>
  </si>
  <si>
    <r>
      <rPr>
        <sz val="10"/>
        <color theme="1"/>
        <rFont val="Arial"/>
        <charset val="134"/>
      </rPr>
      <t xml:space="preserve">Melakukan implementasi </t>
    </r>
    <r>
      <rPr>
        <i/>
        <sz val="10"/>
        <rFont val="Arial"/>
        <charset val="134"/>
      </rPr>
      <t>data warehouse</t>
    </r>
  </si>
  <si>
    <r>
      <rPr>
        <sz val="10"/>
        <color theme="1"/>
        <rFont val="Arial"/>
        <charset val="134"/>
      </rPr>
      <t xml:space="preserve">Laporan implementasi </t>
    </r>
    <r>
      <rPr>
        <i/>
        <sz val="10"/>
        <color theme="1"/>
        <rFont val="Arial"/>
        <charset val="134"/>
      </rPr>
      <t>data</t>
    </r>
    <r>
      <rPr>
        <sz val="10"/>
        <color theme="1"/>
        <rFont val="Arial"/>
        <charset val="134"/>
      </rPr>
      <t xml:space="preserve"> </t>
    </r>
    <r>
      <rPr>
        <i/>
        <sz val="10"/>
        <color theme="1"/>
        <rFont val="Arial"/>
        <charset val="134"/>
      </rPr>
      <t>warehouse</t>
    </r>
  </si>
  <si>
    <t>25.</t>
  </si>
  <si>
    <r>
      <rPr>
        <sz val="10"/>
        <color theme="1"/>
        <rFont val="Arial"/>
        <charset val="134"/>
      </rPr>
      <t>Melakukan pemantauan (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>) autentifikasi atau perilaku akses pengguna</t>
    </r>
  </si>
  <si>
    <t>Laporan hasil pemantauan autentifikasi atau perilaku akses pengguna</t>
  </si>
  <si>
    <t>26.</t>
  </si>
  <si>
    <t>Melakukan registrasi permasalahan kualitas data</t>
  </si>
  <si>
    <t>Dokumen hasil registrasi permasalahan kualitas data</t>
  </si>
  <si>
    <t xml:space="preserve"> 1 (satu) kali per bulan untuk setiap sumber data</t>
  </si>
  <si>
    <t>27.</t>
  </si>
  <si>
    <r>
      <rPr>
        <sz val="10"/>
        <color theme="1"/>
        <rFont val="Arial"/>
        <charset val="134"/>
      </rPr>
      <t>Melakukan pemantauan (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>) implementasi prosedur pengelolaan kualitas data</t>
    </r>
  </si>
  <si>
    <t>Laporan hasil pemantauan implementasi prosedur pengelolaan kualitas data</t>
  </si>
  <si>
    <t>C.</t>
  </si>
  <si>
    <t>Audit TI</t>
  </si>
  <si>
    <t>Melakukan pengumpulan informasi dasar untuk kebutuhan audit TI</t>
  </si>
  <si>
    <t>Dokumen informasi dasar audit TI</t>
  </si>
  <si>
    <t>2 (dua) kali per tahun</t>
  </si>
  <si>
    <t>Melakukan pengumpulan dokumen untuk kebutuhan audit TI</t>
  </si>
  <si>
    <t>Dokumen untuk kebutuhan audit TI</t>
  </si>
  <si>
    <t>II.</t>
  </si>
  <si>
    <t xml:space="preserve">INFRASTRUKTUR TEKNOLOGI INFORMASI </t>
  </si>
  <si>
    <t>Sistem Jaringan Komputer</t>
  </si>
  <si>
    <r>
      <rPr>
        <sz val="10"/>
        <color theme="1"/>
        <rFont val="Arial"/>
        <charset val="134"/>
      </rPr>
      <t>Melakukan analisis kebutuhan pengguna sistem jaringan komputer lokal (</t>
    </r>
    <r>
      <rPr>
        <i/>
        <sz val="10"/>
        <rFont val="Arial"/>
        <charset val="134"/>
      </rPr>
      <t>Local Area Network</t>
    </r>
    <r>
      <rPr>
        <sz val="10"/>
        <rFont val="Arial"/>
        <charset val="134"/>
      </rPr>
      <t>)</t>
    </r>
  </si>
  <si>
    <t>Dokumen hasil analisis kebutuhan pengguna sistem jaringan komputer lokal</t>
  </si>
  <si>
    <t xml:space="preserve">
Hanya dapat dilakukan jika terdapat kebutuhan/kondisi tertentu </t>
  </si>
  <si>
    <r>
      <rPr>
        <sz val="10"/>
        <color theme="1"/>
        <rFont val="Arial"/>
        <charset val="134"/>
      </rPr>
      <t>Melakukan analisis kondisi sistem jaringan komputer lokal (</t>
    </r>
    <r>
      <rPr>
        <i/>
        <sz val="10"/>
        <rFont val="Arial"/>
        <charset val="134"/>
      </rPr>
      <t>Local Area Network</t>
    </r>
    <r>
      <rPr>
        <sz val="10"/>
        <rFont val="Arial"/>
        <charset val="134"/>
      </rPr>
      <t>) yang sedang berjalan</t>
    </r>
  </si>
  <si>
    <t>Dokumen hasil analisis kondisi sistem jaringan komputer lokal yang sedang berjalan</t>
  </si>
  <si>
    <t>4 (empat) laporan per Tahun</t>
  </si>
  <si>
    <r>
      <rPr>
        <sz val="10"/>
        <color theme="1"/>
        <rFont val="Arial"/>
        <charset val="134"/>
      </rPr>
      <t>Menerapkan rancangan logis sistem jaringan komputer lokal (</t>
    </r>
    <r>
      <rPr>
        <i/>
        <sz val="10"/>
        <rFont val="Arial"/>
        <charset val="134"/>
      </rPr>
      <t>Local Area Network</t>
    </r>
    <r>
      <rPr>
        <sz val="10"/>
        <rFont val="Arial"/>
        <charset val="134"/>
      </rPr>
      <t>)</t>
    </r>
  </si>
  <si>
    <t>Dokumen implementasi rancangan logis sistem jaringan komputer lokal</t>
  </si>
  <si>
    <t xml:space="preserve"> harus diterapkan minimal pada satu sistem jaringan lokal</t>
  </si>
  <si>
    <r>
      <rPr>
        <sz val="10"/>
        <color theme="1"/>
        <rFont val="Arial"/>
        <charset val="134"/>
      </rPr>
      <t>Menerapkan rancangan fisik sistem jaringan komputer lokal (</t>
    </r>
    <r>
      <rPr>
        <i/>
        <sz val="10"/>
        <rFont val="Arial"/>
        <charset val="134"/>
      </rPr>
      <t>Local Area Network</t>
    </r>
    <r>
      <rPr>
        <sz val="10"/>
        <rFont val="Arial"/>
        <charset val="134"/>
      </rPr>
      <t>)</t>
    </r>
  </si>
  <si>
    <t>Dokumen implementasi rancangan fisik sistem jaringan komputer lokal</t>
  </si>
  <si>
    <r>
      <rPr>
        <sz val="10"/>
        <color theme="1"/>
        <rFont val="Arial"/>
        <charset val="134"/>
      </rPr>
      <t>Menerapkan rancangan logis sistem pengamanan jaringan komputer lokal (</t>
    </r>
    <r>
      <rPr>
        <i/>
        <sz val="10"/>
        <rFont val="Arial"/>
        <charset val="134"/>
      </rPr>
      <t>Local Area Network</t>
    </r>
    <r>
      <rPr>
        <sz val="10"/>
        <rFont val="Arial"/>
        <charset val="134"/>
      </rPr>
      <t>)</t>
    </r>
  </si>
  <si>
    <t>Dokumen implementasi rancangan logis  pengamanan sistem jaringan komputer</t>
  </si>
  <si>
    <t xml:space="preserve"> harus diterapkan minimal pada 1(satu) sistem jaringan lokal.</t>
  </si>
  <si>
    <r>
      <rPr>
        <sz val="10"/>
        <color theme="1"/>
        <rFont val="Arial"/>
        <charset val="134"/>
      </rPr>
      <t>Menyusun rancangan uji coba sistem jaringan komputer lokal (</t>
    </r>
    <r>
      <rPr>
        <i/>
        <sz val="10"/>
        <rFont val="Arial"/>
        <charset val="134"/>
      </rPr>
      <t>Local Area Network</t>
    </r>
    <r>
      <rPr>
        <sz val="10"/>
        <rFont val="Arial"/>
        <charset val="134"/>
      </rPr>
      <t>)</t>
    </r>
  </si>
  <si>
    <t>Dokumen rancangan uji coba sistem jaringan komputer lokal</t>
  </si>
  <si>
    <t>1. dibuat mengikuti rancangan logis atau rancangan fisik yang telah dibuat sebelumnya.
2. minimal 1 (satu) sistem jaringan komputer lokal</t>
  </si>
  <si>
    <r>
      <rPr>
        <sz val="10"/>
        <color theme="1"/>
        <rFont val="Arial"/>
        <charset val="134"/>
      </rPr>
      <t>Melakukan uji coba sistem jaringan komputer lokal (</t>
    </r>
    <r>
      <rPr>
        <i/>
        <sz val="10"/>
        <rFont val="Arial"/>
        <charset val="134"/>
      </rPr>
      <t>Local Area Network</t>
    </r>
    <r>
      <rPr>
        <sz val="10"/>
        <rFont val="Arial"/>
        <charset val="134"/>
      </rPr>
      <t>)</t>
    </r>
  </si>
  <si>
    <t>Laporan uji coba sistem jaringan komputer lokal</t>
  </si>
  <si>
    <t>Uji coba minimal dilakukan pada 1 (satu) sistem jaringan komputer lokal.</t>
  </si>
  <si>
    <r>
      <rPr>
        <sz val="10"/>
        <color theme="1"/>
        <rFont val="Arial"/>
        <charset val="134"/>
      </rPr>
      <t>Melakukan pemantauan (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>) jaringan</t>
    </r>
  </si>
  <si>
    <t>Laporan hasil pemantauan jaringan</t>
  </si>
  <si>
    <r>
      <rPr>
        <sz val="10"/>
        <color theme="1"/>
        <rFont val="Arial"/>
        <charset val="134"/>
      </rPr>
      <t>Melakukan deteksi dan atau perbaikan terhadap permasalahan yang terjadi pada sistem jaringan komputer lokal (</t>
    </r>
    <r>
      <rPr>
        <i/>
        <sz val="10"/>
        <rFont val="Arial"/>
        <charset val="134"/>
      </rPr>
      <t>Local Area Network</t>
    </r>
    <r>
      <rPr>
        <sz val="10"/>
        <rFont val="Arial"/>
        <charset val="134"/>
      </rPr>
      <t>)</t>
    </r>
  </si>
  <si>
    <t>Dokumen hasil pendeteksian dan atau perbaikan terhadap permasalahan yang terjadi pada sistem jaringan komputer lokal</t>
  </si>
  <si>
    <t>Setiap perangkat sistem jaringan komputer lokal yang terdeteksi/diperbaiki diberi angka kredit sebesar 0,011</t>
  </si>
  <si>
    <t>Menyusun pedoman operasional sistem jaringan komputer dan keamanan jaringan</t>
  </si>
  <si>
    <t>Buku pedoman operasional sistem jaringan komputer dan keamanan jaringan</t>
  </si>
  <si>
    <t>1. Keseluruhan diberi angka kredit sebesar 1,686.
2. Untuk pedoman yang tidak memuat seluruh aspek pada cakupan, maka penilaian akan diproporsikan dengan nilai sebesar 25% untuk setiap komponen cakupan.
3. Setiap panduan minimal terdiri dari 30 halaman. Jika kurang dari 30 halaman maka penilaian akan diproporsikan.</t>
  </si>
  <si>
    <t>Manajemen Infrastruktur TI</t>
  </si>
  <si>
    <r>
      <rPr>
        <sz val="10"/>
        <color theme="1"/>
        <rFont val="Arial"/>
        <charset val="134"/>
      </rPr>
      <t xml:space="preserve">Melakukan pemeriksaan kesesuaian antara perangkat TI </t>
    </r>
    <r>
      <rPr>
        <i/>
        <sz val="10"/>
        <rFont val="Arial"/>
        <charset val="134"/>
      </rPr>
      <t>End User</t>
    </r>
    <r>
      <rPr>
        <sz val="10"/>
        <rFont val="Arial"/>
        <charset val="134"/>
      </rPr>
      <t xml:space="preserve"> dengan spesifikasi teknis</t>
    </r>
  </si>
  <si>
    <r>
      <rPr>
        <sz val="10"/>
        <color theme="1"/>
        <rFont val="Arial"/>
        <charset val="134"/>
      </rPr>
      <t xml:space="preserve">Dokumen hasil pemeriksaan kesesuaian antara perangkat TI </t>
    </r>
    <r>
      <rPr>
        <i/>
        <sz val="10"/>
        <color theme="1"/>
        <rFont val="Arial"/>
        <charset val="134"/>
      </rPr>
      <t>End User</t>
    </r>
    <r>
      <rPr>
        <sz val="10"/>
        <color theme="1"/>
        <rFont val="Arial"/>
        <charset val="134"/>
      </rPr>
      <t xml:space="preserve"> dengan spesifikasi teknis</t>
    </r>
  </si>
  <si>
    <t>1. berdasarkan satuan kegiatan; dan
2. Maksimal  3 (tiga) kali per tahun.</t>
  </si>
  <si>
    <t>Melakukan pencatatan infrastruktur TI</t>
  </si>
  <si>
    <t>Dokumen pencatatan infrastruktur TI</t>
  </si>
  <si>
    <t>1.  berdasarkan satuan kegiatan; dan
2.  maksimal 2 (dua) kali per tahun.</t>
  </si>
  <si>
    <r>
      <rPr>
        <sz val="10"/>
        <color theme="1"/>
        <rFont val="Arial"/>
        <charset val="134"/>
      </rPr>
      <t xml:space="preserve">Melakukan pengujian perangkat TI </t>
    </r>
    <r>
      <rPr>
        <i/>
        <sz val="10"/>
        <rFont val="Arial"/>
        <charset val="134"/>
      </rPr>
      <t>End User</t>
    </r>
  </si>
  <si>
    <r>
      <rPr>
        <sz val="10"/>
        <color theme="1"/>
        <rFont val="Arial"/>
        <charset val="134"/>
      </rPr>
      <t xml:space="preserve">Dokumen hasil pengujian perangkat TI </t>
    </r>
    <r>
      <rPr>
        <i/>
        <sz val="10"/>
        <color theme="1"/>
        <rFont val="Arial"/>
        <charset val="134"/>
      </rPr>
      <t>End user</t>
    </r>
  </si>
  <si>
    <t>Kegiatan ini dapat diajukan maksimal
3 kali dalam setahun</t>
  </si>
  <si>
    <t>Melakukan pemasangan kabel untuk infrastruktur TI</t>
  </si>
  <si>
    <t>Laporan hasil pemasangan kabel untuk infrastruktur TI</t>
  </si>
  <si>
    <t>1. berdasarkan satuan kegiatan dan bukan satuan kabel.
2.  maksimal 2 (dua) kali per bulan.</t>
  </si>
  <si>
    <r>
      <rPr>
        <sz val="10"/>
        <color theme="1"/>
        <rFont val="Arial"/>
        <charset val="134"/>
      </rPr>
      <t xml:space="preserve">Menyusun rencana pemeliharaan perangkat TI </t>
    </r>
    <r>
      <rPr>
        <i/>
        <sz val="10"/>
        <rFont val="Arial"/>
        <charset val="134"/>
      </rPr>
      <t>End User</t>
    </r>
  </si>
  <si>
    <r>
      <rPr>
        <sz val="10"/>
        <color theme="1"/>
        <rFont val="Arial"/>
        <charset val="134"/>
      </rPr>
      <t xml:space="preserve">Dokumen rencana pemeliharaan perangkat TI </t>
    </r>
    <r>
      <rPr>
        <i/>
        <sz val="10"/>
        <color theme="1"/>
        <rFont val="Arial"/>
        <charset val="134"/>
      </rPr>
      <t>End User</t>
    </r>
  </si>
  <si>
    <t>1. berdasarkan satuan kegiatan dan bukan satuan perangkat.
2. maksimal 2 (dua) kali setahun.</t>
  </si>
  <si>
    <r>
      <rPr>
        <sz val="10"/>
        <color theme="1"/>
        <rFont val="Arial"/>
        <charset val="134"/>
      </rPr>
      <t xml:space="preserve">Melakukan pemeliharaan perangkat TI </t>
    </r>
    <r>
      <rPr>
        <i/>
        <sz val="10"/>
        <rFont val="Arial"/>
        <charset val="134"/>
      </rPr>
      <t>End User</t>
    </r>
  </si>
  <si>
    <r>
      <rPr>
        <sz val="10"/>
        <color theme="1"/>
        <rFont val="Arial"/>
        <charset val="134"/>
      </rPr>
      <t>Laporan pemeliharaan perangkat TI</t>
    </r>
    <r>
      <rPr>
        <i/>
        <sz val="10"/>
        <color theme="1"/>
        <rFont val="Arial"/>
        <charset val="134"/>
      </rPr>
      <t xml:space="preserve"> End User</t>
    </r>
  </si>
  <si>
    <t>1.  berdasarkan satuan kegiatan dan bukan perangkat.
2. Jumlah maksimum  24 (dua puluh empat) kali per tahun.</t>
  </si>
  <si>
    <t>Melakukan pemasangan perangkat fisik TI</t>
  </si>
  <si>
    <t>Dokumen hasil pemasangan perangkat fisik TI</t>
  </si>
  <si>
    <t>1. berdasarkan satuan kegiatan dan bukan satuan perangkat.
2. maksimal 12 (dua belas) kali setahun.</t>
  </si>
  <si>
    <r>
      <rPr>
        <sz val="10"/>
        <color theme="1"/>
        <rFont val="Arial"/>
        <charset val="134"/>
      </rPr>
      <t>Melakukan pemantauan (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>) kinerja infrastruktur TI</t>
    </r>
  </si>
  <si>
    <t>Laporan hasil pemantauan kinerja infrastruktur TI</t>
  </si>
  <si>
    <r>
      <rPr>
        <sz val="10"/>
        <color theme="1"/>
        <rFont val="Arial"/>
        <charset val="134"/>
      </rPr>
      <t xml:space="preserve">Melakukan deteksi dan atau perbaikan terhadap permasalahan perangkat TI </t>
    </r>
    <r>
      <rPr>
        <i/>
        <sz val="10"/>
        <rFont val="Arial"/>
        <charset val="134"/>
      </rPr>
      <t>End User</t>
    </r>
  </si>
  <si>
    <r>
      <rPr>
        <sz val="10"/>
        <color theme="1"/>
        <rFont val="Arial"/>
        <charset val="134"/>
      </rPr>
      <t xml:space="preserve">Dokumen hasil pendeteksian dan atau perbaikan terhadap permasalahan perangkat TI </t>
    </r>
    <r>
      <rPr>
        <i/>
        <sz val="10"/>
        <color theme="1"/>
        <rFont val="Arial"/>
        <charset val="134"/>
      </rPr>
      <t>End User</t>
    </r>
  </si>
  <si>
    <t>1. Pemberian angka kredit berdasarkan satuan perangkat.
2. masing-masing mendapatkan angka kredit.
3. Maksimal penilaian sebulan 4 kali.</t>
  </si>
  <si>
    <r>
      <rPr>
        <sz val="10"/>
        <color theme="1"/>
        <rFont val="Arial"/>
        <charset val="134"/>
      </rPr>
      <t>Melakukan instalasi/</t>
    </r>
    <r>
      <rPr>
        <i/>
        <sz val="10"/>
        <rFont val="Arial"/>
        <charset val="134"/>
      </rPr>
      <t>upgrade</t>
    </r>
    <r>
      <rPr>
        <sz val="10"/>
        <rFont val="Arial"/>
        <charset val="134"/>
      </rPr>
      <t xml:space="preserve"> sistem operasi komputer/perangkat lunak pada infrastruktur TI</t>
    </r>
  </si>
  <si>
    <r>
      <rPr>
        <sz val="10"/>
        <color theme="1"/>
        <rFont val="Arial"/>
        <charset val="134"/>
      </rPr>
      <t>Laporan pelaksanaan instalasi/</t>
    </r>
    <r>
      <rPr>
        <i/>
        <sz val="10"/>
        <color theme="1"/>
        <rFont val="Arial"/>
        <charset val="134"/>
      </rPr>
      <t xml:space="preserve">upgrade </t>
    </r>
    <r>
      <rPr>
        <sz val="10"/>
        <color theme="1"/>
        <rFont val="Arial"/>
        <charset val="134"/>
      </rPr>
      <t>sistem operasi komputer/ perangkat lunak pada infrastruktur TI</t>
    </r>
  </si>
  <si>
    <t>1. Pemberian angka kredit berdasarkan satuan kegiatan.
2. Maksimal penilaian sebulan 2 kali.</t>
  </si>
  <si>
    <t>III.</t>
  </si>
  <si>
    <t>SISTEM INFORMASI DAN MULTIMEDIA</t>
  </si>
  <si>
    <t>Sistem Informasi</t>
  </si>
  <si>
    <t>Menyusun petunjuk operasional  program  aplikasi</t>
  </si>
  <si>
    <t>Buku petunjuk operasional program aplikasi</t>
  </si>
  <si>
    <t>maksimal 54 dokumen per tahun</t>
  </si>
  <si>
    <t>Menyusun dokumentasi pengembangan sistem informasi</t>
  </si>
  <si>
    <t>Dokumen pengembangan sistem informasi</t>
  </si>
  <si>
    <t>18 (delapan belas) dokumen per tahun</t>
  </si>
  <si>
    <t>Melakukan analisis kebutuhan program aplikasi</t>
  </si>
  <si>
    <t>Dokumen hasil analisis kebutuhan program aplikasi</t>
  </si>
  <si>
    <t>18 (delapan belas) kali per tahun</t>
  </si>
  <si>
    <t>Membuat program aplikasi</t>
  </si>
  <si>
    <t>Program aplikasi</t>
  </si>
  <si>
    <t>18 (delapan belas) program per tahun</t>
  </si>
  <si>
    <t>Mengembangkan dan atau meremajakan program aplikasi</t>
  </si>
  <si>
    <t>Dokumentasi pengembangan dan atau peremajaan program aplikasi</t>
  </si>
  <si>
    <t>18 (delapan belas) kegiatan per tahun</t>
  </si>
  <si>
    <t>Melakukan uji coba program aplikasi</t>
  </si>
  <si>
    <t>Laporan uji coba program aplikasi</t>
  </si>
  <si>
    <t>36 (tiga puluh enam) program aplikasi per tahun</t>
  </si>
  <si>
    <t>Pengolahan Data</t>
  </si>
  <si>
    <t>Melakukan perekaman data dengan pemindaian</t>
  </si>
  <si>
    <t>Laporan perekaman data dengan pemindaian</t>
  </si>
  <si>
    <t xml:space="preserve"> (0,002 x d) / s Penghitungan angka kredit didasarkan atas kecepatan scanner dalam dokumen per jam (s), dan jumlah dokumen yang dikerjakan (d)</t>
  </si>
  <si>
    <t>Melakukan perekaman data tanpa validasi</t>
  </si>
  <si>
    <t>Laporan perekaman data tanpa validasi</t>
  </si>
  <si>
    <t>Per 1000 (seribu) karakter</t>
  </si>
  <si>
    <t>Melakukan validasi hasil perekaman data</t>
  </si>
  <si>
    <t>Laporan validasi hasil perekaman data</t>
  </si>
  <si>
    <t>Melakukan perekaman data dengan validasi</t>
  </si>
  <si>
    <t>Laporan perekaman data dengan validasi</t>
  </si>
  <si>
    <r>
      <rPr>
        <sz val="10"/>
        <color theme="1"/>
        <rFont val="Arial"/>
        <charset val="134"/>
      </rPr>
      <t xml:space="preserve">Membuat </t>
    </r>
    <r>
      <rPr>
        <i/>
        <sz val="10"/>
        <rFont val="Arial"/>
        <charset val="134"/>
      </rPr>
      <t>query</t>
    </r>
    <r>
      <rPr>
        <sz val="10"/>
        <rFont val="Arial"/>
        <charset val="134"/>
      </rPr>
      <t xml:space="preserve"> sederhana</t>
    </r>
  </si>
  <si>
    <r>
      <rPr>
        <sz val="10"/>
        <color theme="1"/>
        <rFont val="Arial"/>
        <charset val="134"/>
      </rPr>
      <t xml:space="preserve">Laporan </t>
    </r>
    <r>
      <rPr>
        <i/>
        <sz val="10"/>
        <color theme="1"/>
        <rFont val="Arial"/>
        <charset val="134"/>
      </rPr>
      <t xml:space="preserve">query </t>
    </r>
    <r>
      <rPr>
        <sz val="10"/>
        <color theme="1"/>
        <rFont val="Arial"/>
        <charset val="134"/>
      </rPr>
      <t>data</t>
    </r>
  </si>
  <si>
    <t>Minimal menggunakan satu di antara keywords SELECT, UPDATE, DELETE, INSERT</t>
  </si>
  <si>
    <t>Melakukan konversi data</t>
  </si>
  <si>
    <t>Laporan konversi data</t>
  </si>
  <si>
    <t>satu jenis perubahan terhadap data</t>
  </si>
  <si>
    <t>Melakukan kompilasi data pengolahan</t>
  </si>
  <si>
    <t>Laporan kompilasi data pengolahan</t>
  </si>
  <si>
    <t>Minimal menggabungkan dua data pengolahan menjadi satu</t>
  </si>
  <si>
    <t>Area TI spesial/khusus</t>
  </si>
  <si>
    <t>Melakukan perekaman data spasial</t>
  </si>
  <si>
    <t>Laporan perekaman data spasial</t>
  </si>
  <si>
    <t>dinilai untuk setiap fitur atau kumpulan fitur (file) berdasarkan besaran file atau jumlah data spasial yang dihasilkan</t>
  </si>
  <si>
    <t>Membuat peta tematik sederhana</t>
  </si>
  <si>
    <t>Peta tematik sederhana</t>
  </si>
  <si>
    <t>10 (sepuluh) peta per bulan</t>
  </si>
  <si>
    <t>Melakukan pengolahan data atribut dan spasial sederhana</t>
  </si>
  <si>
    <t xml:space="preserve">Dokumen hasil pengolahan data atribut dan spasial sederhana </t>
  </si>
  <si>
    <t>52 (lima puluh dua) kali per tahun</t>
  </si>
  <si>
    <r>
      <rPr>
        <sz val="10"/>
        <color theme="1"/>
        <rFont val="Arial"/>
        <charset val="134"/>
      </rPr>
      <t xml:space="preserve">Melakukan </t>
    </r>
    <r>
      <rPr>
        <i/>
        <sz val="10"/>
        <rFont val="Arial"/>
        <charset val="134"/>
      </rPr>
      <t>editing</t>
    </r>
    <r>
      <rPr>
        <sz val="10"/>
        <rFont val="Arial"/>
        <charset val="134"/>
      </rPr>
      <t xml:space="preserve"> data spasial</t>
    </r>
  </si>
  <si>
    <r>
      <rPr>
        <sz val="10"/>
        <color theme="1"/>
        <rFont val="Arial"/>
        <charset val="134"/>
      </rPr>
      <t xml:space="preserve">Laporan hasil </t>
    </r>
    <r>
      <rPr>
        <i/>
        <sz val="10"/>
        <color theme="1"/>
        <rFont val="Arial"/>
        <charset val="134"/>
      </rPr>
      <t>editing</t>
    </r>
    <r>
      <rPr>
        <sz val="10"/>
        <color theme="1"/>
        <rFont val="Arial"/>
        <charset val="134"/>
      </rPr>
      <t xml:space="preserve"> data spasial</t>
    </r>
  </si>
  <si>
    <t>dinilai berdasarkan kegiatan atau jumlah data spasial</t>
  </si>
  <si>
    <t>Melakukan verifikasi data spasial</t>
  </si>
  <si>
    <t>Laporan hasil verifikasi data spasial</t>
  </si>
  <si>
    <t>Membuat desain grafis</t>
  </si>
  <si>
    <t>Dokumen desain grafis</t>
  </si>
  <si>
    <t>2 (dua) kali per minggu</t>
  </si>
  <si>
    <r>
      <rPr>
        <sz val="10"/>
        <color theme="1"/>
        <rFont val="Arial"/>
        <charset val="134"/>
      </rPr>
      <t xml:space="preserve">Melakukan </t>
    </r>
    <r>
      <rPr>
        <i/>
        <sz val="10"/>
        <rFont val="Arial"/>
        <charset val="134"/>
      </rPr>
      <t>editing</t>
    </r>
    <r>
      <rPr>
        <sz val="10"/>
        <rFont val="Arial"/>
        <charset val="134"/>
      </rPr>
      <t xml:space="preserve"> objek multimedia sederhana dengan piranti lunak</t>
    </r>
  </si>
  <si>
    <t>Dokumentasi perubahan pemrograman multimedia</t>
  </si>
  <si>
    <t>Membuat objek multimedia sederhana dengan piranti lunak</t>
  </si>
  <si>
    <t xml:space="preserve">Dokumen objek multimedia sederhana </t>
  </si>
  <si>
    <t>3 (tiga) kali per tahun</t>
  </si>
  <si>
    <r>
      <rPr>
        <sz val="10"/>
        <color theme="1"/>
        <rFont val="Arial"/>
        <charset val="134"/>
      </rPr>
      <t xml:space="preserve">Membuat </t>
    </r>
    <r>
      <rPr>
        <i/>
        <sz val="10"/>
        <rFont val="Arial"/>
        <charset val="134"/>
      </rPr>
      <t>prototype</t>
    </r>
    <r>
      <rPr>
        <sz val="10"/>
        <rFont val="Arial"/>
        <charset val="134"/>
      </rPr>
      <t xml:space="preserve"> sederhana pada program multimedia</t>
    </r>
  </si>
  <si>
    <r>
      <rPr>
        <sz val="10"/>
        <color theme="1"/>
        <rFont val="Arial"/>
        <charset val="134"/>
      </rPr>
      <t xml:space="preserve">Dokumentasi </t>
    </r>
    <r>
      <rPr>
        <i/>
        <sz val="10"/>
        <color theme="1"/>
        <rFont val="Arial"/>
        <charset val="134"/>
      </rPr>
      <t>prototype</t>
    </r>
    <r>
      <rPr>
        <sz val="10"/>
        <color theme="1"/>
        <rFont val="Arial"/>
        <charset val="134"/>
      </rPr>
      <t xml:space="preserve"> sederhana pada program multimedia</t>
    </r>
  </si>
  <si>
    <t>Membuat program multimedia sederhana</t>
  </si>
  <si>
    <t>Program multimedia sederhana</t>
  </si>
  <si>
    <t>Melakukan uji coba program multimedia interaktif</t>
  </si>
  <si>
    <t>Laporan uji coba program multimedia interaktif</t>
  </si>
  <si>
    <t>3 (tiga) kali per bulan</t>
  </si>
  <si>
    <t>IV.</t>
  </si>
  <si>
    <t>PENGEMBANGAN PROFESI</t>
  </si>
  <si>
    <t>Perolehan Ijazah/Gelar Pendidikan Formal</t>
  </si>
  <si>
    <t>Memperoleh ijazah/gelar pendidikan formal sesuai bidang tugas jabatan fungsional pranata komputer</t>
  </si>
  <si>
    <t>Ijazah</t>
  </si>
  <si>
    <t>-</t>
  </si>
  <si>
    <t>Semua Jenjang</t>
  </si>
  <si>
    <t>25 % dari AK KP</t>
  </si>
  <si>
    <t xml:space="preserve">Pembuatan Karya Tulis/Karya Ilmiah di Bidang Teknologi Informasi </t>
  </si>
  <si>
    <t>Membuat karya tulis/karya ilmiah hasil penelitian/pengkajian/survei/evaluasi di bidang teknologi informasi yang dipublikasikan:</t>
  </si>
  <si>
    <t>a.</t>
  </si>
  <si>
    <t>Dalam bentuk buku/majalah ilmiah internasional yang diterbitkan internasional yang terindeks</t>
  </si>
  <si>
    <t>Jurnal/Buku</t>
  </si>
  <si>
    <t>Semua jenjang</t>
  </si>
  <si>
    <t>b.</t>
  </si>
  <si>
    <t>Dalam bentuk buku/majalah ilmiah internasional yang diterbitkan nasional</t>
  </si>
  <si>
    <t>c.</t>
  </si>
  <si>
    <t>Dalam bentuk buku/majalah ilmiah internasional yang diterbitkan dan diakui oleh organisasi profesi dan instansi pembina</t>
  </si>
  <si>
    <t>Jurnal/Buku/Naskah</t>
  </si>
  <si>
    <t>Membuat karya tulis/karya ilmiah hasil penelitian/pengkajian/survei/evaluasi di bidang teknologi informasi yang tidak dipublikasikan:</t>
  </si>
  <si>
    <t xml:space="preserve">a. </t>
  </si>
  <si>
    <t>Dalam bentuk buku</t>
  </si>
  <si>
    <t>Buku</t>
  </si>
  <si>
    <t xml:space="preserve">b. </t>
  </si>
  <si>
    <t>Dalam bentuk makalah</t>
  </si>
  <si>
    <t>Makalah</t>
  </si>
  <si>
    <t>Membuat karya tulis/karya ilmiah berupa tinjauan atau ulasan ilmiah hasil gagasan sendiri di bidang teknologi informasi yang dipublikasikan</t>
  </si>
  <si>
    <t>Dalam bentuk buku yang diterbitkan dan diedarkan secara nasional</t>
  </si>
  <si>
    <t>Dalam bentuk majalah ilmiah yang diakui oleh organisasi profesi</t>
  </si>
  <si>
    <t>Naskah</t>
  </si>
  <si>
    <t xml:space="preserve"> 4.</t>
  </si>
  <si>
    <t>Karya tulis/karya ilmiah berupa tinjauan atau ulasan ilmiah hasil gagasan sendiri di bidang teknologi informasi yang tidak dipublikasikan:</t>
  </si>
  <si>
    <t>Membuat prasaran berupa tinjauan, gagasan dan atau ulasan ilmiah dalam pertemuan ilmiah</t>
  </si>
  <si>
    <t>Membuat artikel di bidang teknologi informasi berbasis komputer yang dipublikasikan</t>
  </si>
  <si>
    <t>Artikel</t>
  </si>
  <si>
    <t>Penerjemahan/Penyaduran Buku atau Karya Tulis di Bidang Teknologi Informasi yang Dipublikasikan</t>
  </si>
  <si>
    <t>Menerjemahan/menyadur buku atau karya tulisdi bidang teknologi informasi yang dipublikasikan:</t>
  </si>
  <si>
    <t>Dalam majalah ilmiah yang diakui oleh organisasi profesi dan instansi pembina</t>
  </si>
  <si>
    <t>Menerjemahan/menyadur buku atau karya ilmiah di bidang teknologi informasi yang tidak dipublikasikan:</t>
  </si>
  <si>
    <t>Dalam bentuk buku;</t>
  </si>
  <si>
    <t>Dalam bentuk makalah.</t>
  </si>
  <si>
    <t xml:space="preserve">D. </t>
  </si>
  <si>
    <t>Penyusunan Standar/Pedoman/Petunjuk Pelaksanaan/Petunjuk Teknis di Bidang Teknologi Informasi</t>
  </si>
  <si>
    <t>Membuat buku standar/pedoman/petunjuk pelaksanaan/petunjuk teknis di bidang teknologi informasi</t>
  </si>
  <si>
    <t>E.</t>
  </si>
  <si>
    <t>Pengembangan Kompetensi di Bidang Teknologi Informasi</t>
  </si>
  <si>
    <t>Mengikuti pelatihan fungsional</t>
  </si>
  <si>
    <t>Sertifikat/laporan</t>
  </si>
  <si>
    <t>Mengikuti seminar/lokakarya/konferensi/ simposium/studi banding laporan</t>
  </si>
  <si>
    <r>
      <rPr>
        <sz val="10"/>
        <color indexed="8"/>
        <rFont val="Arial"/>
        <charset val="134"/>
      </rPr>
      <t>Pemrasaran/Narasumber/</t>
    </r>
    <r>
      <rPr>
        <i/>
        <sz val="10"/>
        <color indexed="8"/>
        <rFont val="Arial"/>
        <charset val="134"/>
      </rPr>
      <t>Keynote Speaker</t>
    </r>
  </si>
  <si>
    <t>Penyaji/Presenter/Moderator/Panitia</t>
  </si>
  <si>
    <t>Peserta</t>
  </si>
  <si>
    <t>Mengikuti pelatihan teknis/magang di bidang tugas jabatan fungsional pranata komputer dan memperoleh sertifikat</t>
  </si>
  <si>
    <t>Lamanya lebih dari 960 jam</t>
  </si>
  <si>
    <t>Sertifikat</t>
  </si>
  <si>
    <t>Lamanya antara 641 - 960 jam</t>
  </si>
  <si>
    <t>Lamanya antara 481 - 640 jam</t>
  </si>
  <si>
    <t>d.</t>
  </si>
  <si>
    <t>Lamanya antara 161 - 480 jam</t>
  </si>
  <si>
    <t>e.</t>
  </si>
  <si>
    <t>Lamanya antara 81 - 160 jam</t>
  </si>
  <si>
    <t>f.</t>
  </si>
  <si>
    <t>Lamanya antara 30 - 80 jam</t>
  </si>
  <si>
    <t>g.</t>
  </si>
  <si>
    <t>Lamanya kurang dari 30 jam</t>
  </si>
  <si>
    <t xml:space="preserve">4. </t>
  </si>
  <si>
    <t>Mengikuti pelatihan manajerial/sosial kultural di bidang tugas jabatan fungsional pranata komputer dan memperoleh sertifikat</t>
  </si>
  <si>
    <r>
      <rPr>
        <i/>
        <sz val="10"/>
        <color indexed="8"/>
        <rFont val="Arial"/>
        <charset val="134"/>
      </rPr>
      <t xml:space="preserve">Maintain Performance </t>
    </r>
    <r>
      <rPr>
        <sz val="10"/>
        <color indexed="8"/>
        <rFont val="Arial"/>
        <charset val="134"/>
      </rPr>
      <t>(Pemeliharaan Kinerja dan Terget Kinerja)</t>
    </r>
  </si>
  <si>
    <t>F.</t>
  </si>
  <si>
    <t>Kegiatan Lain yang Mendukung Pengembangan Profesi yang Ditetapkan Oleh Instansi Pembina</t>
  </si>
  <si>
    <t>Mengikuti kunjungan kerja</t>
  </si>
  <si>
    <t xml:space="preserve">2. </t>
  </si>
  <si>
    <t>Mengikuti kompetisi di bidang teknologi informasi</t>
  </si>
  <si>
    <t>Menjadi tim penilai kompetisi di bidang teknologi informasi</t>
  </si>
  <si>
    <t>Laporan</t>
  </si>
  <si>
    <r>
      <rPr>
        <sz val="10"/>
        <color indexed="8"/>
        <rFont val="Arial"/>
        <charset val="134"/>
      </rPr>
      <t xml:space="preserve">Menjadi </t>
    </r>
    <r>
      <rPr>
        <i/>
        <sz val="10"/>
        <color indexed="8"/>
        <rFont val="Arial"/>
        <charset val="134"/>
      </rPr>
      <t xml:space="preserve">reviewer </t>
    </r>
    <r>
      <rPr>
        <sz val="10"/>
        <color indexed="8"/>
        <rFont val="Arial"/>
        <charset val="134"/>
      </rPr>
      <t>karya tulis ilmiah, jurnal, konferensi, forum ilmiah dan lain-lain di bidang teknologi informasi</t>
    </r>
  </si>
  <si>
    <t>Menjadi editor karya tulis ilmiah, jurnal, konferensi, forum ilmiah dan lain-lain di bidang teknologi informasi</t>
  </si>
  <si>
    <t>Memberikan konsultasi di bidang teknologi informasi</t>
  </si>
  <si>
    <t>Keikutsertaan dalam organisasi profesi</t>
  </si>
  <si>
    <t>Tahun</t>
  </si>
  <si>
    <t>Pertahun masa keanggotaan/ kepengurusan</t>
  </si>
  <si>
    <t>Melakukan kegiatan pembinaan jabatan fungsional pranata komputer</t>
  </si>
  <si>
    <t>Kegiatan</t>
  </si>
  <si>
    <t>Mendapatkan sertifikat keahlian di bidang teknologi informasi</t>
  </si>
  <si>
    <t>V.</t>
  </si>
  <si>
    <t>PENDUKUNG KEGIATAN PRANATA KOMPUTER</t>
  </si>
  <si>
    <t>Pengajar/Pelatih di Bidang Teknologi Informasi</t>
  </si>
  <si>
    <t>Mengajar/melatih/membimbing bidang teknologi informasi</t>
  </si>
  <si>
    <t>Sertifikat/Laporan</t>
  </si>
  <si>
    <t>Keanggotaan dalam Tim Penilai/Tim Uji Kompetensi</t>
  </si>
  <si>
    <t>Menjadi anggota tim penilai/ tim uji kompetensi</t>
  </si>
  <si>
    <t>Perolehan Penghargaan</t>
  </si>
  <si>
    <t>Memperoleh penghargaan/tanda jasa Satya Lencana Karya Satya</t>
  </si>
  <si>
    <t>30 (tiga puluh tahun)</t>
  </si>
  <si>
    <t>Piagam</t>
  </si>
  <si>
    <t>20 (dua puluh tahun)</t>
  </si>
  <si>
    <t>10 (sepuluh tahun)</t>
  </si>
  <si>
    <t>Penghargaan/tanda jasa atas prestasi kerja</t>
  </si>
  <si>
    <t>Tingkat Internasional</t>
  </si>
  <si>
    <t>Sertifikat/Piagam</t>
  </si>
  <si>
    <t>33% AK KP</t>
  </si>
  <si>
    <t>Tingkat Nasional</t>
  </si>
  <si>
    <t>25% AK KP</t>
  </si>
  <si>
    <t>Tingkat Provinsi</t>
  </si>
  <si>
    <t>15% AK KP</t>
  </si>
  <si>
    <t>D.</t>
  </si>
  <si>
    <t>Perolehan Gelar Kesarjanaan Lainnya</t>
  </si>
  <si>
    <t>Memperoleh gelar kesarjanaan lainnya yang tidak sesuai dengan tugas bidang jabatan fungsional pranata komputer</t>
  </si>
  <si>
    <t>Sarjana / D-IV</t>
  </si>
  <si>
    <t>Magister</t>
  </si>
  <si>
    <t>Doktor</t>
  </si>
  <si>
    <t>Pelaksanaan Tugas Lain yang Mendukung Pelaksanaan Tugas</t>
  </si>
  <si>
    <t xml:space="preserve"> 1.</t>
  </si>
  <si>
    <t>Diskusi dan pembahasan terkait teknologi informasi</t>
  </si>
  <si>
    <t>Pertemuan</t>
  </si>
  <si>
    <t>1 Pertemuan setara dengan 3 Jam</t>
  </si>
  <si>
    <t>Administrasi kegiatan terkait teknologi informasi</t>
  </si>
  <si>
    <t>Sosialisasi/Internalisasi kegiatan terkait teknologi informasi</t>
  </si>
  <si>
    <t>LEMBAR PENILAIAN PRANATA KOMPUTER</t>
  </si>
  <si>
    <t>A</t>
  </si>
  <si>
    <t>AHLI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</si>
  <si>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</si>
  <si>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</si>
  <si>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</si>
  <si>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</si>
  <si>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</si>
  <si>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</si>
  <si>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</si>
  <si>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</si>
  <si>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</si>
  <si>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(15)</t>
  </si>
  <si>
    <t>TATA KELOLA DAN TATA LAKSANA TEKNOLOGI INFORMASI</t>
  </si>
  <si>
    <t>IT ENTERPISE</t>
  </si>
  <si>
    <t>Melakukan identifikasi dan analisis kebutuhan bisnis institusi</t>
  </si>
  <si>
    <t>Dokumen hasil identifikasi dan analisis kebutuhan bisnis institusi</t>
  </si>
  <si>
    <t>Utama</t>
  </si>
  <si>
    <t>Melakukan reviu TI yang digunakan institusi saat ini atau tren TI terkini</t>
  </si>
  <si>
    <t>Dokumen hasil reviu TI yang digunakan institusi saat ini atau tren TI terkini</t>
  </si>
  <si>
    <t>1 (satu) kali per
bulan</t>
  </si>
  <si>
    <t>Madya</t>
  </si>
  <si>
    <t>Melakukan analisis terhadap strategi bisnis institusi yang berdampak pada strategi TI institusi</t>
  </si>
  <si>
    <t>Dokumen hasil analisis terhadap strategi bisnis institusi</t>
  </si>
  <si>
    <t>Melakukan analisis dampak TI yang digunakan institusi saat ini dan trennya terhadap perubahan strategi bisnis institusi</t>
  </si>
  <si>
    <t>Dokumen hasil analisis dampak TI yang digunakan institusi saat ini dan trennya</t>
  </si>
  <si>
    <t>Menyusun kerangka kerja untuk penyusunan strategi TI</t>
  </si>
  <si>
    <t>Dokumen hasil kerangka kerja untuk penyusunan strategi TI</t>
  </si>
  <si>
    <t>1 (satu) kali per tahun</t>
  </si>
  <si>
    <t>Melakukan pengkajian terhadap kerangka kerja untuk penyusunan strategi TI</t>
  </si>
  <si>
    <t>Dokumen kajian kerangka kerja untuk penyusunan strategi TI</t>
  </si>
  <si>
    <t>Melakukan analisis kesenjangan terhadap strategi TI</t>
  </si>
  <si>
    <t>Dokumen hasil analisis kesenjangan terhadap strategi TI</t>
  </si>
  <si>
    <t>Menyusun strategi TI</t>
  </si>
  <si>
    <t>Dokumen strategi TI</t>
  </si>
  <si>
    <t>Melakukan pengkajian terhadap strategi TI</t>
  </si>
  <si>
    <t>Dokumen kajian strategi TI</t>
  </si>
  <si>
    <t>Tata Kelola dan Tata Laksana TI</t>
  </si>
  <si>
    <t>Infrastruktur TI</t>
  </si>
  <si>
    <t>SI dan Multimedia</t>
  </si>
  <si>
    <r>
      <rPr>
        <sz val="10"/>
        <rFont val="Arial"/>
        <charset val="134"/>
      </rPr>
      <t xml:space="preserve">Menyusun komponen </t>
    </r>
    <r>
      <rPr>
        <i/>
        <sz val="10"/>
        <rFont val="Arial"/>
        <charset val="134"/>
      </rPr>
      <t>Enterprise Architecture</t>
    </r>
    <r>
      <rPr>
        <sz val="10"/>
        <rFont val="Arial"/>
        <charset val="134"/>
      </rPr>
      <t xml:space="preserve"> (</t>
    </r>
    <r>
      <rPr>
        <i/>
        <sz val="10"/>
        <rFont val="Arial"/>
        <charset val="134"/>
      </rPr>
      <t>EA</t>
    </r>
    <r>
      <rPr>
        <sz val="10"/>
        <rFont val="Arial"/>
        <charset val="134"/>
      </rPr>
      <t>) saat ini</t>
    </r>
  </si>
  <si>
    <r>
      <rPr>
        <sz val="10"/>
        <rFont val="Arial"/>
        <charset val="134"/>
      </rPr>
      <t xml:space="preserve">Dokumen komponen  </t>
    </r>
    <r>
      <rPr>
        <i/>
        <sz val="10"/>
        <rFont val="Arial"/>
        <charset val="134"/>
      </rPr>
      <t>Enterprise Architecture (EA)</t>
    </r>
  </si>
  <si>
    <r>
      <rPr>
        <sz val="10"/>
        <rFont val="Arial"/>
        <charset val="134"/>
      </rPr>
      <t xml:space="preserve">Menyusun pengembangan komponen </t>
    </r>
    <r>
      <rPr>
        <i/>
        <sz val="10"/>
        <rFont val="Arial"/>
        <charset val="134"/>
      </rPr>
      <t>Enterprise Architecture</t>
    </r>
    <r>
      <rPr>
        <sz val="10"/>
        <rFont val="Arial"/>
        <charset val="134"/>
      </rPr>
      <t xml:space="preserve"> (</t>
    </r>
    <r>
      <rPr>
        <i/>
        <sz val="10"/>
        <rFont val="Arial"/>
        <charset val="134"/>
      </rPr>
      <t>EA</t>
    </r>
    <r>
      <rPr>
        <sz val="10"/>
        <rFont val="Arial"/>
        <charset val="134"/>
      </rPr>
      <t>) masa yang akan datang</t>
    </r>
  </si>
  <si>
    <r>
      <rPr>
        <sz val="10"/>
        <rFont val="Arial"/>
        <charset val="134"/>
      </rPr>
      <t xml:space="preserve">Dokumen pengembangan komponen </t>
    </r>
    <r>
      <rPr>
        <i/>
        <sz val="10"/>
        <rFont val="Arial"/>
        <charset val="134"/>
      </rPr>
      <t xml:space="preserve">Enterprise Architecture (EA) </t>
    </r>
    <r>
      <rPr>
        <sz val="10"/>
        <rFont val="Arial"/>
        <charset val="134"/>
      </rPr>
      <t>masa yang akan datang</t>
    </r>
  </si>
  <si>
    <r>
      <rPr>
        <sz val="10"/>
        <rFont val="Arial"/>
        <charset val="134"/>
      </rPr>
      <t xml:space="preserve">Melakukan analisis kesenjangan terhadap komponen </t>
    </r>
    <r>
      <rPr>
        <i/>
        <sz val="10"/>
        <rFont val="Arial"/>
        <charset val="134"/>
      </rPr>
      <t>Enterprise Architecture</t>
    </r>
    <r>
      <rPr>
        <sz val="10"/>
        <rFont val="Arial"/>
        <charset val="134"/>
      </rPr>
      <t xml:space="preserve"> (</t>
    </r>
    <r>
      <rPr>
        <i/>
        <sz val="10"/>
        <rFont val="Arial"/>
        <charset val="134"/>
      </rPr>
      <t>EA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</si>
  <si>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 xml:space="preserve">Dokumen hasil analisis kesenjangan terhadap komponen </t>
    </r>
    <r>
      <rPr>
        <i/>
        <sz val="10"/>
        <rFont val="Arial"/>
        <charset val="134"/>
      </rPr>
      <t>Enterprise Architecture (EA)</t>
    </r>
  </si>
  <si>
    <r>
      <rPr>
        <sz val="10"/>
        <rFont val="Arial"/>
        <charset val="134"/>
      </rPr>
      <t xml:space="preserve">Melakukan pengkajian terhadap analisis kesenjangan terhadap komponen </t>
    </r>
    <r>
      <rPr>
        <i/>
        <sz val="10"/>
        <rFont val="Arial"/>
        <charset val="134"/>
      </rPr>
      <t>Enterprise Architecture</t>
    </r>
    <r>
      <rPr>
        <sz val="10"/>
        <rFont val="Arial"/>
        <charset val="134"/>
      </rPr>
      <t xml:space="preserve"> (</t>
    </r>
    <r>
      <rPr>
        <i/>
        <sz val="10"/>
        <rFont val="Arial"/>
        <charset val="134"/>
      </rPr>
      <t>EA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</si>
  <si>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 xml:space="preserve">Dokumen kajian analisis kesenjangan terhadap komponen </t>
    </r>
    <r>
      <rPr>
        <i/>
        <sz val="10"/>
        <rFont val="Arial"/>
        <charset val="134"/>
      </rPr>
      <t>Enterprise Architecture</t>
    </r>
    <r>
      <rPr>
        <sz val="10"/>
        <rFont val="Arial"/>
        <charset val="134"/>
      </rPr>
      <t xml:space="preserve"> (</t>
    </r>
    <r>
      <rPr>
        <i/>
        <sz val="10"/>
        <rFont val="Arial"/>
        <charset val="134"/>
      </rPr>
      <t>EA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</si>
  <si>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 xml:space="preserve">Membuat usulan </t>
    </r>
    <r>
      <rPr>
        <i/>
        <sz val="10"/>
        <rFont val="Arial"/>
        <charset val="134"/>
      </rPr>
      <t>roadmap</t>
    </r>
    <r>
      <rPr>
        <sz val="10"/>
        <rFont val="Arial"/>
        <charset val="134"/>
      </rPr>
      <t xml:space="preserve"> pada masing-masing komponen </t>
    </r>
    <r>
      <rPr>
        <i/>
        <sz val="10"/>
        <rFont val="Arial"/>
        <charset val="134"/>
      </rPr>
      <t>Enterprise Architecture</t>
    </r>
    <r>
      <rPr>
        <sz val="10"/>
        <rFont val="Arial"/>
        <charset val="134"/>
      </rPr>
      <t xml:space="preserve"> (</t>
    </r>
    <r>
      <rPr>
        <i/>
        <sz val="10"/>
        <rFont val="Arial"/>
        <charset val="134"/>
      </rPr>
      <t>EA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</si>
  <si>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 xml:space="preserve">Dokumen usulan </t>
    </r>
    <r>
      <rPr>
        <i/>
        <sz val="10"/>
        <rFont val="Arial"/>
        <charset val="134"/>
      </rPr>
      <t xml:space="preserve">roadmap </t>
    </r>
    <r>
      <rPr>
        <sz val="10"/>
        <rFont val="Arial"/>
        <charset val="134"/>
      </rPr>
      <t xml:space="preserve">pada masing-masing komponen </t>
    </r>
    <r>
      <rPr>
        <i/>
        <sz val="10"/>
        <rFont val="Arial"/>
        <charset val="134"/>
      </rPr>
      <t>Enterprise Architecture (EA)</t>
    </r>
  </si>
  <si>
    <r>
      <rPr>
        <sz val="10"/>
        <rFont val="Arial"/>
        <charset val="134"/>
      </rPr>
      <t xml:space="preserve">Melakukan pengkajian terhadap usulan </t>
    </r>
    <r>
      <rPr>
        <i/>
        <sz val="10"/>
        <rFont val="Arial"/>
        <charset val="134"/>
      </rPr>
      <t>roadmap</t>
    </r>
    <r>
      <rPr>
        <sz val="10"/>
        <rFont val="Arial"/>
        <charset val="134"/>
      </rPr>
      <t xml:space="preserve"> pada masing-masing komponen </t>
    </r>
    <r>
      <rPr>
        <i/>
        <sz val="10"/>
        <rFont val="Arial"/>
        <charset val="134"/>
      </rPr>
      <t>Enterprise Architecture</t>
    </r>
    <r>
      <rPr>
        <sz val="10"/>
        <rFont val="Arial"/>
        <charset val="134"/>
      </rPr>
      <t xml:space="preserve"> (</t>
    </r>
    <r>
      <rPr>
        <i/>
        <sz val="10"/>
        <rFont val="Arial"/>
        <charset val="134"/>
      </rPr>
      <t>EA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</si>
  <si>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 xml:space="preserve">Dokumen kajian terhadap usulan </t>
    </r>
    <r>
      <rPr>
        <i/>
        <sz val="10"/>
        <rFont val="Arial"/>
        <charset val="134"/>
      </rPr>
      <t xml:space="preserve">roadmap </t>
    </r>
    <r>
      <rPr>
        <sz val="10"/>
        <rFont val="Arial"/>
        <charset val="134"/>
      </rPr>
      <t>pada masing-masing komponen</t>
    </r>
    <r>
      <rPr>
        <i/>
        <sz val="10"/>
        <rFont val="Arial"/>
        <charset val="134"/>
      </rPr>
      <t xml:space="preserve"> Enterprise Architecture (EA)</t>
    </r>
  </si>
  <si>
    <r>
      <rPr>
        <sz val="10"/>
        <rFont val="Arial"/>
        <charset val="134"/>
      </rPr>
      <t xml:space="preserve">Menyusun strategi implementasi </t>
    </r>
    <r>
      <rPr>
        <i/>
        <sz val="10"/>
        <rFont val="Arial"/>
        <charset val="134"/>
      </rPr>
      <t>Enterprise Architecture</t>
    </r>
    <r>
      <rPr>
        <sz val="10"/>
        <rFont val="Arial"/>
        <charset val="134"/>
      </rPr>
      <t xml:space="preserve"> (</t>
    </r>
    <r>
      <rPr>
        <i/>
        <sz val="10"/>
        <rFont val="Arial"/>
        <charset val="134"/>
      </rPr>
      <t>EA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</si>
  <si>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 xml:space="preserve">Dokumen strategi implementasi </t>
    </r>
    <r>
      <rPr>
        <i/>
        <sz val="10"/>
        <rFont val="Arial"/>
        <charset val="134"/>
      </rPr>
      <t>Enterprise Architecture (EA)</t>
    </r>
  </si>
  <si>
    <r>
      <rPr>
        <sz val="10"/>
        <rFont val="Arial"/>
        <charset val="134"/>
      </rPr>
      <t xml:space="preserve">Melakukan pengkajian terhadap kelayakan strategi implementasi </t>
    </r>
    <r>
      <rPr>
        <i/>
        <sz val="10"/>
        <rFont val="Arial"/>
        <charset val="134"/>
      </rPr>
      <t>Enterprise Architecture</t>
    </r>
    <r>
      <rPr>
        <sz val="10"/>
        <rFont val="Arial"/>
        <charset val="134"/>
      </rPr>
      <t xml:space="preserve"> (</t>
    </r>
    <r>
      <rPr>
        <i/>
        <sz val="10"/>
        <rFont val="Arial"/>
        <charset val="134"/>
      </rPr>
      <t>EA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</si>
  <si>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 xml:space="preserve">Dokumen kajian terhadap kelayakan strategi implementasi </t>
    </r>
    <r>
      <rPr>
        <i/>
        <sz val="10"/>
        <rFont val="Arial"/>
        <charset val="134"/>
      </rPr>
      <t>Enterprise Architecture (EA)</t>
    </r>
  </si>
  <si>
    <t>Menyusun atau mengkaji kerangka kerja tata kelola TI</t>
  </si>
  <si>
    <t>Dokumen kerangka kerja tata kelola TI atau hasil kajian kerangka kerja tata kelola TI</t>
  </si>
  <si>
    <t>Menyusun tata kelola TI</t>
  </si>
  <si>
    <t>Dokumen tata kelola TI</t>
  </si>
  <si>
    <t>Melakukan pengkajian terhadap tata kelola TI</t>
  </si>
  <si>
    <t>Dokumen kajian tata kelola TI</t>
  </si>
  <si>
    <t>Menyusun struktur tata kelola TI</t>
  </si>
  <si>
    <t>Dokumen struktur tata kelola TI</t>
  </si>
  <si>
    <t>Menyusun atau mengkaji kerangka kerja kebijakan TI</t>
  </si>
  <si>
    <t>Dokumen kerangka kerja TI atau hasil kajian kerangka kerja TI</t>
  </si>
  <si>
    <t>Menyusun atau mengkaji kebijakan TI</t>
  </si>
  <si>
    <t>Dokumen kebijakan TI atau hasil kajian kebijakan TI</t>
  </si>
  <si>
    <t>Menyusun instrumen untuk mengukur keselarasan tujuan TI dan tujuan bisnis</t>
  </si>
  <si>
    <t>Instrumen pengukuran keselarasan tujuan TI dan tujuan bisnis</t>
  </si>
  <si>
    <t>Melakukan pengukuran dan pengkajian terhadap keselarasan tujuan TI dengan tujuan bisnis</t>
  </si>
  <si>
    <t>Dokumen ukuran dan kajian keselarasan tujuan TI dengan tujuan bisnis</t>
  </si>
  <si>
    <t>Menetapkan target manfaat atau dampak dari implementasi TI</t>
  </si>
  <si>
    <t>Dokumen target manfaat atau dampak dari implementasi TI</t>
  </si>
  <si>
    <t>Melakukan evaluasi target manfaat atau dampak dari implementasi TI</t>
  </si>
  <si>
    <t>Dokumen evaluasi target manfaat atau dampak dari implementasi TI</t>
  </si>
  <si>
    <t>28.</t>
  </si>
  <si>
    <t>Menetapkan cara mengukur performa TI</t>
  </si>
  <si>
    <t>Instrumen pengukuran performa TI</t>
  </si>
  <si>
    <t>29.</t>
  </si>
  <si>
    <t>Melakukan pengukuran performa TI</t>
  </si>
  <si>
    <t>Dokumen hasil pengukuran Performa TI</t>
  </si>
  <si>
    <t>Muda</t>
  </si>
  <si>
    <t>30.</t>
  </si>
  <si>
    <t>Menyusun rencana TI</t>
  </si>
  <si>
    <t>Dokumen rencana TI</t>
  </si>
  <si>
    <t>31.</t>
  </si>
  <si>
    <t>Menyusun revisi rencana TI</t>
  </si>
  <si>
    <t>Dokumen revisi rencana TI</t>
  </si>
  <si>
    <t>32.</t>
  </si>
  <si>
    <t>Menyusun skala prioritas solusi TI dalam Rencana TI</t>
  </si>
  <si>
    <t>Dokumen skala prioritas solusi TI dalam rencana TI</t>
  </si>
  <si>
    <t>33.</t>
  </si>
  <si>
    <t>Menyusun rencana transformasi TI</t>
  </si>
  <si>
    <t>Dokumen rencana transformasi TI</t>
  </si>
  <si>
    <t>34.</t>
  </si>
  <si>
    <t>Menyusun rencana pembiayaan TI</t>
  </si>
  <si>
    <t>Dokumen rencana pembiayaan TI</t>
  </si>
  <si>
    <t>35.</t>
  </si>
  <si>
    <t>Menyusun templat/pola acu untuk strategi operasional rencana TI</t>
  </si>
  <si>
    <t>Templat/pola acu strategi operasional rencana TI</t>
  </si>
  <si>
    <t xml:space="preserve"> 1 (satu) kali per tahun</t>
  </si>
  <si>
    <t>36.</t>
  </si>
  <si>
    <t>Menyusun strategi operasional rencana TI</t>
  </si>
  <si>
    <t>Dokumen strategi operasional rencana TI</t>
  </si>
  <si>
    <t>37.</t>
  </si>
  <si>
    <t>Melakukan pengkajian terhadap kelayakan implementasi rencana TI</t>
  </si>
  <si>
    <t>Dokumen kajian kelayakan implementasi rencana TI</t>
  </si>
  <si>
    <t>Menyusun strategi layanan teknologi informasi</t>
  </si>
  <si>
    <t>Dokumen strategi layanan TI</t>
  </si>
  <si>
    <t>dilakukan untuk setiap jenis layanan TI</t>
  </si>
  <si>
    <t>Mengelola kebutuhan layanan teknologi informasi</t>
  </si>
  <si>
    <t>Dokumen kebutuhan layanan TI</t>
  </si>
  <si>
    <t>Menyusun portofolio layanan teknologi informasi</t>
  </si>
  <si>
    <t>Dokumen portofolio layanan TI</t>
  </si>
  <si>
    <t>Mengelola portofolio layanan teknologi informasi</t>
  </si>
  <si>
    <t>Laporan pengelolaan portofolio layanan TI</t>
  </si>
  <si>
    <t>Mengelola anggaran layanan teknologi informasi</t>
  </si>
  <si>
    <t>Laporan pengelolaan anggaran layanan TI</t>
  </si>
  <si>
    <r>
      <rPr>
        <sz val="10"/>
        <rFont val="Arial"/>
        <charset val="134"/>
      </rPr>
      <t xml:space="preserve">Menyusun </t>
    </r>
    <r>
      <rPr>
        <i/>
        <sz val="10"/>
        <rFont val="Arial"/>
        <charset val="134"/>
      </rPr>
      <t>SOP</t>
    </r>
    <r>
      <rPr>
        <sz val="10"/>
        <rFont val="Arial"/>
        <charset val="134"/>
      </rPr>
      <t xml:space="preserve"> untuk kegiatan </t>
    </r>
    <r>
      <rPr>
        <i/>
        <sz val="10"/>
        <rFont val="Arial"/>
        <charset val="134"/>
      </rPr>
      <t>IT Service Management</t>
    </r>
  </si>
  <si>
    <r>
      <rPr>
        <sz val="10"/>
        <rFont val="Arial"/>
        <charset val="134"/>
      </rPr>
      <t xml:space="preserve">Dokumen </t>
    </r>
    <r>
      <rPr>
        <i/>
        <sz val="10"/>
        <rFont val="Arial"/>
        <charset val="134"/>
      </rPr>
      <t xml:space="preserve">SOP </t>
    </r>
    <r>
      <rPr>
        <sz val="10"/>
        <rFont val="Arial"/>
        <charset val="134"/>
      </rPr>
      <t xml:space="preserve">kegiatan </t>
    </r>
    <r>
      <rPr>
        <i/>
        <sz val="10"/>
        <rFont val="Arial"/>
        <charset val="134"/>
      </rPr>
      <t>IT Service Management</t>
    </r>
  </si>
  <si>
    <t>Mengelola katalog layanan teknologi informasi</t>
  </si>
  <si>
    <t>Laporan pengelolaan katalog layanan TI</t>
  </si>
  <si>
    <t>Pertama</t>
  </si>
  <si>
    <t>Mengelola penyedia jasa atau barang untuk layanan teknologi informasi</t>
  </si>
  <si>
    <t>Dokumen pengelolaan penyedia jasa atau barang layanan TI</t>
  </si>
  <si>
    <t>1 (satu) dokumen untuk 1 (satu) vendor per kontrak layanan TI</t>
  </si>
  <si>
    <t>Mengelola kapasitas layanan teknologi informasi</t>
  </si>
  <si>
    <t>Laporan pengelolaan kapasitas layanan TI</t>
  </si>
  <si>
    <t>Mengelola tingkat layanan teknologi informasi</t>
  </si>
  <si>
    <t>Laporan pengelolaan tingkat layanan TI</t>
  </si>
  <si>
    <t>Mengelola dukungan operasional layanan teknologi informasi</t>
  </si>
  <si>
    <t>Laporan pengelolaan dukungan operasional layanan TI</t>
  </si>
  <si>
    <r>
      <rPr>
        <sz val="10"/>
        <rFont val="Arial"/>
        <charset val="134"/>
      </rPr>
      <t>Melakukan pemantauan (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>) dan evaluasi ketersediaan layanan teknologi informasi</t>
    </r>
  </si>
  <si>
    <t>Laporan hasil pemantauan dan evaluasi ketersediaan layanan TI</t>
  </si>
  <si>
    <t>Menyusun perencanaan transisi layanan teknologi informasi</t>
  </si>
  <si>
    <t>Dokumen perencanaan transisi layanan TI</t>
  </si>
  <si>
    <t>Mengelola perubahan layanan teknologi informasi</t>
  </si>
  <si>
    <t>Dokumen perubahan layanan TI</t>
  </si>
  <si>
    <t>Mengelola aset dan konfigurasi layanan teknologi informasi</t>
  </si>
  <si>
    <t>Laporan pengelolaan aset dan konfigurasi layanan TI</t>
  </si>
  <si>
    <t>Mengelola pengetahuan layanan teknologi informasi</t>
  </si>
  <si>
    <t>Laporan pengelolaan pengetahuan layanan TI</t>
  </si>
  <si>
    <t>12 (dua belas) kali per tahun</t>
  </si>
  <si>
    <t>Melakukan validasi, pengujian, dan evaluasi layanan teknologi informasi</t>
  </si>
  <si>
    <t>Dokumen hasil validasi, pengujian, dan evaluasi layanan TI</t>
  </si>
  <si>
    <r>
      <rPr>
        <sz val="10"/>
        <rFont val="Arial"/>
        <charset val="134"/>
      </rPr>
      <t xml:space="preserve">Mengelola rilis dan </t>
    </r>
    <r>
      <rPr>
        <i/>
        <sz val="10"/>
        <rFont val="Arial"/>
        <charset val="134"/>
      </rPr>
      <t>deployment</t>
    </r>
    <r>
      <rPr>
        <sz val="10"/>
        <rFont val="Arial"/>
        <charset val="134"/>
      </rPr>
      <t xml:space="preserve"> layanan teknologi informasi</t>
    </r>
  </si>
  <si>
    <r>
      <rPr>
        <sz val="10"/>
        <rFont val="Arial"/>
        <charset val="134"/>
      </rPr>
      <t xml:space="preserve">Laporan rilis dan </t>
    </r>
    <r>
      <rPr>
        <i/>
        <sz val="10"/>
        <rFont val="Arial"/>
        <charset val="134"/>
      </rPr>
      <t>deployment</t>
    </r>
    <r>
      <rPr>
        <sz val="10"/>
        <rFont val="Arial"/>
        <charset val="134"/>
      </rPr>
      <t xml:space="preserve"> layanan TI</t>
    </r>
  </si>
  <si>
    <r>
      <rPr>
        <sz val="10"/>
        <rFont val="Arial"/>
        <charset val="134"/>
      </rPr>
      <t xml:space="preserve">Mengelola </t>
    </r>
    <r>
      <rPr>
        <i/>
        <sz val="10"/>
        <rFont val="Arial"/>
        <charset val="134"/>
      </rPr>
      <t>event</t>
    </r>
    <r>
      <rPr>
        <sz val="10"/>
        <rFont val="Arial"/>
        <charset val="134"/>
      </rPr>
      <t xml:space="preserve"> kegiatan teknologi informasi</t>
    </r>
  </si>
  <si>
    <r>
      <rPr>
        <sz val="10"/>
        <rFont val="Arial"/>
        <charset val="134"/>
      </rPr>
      <t xml:space="preserve">Laporan pengelolaan </t>
    </r>
    <r>
      <rPr>
        <i/>
        <sz val="10"/>
        <rFont val="Arial"/>
        <charset val="134"/>
      </rPr>
      <t xml:space="preserve">event </t>
    </r>
    <r>
      <rPr>
        <sz val="10"/>
        <rFont val="Arial"/>
        <charset val="134"/>
      </rPr>
      <t>kegiatan TI</t>
    </r>
  </si>
  <si>
    <t xml:space="preserve"> 1 (satu) kali per bulan</t>
  </si>
  <si>
    <t>Mengelola insiden kegiatan teknologi informasi</t>
  </si>
  <si>
    <t>Laporan pengelolaan insiden kegiatan TI</t>
  </si>
  <si>
    <t>Mengelola permintaan dan layanan teknologi informasi</t>
  </si>
  <si>
    <t>Laporan pengelolaan permintaan dan layanan TI</t>
  </si>
  <si>
    <r>
      <rPr>
        <b/>
        <sz val="10"/>
        <color indexed="8"/>
        <rFont val="Arial"/>
        <charset val="134"/>
      </rPr>
      <t xml:space="preserve">Pengelolaan data </t>
    </r>
    <r>
      <rPr>
        <b/>
        <i/>
        <sz val="10"/>
        <color rgb="FF000000"/>
        <rFont val="Arial"/>
        <charset val="134"/>
      </rPr>
      <t>(Data Management)</t>
    </r>
  </si>
  <si>
    <t>Menyusun atau mengelola strategi manajemen data instansi</t>
  </si>
  <si>
    <t>Dokumen strategi manajemen data instansi atau laporan pengelolaan strategi manajemen data instansi</t>
  </si>
  <si>
    <t>Menyusun kebijakan data, standar data, atau prosedur pengelolaan data</t>
  </si>
  <si>
    <t>Dokumen kebijakan, standar, atau prosedur pengelolaan data</t>
  </si>
  <si>
    <t>Melakukan reviu kebijakan data, standar data, atau prosedur pengelolaan data</t>
  </si>
  <si>
    <t>Dokumen hasil reviu kebijakan, standar, atau prosedur pengelolaan data</t>
  </si>
  <si>
    <t>Menyusun rekomendasi persetujuan arsitektur data</t>
  </si>
  <si>
    <t>Dokumen rekomendasi persetujuan arsitektur data</t>
  </si>
  <si>
    <t>Melakukan reviu rekomendasi persetujuan arsitektur data</t>
  </si>
  <si>
    <t>Dokumen hasil reviu rekomendasi persetujuan arsitektur data</t>
  </si>
  <si>
    <t>Menyusun rencana kegiatan layanan pengelolaan data</t>
  </si>
  <si>
    <t>Proposal kegiatan layanan pengelolaan data</t>
  </si>
  <si>
    <t>Melakukan supervisi terhadap organisasi dan staf pengelola data</t>
  </si>
  <si>
    <t>Surat tugas dan laporan supervisi terhadap organisasi dan staf pengelola data</t>
  </si>
  <si>
    <t>Menyusun alternatif solusi permasalahan pengelolaan data</t>
  </si>
  <si>
    <t>Daftar alternatif solusi permasalahan pengelolaan data</t>
  </si>
  <si>
    <t>25 (dua puluh lima) kali per tahun</t>
  </si>
  <si>
    <t>Melakukan evaluasi pelaksanaan pengelolaan data</t>
  </si>
  <si>
    <t>Dokumen hasil evaluasi pelaksanaan pengelolaan data</t>
  </si>
  <si>
    <t>Menyusun bahan sosialisasi tentang pengelolaan data</t>
  </si>
  <si>
    <t>Kumpulan bahan sosialisasi tentang pengelolaan data</t>
  </si>
  <si>
    <t>Melakukan sosialisasi tentang pengelolaan data</t>
  </si>
  <si>
    <t>Laporan pelaksanaan sosialisasi tentang pengelolaan data</t>
  </si>
  <si>
    <t>Menyusun model data instansi</t>
  </si>
  <si>
    <t>Dokumen model data instansi</t>
  </si>
  <si>
    <t>5 (lima) kali per tahun</t>
  </si>
  <si>
    <t>Melakukan analisis model data instansi</t>
  </si>
  <si>
    <t>Dokumen hasil analisis model data instansi</t>
  </si>
  <si>
    <t>Menyusun arsitektur teknologi data</t>
  </si>
  <si>
    <t>Dokumen arsitektur teknologi data</t>
  </si>
  <si>
    <t>5 (lima) arsitektur per tahun</t>
  </si>
  <si>
    <t>Menyusun arsitektur integrasi data</t>
  </si>
  <si>
    <t>Dokumen arsitektur integrasi data</t>
  </si>
  <si>
    <r>
      <rPr>
        <sz val="10"/>
        <rFont val="Arial"/>
        <charset val="134"/>
      </rPr>
      <t xml:space="preserve">Melakukan perancangan </t>
    </r>
    <r>
      <rPr>
        <i/>
        <sz val="10"/>
        <rFont val="Arial"/>
        <charset val="134"/>
      </rPr>
      <t>data model</t>
    </r>
  </si>
  <si>
    <r>
      <rPr>
        <sz val="10"/>
        <rFont val="Arial"/>
        <charset val="134"/>
      </rPr>
      <t xml:space="preserve">Dokumen rancangan </t>
    </r>
    <r>
      <rPr>
        <i/>
        <sz val="10"/>
        <rFont val="Arial"/>
        <charset val="134"/>
      </rPr>
      <t>data model</t>
    </r>
  </si>
  <si>
    <r>
      <rPr>
        <sz val="10"/>
        <rFont val="Arial"/>
        <charset val="134"/>
      </rPr>
      <t xml:space="preserve">Melakukan implementasi </t>
    </r>
    <r>
      <rPr>
        <i/>
        <sz val="10"/>
        <rFont val="Arial"/>
        <charset val="134"/>
      </rPr>
      <t>data model</t>
    </r>
  </si>
  <si>
    <r>
      <rPr>
        <sz val="10"/>
        <rFont val="Arial"/>
        <charset val="134"/>
      </rPr>
      <t xml:space="preserve">Dokumen implementasi </t>
    </r>
    <r>
      <rPr>
        <i/>
        <sz val="10"/>
        <rFont val="Arial"/>
        <charset val="134"/>
      </rPr>
      <t>data model</t>
    </r>
  </si>
  <si>
    <r>
      <rPr>
        <sz val="10"/>
        <rFont val="Arial"/>
        <charset val="134"/>
      </rPr>
      <t xml:space="preserve">Melakukan perancangan </t>
    </r>
    <r>
      <rPr>
        <i/>
        <sz val="10"/>
        <rFont val="Arial"/>
        <charset val="134"/>
      </rPr>
      <t>business intelligence</t>
    </r>
  </si>
  <si>
    <r>
      <rPr>
        <sz val="10"/>
        <rFont val="Arial"/>
        <charset val="134"/>
      </rPr>
      <t xml:space="preserve">Dokumen rancangan </t>
    </r>
    <r>
      <rPr>
        <i/>
        <sz val="10"/>
        <rFont val="Arial"/>
        <charset val="134"/>
      </rPr>
      <t>business intelligence</t>
    </r>
  </si>
  <si>
    <r>
      <rPr>
        <sz val="10"/>
        <rFont val="Arial"/>
        <charset val="134"/>
      </rPr>
      <t xml:space="preserve">Melakukan implementasi </t>
    </r>
    <r>
      <rPr>
        <i/>
        <sz val="10"/>
        <rFont val="Arial"/>
        <charset val="134"/>
      </rPr>
      <t>business intelligence</t>
    </r>
  </si>
  <si>
    <r>
      <rPr>
        <sz val="10"/>
        <rFont val="Arial"/>
        <charset val="134"/>
      </rPr>
      <t xml:space="preserve">Laporan implementasi </t>
    </r>
    <r>
      <rPr>
        <i/>
        <sz val="10"/>
        <rFont val="Arial"/>
        <charset val="134"/>
      </rPr>
      <t>business intelligence</t>
    </r>
  </si>
  <si>
    <t>Menyusun taksonomi data</t>
  </si>
  <si>
    <t>Dokumen taksonomi data</t>
  </si>
  <si>
    <t>Menyusun arsitektur data</t>
  </si>
  <si>
    <t>Dokumen arsitektur data</t>
  </si>
  <si>
    <t>Menyusun standar metadata</t>
  </si>
  <si>
    <t>Dokumen standar metadata</t>
  </si>
  <si>
    <t>Melakukan pengumpulan kebutuhan informasi</t>
  </si>
  <si>
    <t>Dokumen kebutuhan informasi</t>
  </si>
  <si>
    <t>Melakukan analisis kebutuhan informasi</t>
  </si>
  <si>
    <t>Dokumen hasil analisis kebutuhan informasi</t>
  </si>
  <si>
    <t>Melakukan perancangan layanan akses data</t>
  </si>
  <si>
    <t>Dokumen rancangan layanan akses data</t>
  </si>
  <si>
    <t>Melakukan implementasi rancangan layanan akses data</t>
  </si>
  <si>
    <t>Dokumen implementasi rancangan layanan akses data</t>
  </si>
  <si>
    <t>Menyusun prosedur pengujian rancangan layanan akses data</t>
  </si>
  <si>
    <t>Dokumen prosedur pengujian rancangan layanan akses data</t>
  </si>
  <si>
    <t>Melakukan perancangan integrasi data</t>
  </si>
  <si>
    <t>Dokumen rancangan integrasi data</t>
  </si>
  <si>
    <t>1 kali perancangan integrasi data untuk 2 sampai 5 kegiatan atau sumber data dalam per bulan</t>
  </si>
  <si>
    <r>
      <rPr>
        <sz val="10"/>
        <rFont val="Arial"/>
        <charset val="134"/>
      </rPr>
      <t xml:space="preserve">Melakukan </t>
    </r>
    <r>
      <rPr>
        <i/>
        <sz val="10"/>
        <rFont val="Arial"/>
        <charset val="134"/>
      </rPr>
      <t>ingestion</t>
    </r>
    <r>
      <rPr>
        <sz val="10"/>
        <rFont val="Arial"/>
        <charset val="134"/>
      </rPr>
      <t xml:space="preserve"> data</t>
    </r>
  </si>
  <si>
    <r>
      <rPr>
        <sz val="10"/>
        <rFont val="Arial"/>
        <charset val="134"/>
      </rPr>
      <t xml:space="preserve">Dokumen hasil </t>
    </r>
    <r>
      <rPr>
        <i/>
        <sz val="10"/>
        <rFont val="Arial"/>
        <charset val="134"/>
      </rPr>
      <t xml:space="preserve">ingestion </t>
    </r>
    <r>
      <rPr>
        <sz val="10"/>
        <rFont val="Arial"/>
        <charset val="134"/>
      </rPr>
      <t>data</t>
    </r>
  </si>
  <si>
    <t>1 kali ingestion data untuk 10 kegiatan atau sumber data per bulan</t>
  </si>
  <si>
    <t>Melakukan implementasi rancangan integrasi data</t>
  </si>
  <si>
    <t>Dokumen implementasi rancangan integrasi data</t>
  </si>
  <si>
    <t>Menyusun prosedur pengujian rancangan integrasi data</t>
  </si>
  <si>
    <t>Dokumen prosedur pengujian rancangan integrasi data</t>
  </si>
  <si>
    <t>Melakukan evaluasi hasil pengujian rancangan integrasi data</t>
  </si>
  <si>
    <t>Dokumen evaluasi hasil pengujian rancangan integrasi data</t>
  </si>
  <si>
    <t>Menyusun prosedur pengujian validasi kebutuhan informasi</t>
  </si>
  <si>
    <t>Dokumen prosedur pengujian validasi kebutuhan informasi</t>
  </si>
  <si>
    <t>Melakukan evaluasi hasil pengujian prosedur validasi kebutuhan informasi</t>
  </si>
  <si>
    <t>Dokumen evaluasi hasil pengujian prosedur validasi kebutuhan informasi</t>
  </si>
  <si>
    <t>Melakukan validasi kebutuhan informasi</t>
  </si>
  <si>
    <t>Dokumen hasil validasi kebutuhan informasi</t>
  </si>
  <si>
    <r>
      <rPr>
        <sz val="10"/>
        <rFont val="Arial"/>
        <charset val="134"/>
      </rPr>
      <t xml:space="preserve">Menyusun dokumentasi rancangan </t>
    </r>
    <r>
      <rPr>
        <i/>
        <sz val="10"/>
        <rFont val="Arial"/>
        <charset val="134"/>
      </rPr>
      <t>database</t>
    </r>
  </si>
  <si>
    <r>
      <rPr>
        <sz val="10"/>
        <rFont val="Arial"/>
        <charset val="134"/>
      </rPr>
      <t xml:space="preserve">Dokumen rancangan </t>
    </r>
    <r>
      <rPr>
        <i/>
        <sz val="10"/>
        <rFont val="Arial"/>
        <charset val="134"/>
      </rPr>
      <t>database</t>
    </r>
  </si>
  <si>
    <r>
      <rPr>
        <sz val="10"/>
        <rFont val="Arial"/>
        <charset val="134"/>
      </rPr>
      <t xml:space="preserve">Melakukan instalasi dan konfigurasi </t>
    </r>
    <r>
      <rPr>
        <i/>
        <sz val="10"/>
        <rFont val="Arial"/>
        <charset val="134"/>
      </rPr>
      <t>DBMS</t>
    </r>
  </si>
  <si>
    <r>
      <rPr>
        <sz val="10"/>
        <rFont val="Arial"/>
        <charset val="134"/>
      </rPr>
      <t>Laporan hasil instalasi dan konfigurasi DB</t>
    </r>
    <r>
      <rPr>
        <i/>
        <sz val="10"/>
        <rFont val="Arial"/>
        <charset val="134"/>
      </rPr>
      <t>MS</t>
    </r>
  </si>
  <si>
    <t>38.</t>
  </si>
  <si>
    <r>
      <rPr>
        <sz val="10"/>
        <rFont val="Arial"/>
        <charset val="134"/>
      </rPr>
      <t xml:space="preserve">Menyusun rencana </t>
    </r>
    <r>
      <rPr>
        <i/>
        <sz val="10"/>
        <rFont val="Arial"/>
        <charset val="134"/>
      </rPr>
      <t>backup</t>
    </r>
    <r>
      <rPr>
        <sz val="10"/>
        <rFont val="Arial"/>
        <charset val="134"/>
      </rPr>
      <t xml:space="preserve"> dan pemulihan data</t>
    </r>
  </si>
  <si>
    <r>
      <rPr>
        <sz val="10"/>
        <rFont val="Arial"/>
        <charset val="134"/>
      </rPr>
      <t xml:space="preserve">Dokumen rencana </t>
    </r>
    <r>
      <rPr>
        <i/>
        <sz val="10"/>
        <rFont val="Arial"/>
        <charset val="134"/>
      </rPr>
      <t xml:space="preserve">backup </t>
    </r>
    <r>
      <rPr>
        <sz val="10"/>
        <rFont val="Arial"/>
        <charset val="134"/>
      </rPr>
      <t>dan pemulihan data</t>
    </r>
  </si>
  <si>
    <t>39.</t>
  </si>
  <si>
    <r>
      <rPr>
        <sz val="10"/>
        <rFont val="Arial"/>
        <charset val="134"/>
      </rPr>
      <t xml:space="preserve">Melakukan </t>
    </r>
    <r>
      <rPr>
        <i/>
        <sz val="10"/>
        <rFont val="Arial"/>
        <charset val="134"/>
      </rPr>
      <t>backup</t>
    </r>
    <r>
      <rPr>
        <sz val="10"/>
        <rFont val="Arial"/>
        <charset val="134"/>
      </rPr>
      <t xml:space="preserve"> atau pemulihan data</t>
    </r>
  </si>
  <si>
    <r>
      <rPr>
        <sz val="10"/>
        <rFont val="Arial"/>
        <charset val="134"/>
      </rPr>
      <t xml:space="preserve">Dokumen hasil </t>
    </r>
    <r>
      <rPr>
        <i/>
        <sz val="10"/>
        <rFont val="Arial"/>
        <charset val="134"/>
      </rPr>
      <t xml:space="preserve">backup </t>
    </r>
    <r>
      <rPr>
        <sz val="10"/>
        <rFont val="Arial"/>
        <charset val="134"/>
      </rPr>
      <t>atau pemulihan data</t>
    </r>
  </si>
  <si>
    <t>40.</t>
  </si>
  <si>
    <r>
      <rPr>
        <sz val="10"/>
        <rFont val="Arial"/>
        <charset val="134"/>
      </rPr>
      <t xml:space="preserve">Menyusun tingkat kinerja layanan </t>
    </r>
    <r>
      <rPr>
        <i/>
        <sz val="10"/>
        <rFont val="Arial"/>
        <charset val="134"/>
      </rPr>
      <t>database</t>
    </r>
  </si>
  <si>
    <r>
      <rPr>
        <sz val="10"/>
        <rFont val="Arial"/>
        <charset val="134"/>
      </rPr>
      <t xml:space="preserve">Dokumen tingkat kinerja layanan </t>
    </r>
    <r>
      <rPr>
        <i/>
        <sz val="10"/>
        <rFont val="Arial"/>
        <charset val="134"/>
      </rPr>
      <t>database</t>
    </r>
  </si>
  <si>
    <t>41.</t>
  </si>
  <si>
    <r>
      <rPr>
        <sz val="10"/>
        <rFont val="Arial"/>
        <charset val="134"/>
      </rPr>
      <t xml:space="preserve">Melakukan peningkatan kinerja </t>
    </r>
    <r>
      <rPr>
        <i/>
        <sz val="10"/>
        <rFont val="Arial"/>
        <charset val="134"/>
      </rPr>
      <t>database</t>
    </r>
  </si>
  <si>
    <r>
      <rPr>
        <sz val="10"/>
        <rFont val="Arial"/>
        <charset val="134"/>
      </rPr>
      <t xml:space="preserve">Laporan peningkatan kinerja </t>
    </r>
    <r>
      <rPr>
        <i/>
        <sz val="10"/>
        <rFont val="Arial"/>
        <charset val="134"/>
      </rPr>
      <t>database</t>
    </r>
  </si>
  <si>
    <t>42.</t>
  </si>
  <si>
    <t>Menyusun rencana retensi data</t>
  </si>
  <si>
    <t>Dokumen rencana retensi data</t>
  </si>
  <si>
    <t>43.</t>
  </si>
  <si>
    <t>Menyusun kebutuhan teknologi data</t>
  </si>
  <si>
    <t>Dokumen kebutuhan teknologi data</t>
  </si>
  <si>
    <t>1 (satu) kali untuk setiap jenis manajemen data organisasi</t>
  </si>
  <si>
    <t>44.</t>
  </si>
  <si>
    <t>Melakukan evaluasi teknologi data</t>
  </si>
  <si>
    <t>Dokumen hasil evaluasi teknologi data</t>
  </si>
  <si>
    <t>45.</t>
  </si>
  <si>
    <t>Melakukan pengadministrasian teknologi data</t>
  </si>
  <si>
    <t>Surat tugas dan laporan administrasi teknologi data</t>
  </si>
  <si>
    <t>46.</t>
  </si>
  <si>
    <t>Melakukan deteksi dan perbaikan terhadap permasalahan teknologi data</t>
  </si>
  <si>
    <t>Laporan deteksi dan perbaikan terhadap permasalahan teknologi data</t>
  </si>
  <si>
    <t>8 (delapan) kali per bulan</t>
  </si>
  <si>
    <t>47.</t>
  </si>
  <si>
    <r>
      <rPr>
        <sz val="10"/>
        <rFont val="Arial"/>
        <charset val="134"/>
      </rPr>
      <t xml:space="preserve">Melakukan implementasi </t>
    </r>
    <r>
      <rPr>
        <i/>
        <sz val="10"/>
        <rFont val="Arial"/>
        <charset val="134"/>
      </rPr>
      <t>data mining</t>
    </r>
  </si>
  <si>
    <r>
      <rPr>
        <sz val="10"/>
        <rFont val="Arial"/>
        <charset val="134"/>
      </rPr>
      <t xml:space="preserve">Dokumen implementasi </t>
    </r>
    <r>
      <rPr>
        <i/>
        <sz val="10"/>
        <rFont val="Arial"/>
        <charset val="134"/>
      </rPr>
      <t>data mining</t>
    </r>
  </si>
  <si>
    <t>48.</t>
  </si>
  <si>
    <t>Menyusun kebutuhan atau standar keamanan data</t>
  </si>
  <si>
    <t>Dokumen kebutuhan atau standar keamanan data</t>
  </si>
  <si>
    <t>1 (satu) kali per semester</t>
  </si>
  <si>
    <t>49.</t>
  </si>
  <si>
    <t>Menyusun kebijakan keamanan data</t>
  </si>
  <si>
    <t>Dokumen kebijakan keamanan data</t>
  </si>
  <si>
    <t>50.</t>
  </si>
  <si>
    <t>Menyusun definisi kontrol atau prosedur keamanan data</t>
  </si>
  <si>
    <t>Dokumen definisi kontrol atau prosedur keamanan data</t>
  </si>
  <si>
    <t>51.</t>
  </si>
  <si>
    <t>Mengelola pengguna dan hak akses data</t>
  </si>
  <si>
    <t>Laporan pengelolaan pengguna dan hak akses data</t>
  </si>
  <si>
    <t>52.</t>
  </si>
  <si>
    <t>Melakukan analisis perilaku akses pengguna</t>
  </si>
  <si>
    <t>Dokumen hasil analisis perilaku akses pengguna</t>
  </si>
  <si>
    <t>53.</t>
  </si>
  <si>
    <t>Menyusun pemetaan data berdasarkan tingkat kerahasiaan informasi</t>
  </si>
  <si>
    <t>Dokumen peta data berdasarkan tingkat kerahasiaan informasi</t>
  </si>
  <si>
    <t>Melakukan studi kelayakan audit TI</t>
  </si>
  <si>
    <t>Laporan hasil studi kelayakan audit TI</t>
  </si>
  <si>
    <t xml:space="preserve"> 2 (dua) kali per tahun</t>
  </si>
  <si>
    <t>Menyusun proposal audit TI</t>
  </si>
  <si>
    <t>Proposal audit TI</t>
  </si>
  <si>
    <r>
      <rPr>
        <sz val="10"/>
        <rFont val="Arial"/>
        <charset val="134"/>
      </rPr>
      <t xml:space="preserve">Melakukan perancangan proses bisnis dan </t>
    </r>
    <r>
      <rPr>
        <i/>
        <sz val="10"/>
        <rFont val="Arial"/>
        <charset val="134"/>
      </rPr>
      <t>SOP</t>
    </r>
    <r>
      <rPr>
        <sz val="10"/>
        <rFont val="Arial"/>
        <charset val="134"/>
      </rPr>
      <t xml:space="preserve"> pelaksanaan audit TI</t>
    </r>
  </si>
  <si>
    <r>
      <rPr>
        <sz val="10"/>
        <rFont val="Arial"/>
        <charset val="134"/>
      </rPr>
      <t xml:space="preserve">Dokumen perancangan proses bisnis dan </t>
    </r>
    <r>
      <rPr>
        <i/>
        <sz val="10"/>
        <rFont val="Arial"/>
        <charset val="134"/>
      </rPr>
      <t xml:space="preserve">SOP </t>
    </r>
    <r>
      <rPr>
        <sz val="10"/>
        <rFont val="Arial"/>
        <charset val="134"/>
      </rPr>
      <t>pelaksanaan audit TI</t>
    </r>
  </si>
  <si>
    <r>
      <rPr>
        <sz val="10"/>
        <rFont val="Arial"/>
        <charset val="134"/>
      </rPr>
      <t xml:space="preserve">Melakukan pengkajian terhadap </t>
    </r>
    <r>
      <rPr>
        <i/>
        <sz val="10"/>
        <rFont val="Arial"/>
        <charset val="134"/>
      </rPr>
      <t>framework</t>
    </r>
    <r>
      <rPr>
        <sz val="10"/>
        <rFont val="Arial"/>
        <charset val="134"/>
      </rPr>
      <t xml:space="preserve"> audit TI</t>
    </r>
  </si>
  <si>
    <r>
      <rPr>
        <sz val="10"/>
        <rFont val="Arial"/>
        <charset val="134"/>
      </rPr>
      <t xml:space="preserve">Dokumen kajian </t>
    </r>
    <r>
      <rPr>
        <i/>
        <sz val="10"/>
        <rFont val="Arial"/>
        <charset val="134"/>
      </rPr>
      <t>framework</t>
    </r>
    <r>
      <rPr>
        <sz val="10"/>
        <rFont val="Arial"/>
        <charset val="134"/>
      </rPr>
      <t xml:space="preserve"> audit TI</t>
    </r>
  </si>
  <si>
    <r>
      <rPr>
        <sz val="10"/>
        <rFont val="Arial"/>
        <charset val="134"/>
      </rPr>
      <t xml:space="preserve">Melakukan pengkajian terhadap </t>
    </r>
    <r>
      <rPr>
        <i/>
        <sz val="10"/>
        <rFont val="Arial"/>
        <charset val="134"/>
      </rPr>
      <t>tool</t>
    </r>
    <r>
      <rPr>
        <sz val="10"/>
        <rFont val="Arial"/>
        <charset val="134"/>
      </rPr>
      <t xml:space="preserve"> dan aplikasi yang digunakan untuk audit TI</t>
    </r>
  </si>
  <si>
    <r>
      <rPr>
        <sz val="10"/>
        <rFont val="Arial"/>
        <charset val="134"/>
      </rPr>
      <t xml:space="preserve">Dokumen kajian </t>
    </r>
    <r>
      <rPr>
        <i/>
        <sz val="10"/>
        <rFont val="Arial"/>
        <charset val="134"/>
      </rPr>
      <t>tool</t>
    </r>
    <r>
      <rPr>
        <sz val="10"/>
        <rFont val="Arial"/>
        <charset val="134"/>
      </rPr>
      <t xml:space="preserve"> dan aplikasi yang digunakan untuk audit TI</t>
    </r>
  </si>
  <si>
    <t>Melakukan analisis awal untuk kebutuhan audit TI</t>
  </si>
  <si>
    <t>Dokumen hasil analisis awal untuk kebutuhan audit TI</t>
  </si>
  <si>
    <t>4 kali per tahun</t>
  </si>
  <si>
    <t>Melakukan pengumpulan data audit TI menggunakan metode tertentu</t>
  </si>
  <si>
    <t>Dokumen kumpulan data audit TI</t>
  </si>
  <si>
    <t>Maksimum penilaian adalah 10 obyek untuk 1 area TI</t>
  </si>
  <si>
    <t>Melakukan pengujian, verifikasi, atau validasi terhadap data audit TI</t>
  </si>
  <si>
    <t>Laporan pengujian, verifikasi, atau validasi terhadap data audit TI</t>
  </si>
  <si>
    <t>Melakukan analisis data audit TI</t>
  </si>
  <si>
    <t>Dokumen hasil analisis data audit TI</t>
  </si>
  <si>
    <t>Melakukan evaluasi kegiatan audit TI</t>
  </si>
  <si>
    <t>Dokumen hasil evaluasi kegiatan audit TI</t>
  </si>
  <si>
    <t>Manajemen risiko TI</t>
  </si>
  <si>
    <t>Melakukan reviu dokumen manajemen risiko</t>
  </si>
  <si>
    <t>Laporan hasil reviu dokumen manajemen risiko</t>
  </si>
  <si>
    <r>
      <rPr>
        <sz val="10"/>
        <rFont val="Arial"/>
        <charset val="134"/>
      </rPr>
      <t xml:space="preserve">Membuat </t>
    </r>
    <r>
      <rPr>
        <i/>
        <sz val="10"/>
        <rFont val="Arial"/>
        <charset val="134"/>
      </rPr>
      <t>framework</t>
    </r>
    <r>
      <rPr>
        <sz val="10"/>
        <rFont val="Arial"/>
        <charset val="134"/>
      </rPr>
      <t xml:space="preserve"> manajemen risiko</t>
    </r>
  </si>
  <si>
    <r>
      <rPr>
        <sz val="10"/>
        <rFont val="Arial"/>
        <charset val="134"/>
      </rPr>
      <t xml:space="preserve">Dokumen </t>
    </r>
    <r>
      <rPr>
        <i/>
        <sz val="10"/>
        <rFont val="Arial"/>
        <charset val="134"/>
      </rPr>
      <t>framework</t>
    </r>
    <r>
      <rPr>
        <sz val="10"/>
        <rFont val="Arial"/>
        <charset val="134"/>
      </rPr>
      <t xml:space="preserve"> manajemen risiko</t>
    </r>
  </si>
  <si>
    <t>Menyusun rencana manajemen risiko</t>
  </si>
  <si>
    <t>Dokumen rencana manajemen risiko</t>
  </si>
  <si>
    <t>Melakukan analisis faktor risiko</t>
  </si>
  <si>
    <t>Dokumen hasil analisis faktor risiko</t>
  </si>
  <si>
    <t>1 (satu) analisis tiap kategori risiko</t>
  </si>
  <si>
    <t>Melakukan identifikasi risiko</t>
  </si>
  <si>
    <t>Dokumen hasil identifikasi risiko</t>
  </si>
  <si>
    <t>Melakukan pengukuran risiko</t>
  </si>
  <si>
    <t>Dokumen hasil pengukuran risiko</t>
  </si>
  <si>
    <t>Menyusun strategi penanganan risiko</t>
  </si>
  <si>
    <t>Dokumen strategi penanganan risiko</t>
  </si>
  <si>
    <t>Membuat prosedur penanganan risiko</t>
  </si>
  <si>
    <t>Dokumen prosedur penanganan risiko</t>
  </si>
  <si>
    <t>setiap item risiko yang ada di dalam daftar risiko</t>
  </si>
  <si>
    <t>Menyusun solusi teknis penanganan risiko</t>
  </si>
  <si>
    <t>Dokumen solusi teknis penanganan risiko</t>
  </si>
  <si>
    <r>
      <rPr>
        <sz val="10"/>
        <rFont val="Arial"/>
        <charset val="134"/>
      </rPr>
      <t>Melakukan pemantauan (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>) terhadap strategi penanganan risiko</t>
    </r>
  </si>
  <si>
    <t>Laporan hasil pemantauan strategi penanganan risiko</t>
  </si>
  <si>
    <t>Melakukan evaluasi terhadap strategi penanganan risiko</t>
  </si>
  <si>
    <t>Dokumen hasil evaluasi  strategi penanganan risiko</t>
  </si>
  <si>
    <t>INFRASTRUKTUR TEKNOLOGI INFORMASI</t>
  </si>
  <si>
    <t>Melakukan analisis kebutuhan pengguna sistem jaringan komputer kompleks</t>
  </si>
  <si>
    <t>Dokumen hasil analisis kebutuhan pengguna sistem jaringan komputer kompleks</t>
  </si>
  <si>
    <t>12 (dua belas) kali pertahun</t>
  </si>
  <si>
    <t>Melakukan analisis kondisi sistem jaringan komputer kompleks yang sedang berjalan</t>
  </si>
  <si>
    <t>Dokumen hasil analisis kondisi sistem jaringan komputer kompleks yang sedang berjalan</t>
  </si>
  <si>
    <r>
      <rPr>
        <sz val="10"/>
        <rFont val="Arial"/>
        <charset val="134"/>
      </rPr>
      <t>Membuat rancangan logis (</t>
    </r>
    <r>
      <rPr>
        <i/>
        <sz val="10"/>
        <rFont val="Arial"/>
        <charset val="134"/>
      </rPr>
      <t>logical design</t>
    </r>
    <r>
      <rPr>
        <sz val="10"/>
        <rFont val="Arial"/>
        <charset val="134"/>
      </rPr>
      <t>) sistem jaringan komputer</t>
    </r>
  </si>
  <si>
    <t>Dokumen rancangan logis sistem jaringan komputer</t>
  </si>
  <si>
    <r>
      <rPr>
        <sz val="10"/>
        <rFont val="Arial"/>
        <charset val="134"/>
      </rPr>
      <t>Membuat rancangan fisik (</t>
    </r>
    <r>
      <rPr>
        <i/>
        <sz val="10"/>
        <rFont val="Arial"/>
        <charset val="134"/>
      </rPr>
      <t>physical design</t>
    </r>
    <r>
      <rPr>
        <sz val="10"/>
        <rFont val="Arial"/>
        <charset val="134"/>
      </rPr>
      <t>) sistem jaringan komputer</t>
    </r>
  </si>
  <si>
    <t>Dokumen rancangan fisik sistem jaringan komputer</t>
  </si>
  <si>
    <t>Menerapkan rancangan fisik sistem jaringan komputer kompleks</t>
  </si>
  <si>
    <t>Dokumen implementasi rancangan fisik sistem jaringan komputer kompleks</t>
  </si>
  <si>
    <t>Menerapkan rancangan logis sistem pengamanan jaringan komputer kompleks</t>
  </si>
  <si>
    <t>Dokumen implementasi rancangan logis sistem pengamanan jaringan komputer kompleks</t>
  </si>
  <si>
    <t>Menyusun prosedur pemanfaatan sistem jaringan</t>
  </si>
  <si>
    <t>Dokumen prosedur pemanfaatan sistem jaringan</t>
  </si>
  <si>
    <t>1. Prosedur yang dapat dinilai merupakan salah satu area pada cakupan.
2. Prosedur pemanfaatan dapat dibuat jika sistem jaringan telah beroperasi.</t>
  </si>
  <si>
    <t>Menyusun rancangan uji coba sistem jaringan kompleks</t>
  </si>
  <si>
    <t>Dokumen rancangan uji coba sistem jaringan kompleks</t>
  </si>
  <si>
    <t>Rancangan uji coba dibuat bila terdapat rancangan/implementasi baru dari sistem jaringan kompleks</t>
  </si>
  <si>
    <t>Melakukan uji coba sistem jaringan komputer kompleks</t>
  </si>
  <si>
    <t>Laporan uji coba sistem jaringan komputer kompleks</t>
  </si>
  <si>
    <t>1. Uji coba dilakukan berdasarkan rancangan uji coba.
2. Prakom yang melakukan uji coba harus berbeda dengan prakom yang mengimplementasikan sistem jaringan kompleks.</t>
  </si>
  <si>
    <t>Melakukan evaluasi uji coba sistem jaringan komputer sederhana</t>
  </si>
  <si>
    <t>Dokumen hasil evaluasi uji coba sistem jaringan komputer sederhana</t>
  </si>
  <si>
    <t xml:space="preserve"> Kegiatan evaluasi uji coba dapat dilakukan setelah kegiatan uji coba dilakukan</t>
  </si>
  <si>
    <t>Melakukan evaluasi uji coba sistem jaringan komputer kompleks</t>
  </si>
  <si>
    <t>Dokumen hasil evaluasi uji coba sistem jaringan komputer kompleks</t>
  </si>
  <si>
    <t>1. Prakom yang melakukan evaluasi uji coba harus berbeda dengan prakom yang mengimplementasikan sistem jaringan komputer kompleks.
2. Kegiatan evaluasi uji coba dapat dilakukan setelah kegiatan uji coba dilakukan.</t>
  </si>
  <si>
    <t>Menyusun dokumentasi penggunaan sistem jaringan komputer</t>
  </si>
  <si>
    <t>Dokumen penggunaan sistem jaringan komputer</t>
  </si>
  <si>
    <t>1. Dokumentasi penggunaan dapat dibuat jika sistem jaringan operasional.
2. Dokumen yang dapat dinilai merupakan dokumen yang terkait dengan salah satu area pada cakupan.</t>
  </si>
  <si>
    <r>
      <rPr>
        <sz val="10"/>
        <rFont val="Arial"/>
        <charset val="134"/>
      </rPr>
      <t>Melakukan analisis permasalahan dari hasil pemantauan (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>) jaringan</t>
    </r>
  </si>
  <si>
    <t>Dokumen hasil analisis permasalahan dari hasil pemantauan jaringan</t>
  </si>
  <si>
    <t>dilakukan jika terdapat anomali/permasalahan pada hasil pemantauan jaringan</t>
  </si>
  <si>
    <r>
      <rPr>
        <sz val="10"/>
        <rFont val="Arial"/>
        <charset val="134"/>
      </rPr>
      <t>Muda</t>
    </r>
  </si>
  <si>
    <t>Melakukan optimalisasi sistem jaringan</t>
  </si>
  <si>
    <t>Dokumen optimalisasi sistem jaringan</t>
  </si>
  <si>
    <t xml:space="preserve">1.  terdapat  permintaan dari  pengguna atau untuk mengatasi permasalahan pada sistem jaringan. 
2.  Pemberian angka kredit berdasarkan satuan kegiatan. </t>
  </si>
  <si>
    <t>Melakukan deteksi dan atau perbaikan terhadap permasalahan yang terjadi pada sistem jaringan kompleks</t>
  </si>
  <si>
    <t>Dokumen hasil deteksi dan atau perbaikan terhadap permasalahan yang terjadi pada sistem jaringan kompleks</t>
  </si>
  <si>
    <t xml:space="preserve">1. Perbaikan dan deteksi dilakukan hanya pada perangkat jaringan yang terkait dengan sistem jaringan kompleks; dan
2. Maksimal  4 kali dalam satu bulan </t>
  </si>
  <si>
    <t>Menyusun rumusan kebijakan keamanan jaringan</t>
  </si>
  <si>
    <t>Dokumen rumusan kebijakan keamanan jaringan</t>
  </si>
  <si>
    <t>Melakukan reviu kebijakan keamanan jaringan</t>
  </si>
  <si>
    <t>Dokumen hasil reviu kebijakan keamanan jaringan</t>
  </si>
  <si>
    <t xml:space="preserve"> satu kali dalam satu semester</t>
  </si>
  <si>
    <t>Menyusun prosedur keamanan jaringan</t>
  </si>
  <si>
    <t>Dokumen Prosedur keamanan jaringan</t>
  </si>
  <si>
    <t>3 kali tiap semester</t>
  </si>
  <si>
    <t>Menyusun petunjuk teknis sistem jaringan komputer dan keamanan jaringan</t>
  </si>
  <si>
    <t>Buku petunjuk teknis sistem jaringan komputer dan keamanan jaringan</t>
  </si>
  <si>
    <t xml:space="preserve"> 1 (satu) kali per semester</t>
  </si>
  <si>
    <t>Melakukan pemeriksaan kepatuhan terhadap kebijakan keamanan jaringan</t>
  </si>
  <si>
    <t>Dokumen hasil pemeriksaan kepatuhan terhadap kebijakan keamanan jaringan</t>
  </si>
  <si>
    <t>Pemeriksaan kepatuhan terhadap kebijakan keamanan jaringan harus dilakukan secara bulanan, dan dapat dikompilasi menjadi catatan pemeriksaan kepatuhan selama satu semester.</t>
  </si>
  <si>
    <t>Menyusun rencana pengoperasian infrastruktur TI</t>
  </si>
  <si>
    <t>Dokumen rencana pengoperasian infrastruktur TI</t>
  </si>
  <si>
    <t>1 kali dalam 3 bulan</t>
  </si>
  <si>
    <t>Menyusun KAK</t>
  </si>
  <si>
    <t>Dokumen Kerangka Acuan Kerja</t>
  </si>
  <si>
    <t>Melakukan evaluasi proposal teknis penyedia barang/jasa infrastruktur TI</t>
  </si>
  <si>
    <t>Dokumen hasil evaluasi proposal teknis penyedia barang/jasa infrastruktur TI</t>
  </si>
  <si>
    <t xml:space="preserve"> 6 kali dalam 1 tahun</t>
  </si>
  <si>
    <t>Melakukan pengkajian terhadap pemenuhan/ kesesuaian infrastruktur TI terhadap regulasi</t>
  </si>
  <si>
    <t>Dokumen kajian bterhadap pemenuhan/ kesesuaian infrastruktur TI terhadap regulasi</t>
  </si>
  <si>
    <t>1(satu) kali per semester</t>
  </si>
  <si>
    <t>Melakukan pemeriksaan kesesuaian antara Infrastruktur TI dengan spesifikasi teknis</t>
  </si>
  <si>
    <t>Dokumen hasil pemeriksaan kesesuaian antara Infrastruktur TI dengan spesifikasi teknis</t>
  </si>
  <si>
    <t xml:space="preserve"> 3 (tiga) kali kegiatan pemeriksaan per tahun </t>
  </si>
  <si>
    <t>Melakukan pengujian infrastruktur TI</t>
  </si>
  <si>
    <t>Laporan hasil pengujian infrastruktur TI</t>
  </si>
  <si>
    <t>Menyusun rencana pemeliharaan infrastruktur TI</t>
  </si>
  <si>
    <t>Dokumen rencana pemeliharaan infrastruktur TI</t>
  </si>
  <si>
    <t>2 (dua) kali pertahun</t>
  </si>
  <si>
    <t>Melakukan pemeliharaan infrastruktur TI</t>
  </si>
  <si>
    <t>Laporan pemeliharaan infrastruktur TI</t>
  </si>
  <si>
    <t>Melakukan pemasangan infrastruktur TI</t>
  </si>
  <si>
    <t>Laporan pemasangan infrastruktur TI</t>
  </si>
  <si>
    <t>Melakukan pengaturan akses keamanan fisik TI</t>
  </si>
  <si>
    <t>Dokumen aturan akses keamanan fisik TI</t>
  </si>
  <si>
    <t>1 kali dalam satu bulan</t>
  </si>
  <si>
    <r>
      <rPr>
        <sz val="10"/>
        <rFont val="Arial"/>
        <charset val="134"/>
      </rPr>
      <t>Melakukan analisis permasalahan dari hasil pemantauan (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>) kinerja infrastruktur TI</t>
    </r>
  </si>
  <si>
    <t>Dokumen hasil analisis permasalahan dari hasil pemantauan kinerja infrastruktur TI</t>
  </si>
  <si>
    <t>satu kali per minggu</t>
  </si>
  <si>
    <t>Melakukan deteksi dan atau perbaikan terhadap permasalahan infrastruktur TI</t>
  </si>
  <si>
    <t>Laporan hasil deteksi dan atau perbaikan terhadap permasalahan infrastruktur TI</t>
  </si>
  <si>
    <t>8 kali dalam satu bulan</t>
  </si>
  <si>
    <t>Menyusun prosedur pemanfaatan infrastruktur TI</t>
  </si>
  <si>
    <t>Dokumen prosedur pemanfaatan infrastruktur TI</t>
  </si>
  <si>
    <r>
      <rPr>
        <sz val="10"/>
        <rFont val="Arial"/>
        <charset val="134"/>
      </rPr>
      <t xml:space="preserve">Menyiapkan peralatan </t>
    </r>
    <r>
      <rPr>
        <i/>
        <sz val="10"/>
        <rFont val="Arial"/>
        <charset val="134"/>
      </rPr>
      <t>video conference</t>
    </r>
    <r>
      <rPr>
        <sz val="10"/>
        <rFont val="Arial"/>
        <charset val="134"/>
      </rPr>
      <t xml:space="preserve"> (</t>
    </r>
    <r>
      <rPr>
        <i/>
        <sz val="10"/>
        <rFont val="Arial"/>
        <charset val="134"/>
      </rPr>
      <t>vicon</t>
    </r>
    <r>
      <rPr>
        <sz val="10"/>
        <rFont val="Arial"/>
        <charset val="134"/>
      </rPr>
      <t>/</t>
    </r>
    <r>
      <rPr>
        <i/>
        <sz val="10"/>
        <rFont val="Arial"/>
        <charset val="134"/>
      </rPr>
      <t>streaming</t>
    </r>
    <r>
      <rPr>
        <sz val="10"/>
        <rFont val="Arial"/>
        <charset val="134"/>
      </rPr>
      <t xml:space="preserve">), 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 xml:space="preserve"> peralatan (audio, video, dan perangkat jaringan), dan mengatur </t>
    </r>
    <r>
      <rPr>
        <i/>
        <sz val="10"/>
        <rFont val="Arial"/>
        <charset val="134"/>
      </rPr>
      <t>layout</t>
    </r>
  </si>
  <si>
    <r>
      <rPr>
        <sz val="10"/>
        <rFont val="Arial"/>
        <charset val="134"/>
      </rPr>
      <t xml:space="preserve">Laporan hasil penyiapan peralatan </t>
    </r>
    <r>
      <rPr>
        <i/>
        <sz val="10"/>
        <rFont val="Arial"/>
        <charset val="134"/>
      </rPr>
      <t>vicon</t>
    </r>
    <r>
      <rPr>
        <sz val="10"/>
        <rFont val="Arial"/>
        <charset val="134"/>
      </rPr>
      <t>, monitoring peralatan, dan pengaturan layout</t>
    </r>
  </si>
  <si>
    <t>Melakukan optimalisasi kinerja infrastruktur TI</t>
  </si>
  <si>
    <t>Dokumen optimalisasi kinerja infrastruktur TI</t>
  </si>
  <si>
    <t>Menyusun usulan pembangunan sistem informasi</t>
  </si>
  <si>
    <t>Dokumen usulan pembangunan sistem informasi</t>
  </si>
  <si>
    <t>Menyusun rencana studi kelayakan sistem informasi</t>
  </si>
  <si>
    <t>Proposal rencana studi kelayakan sistem informasi</t>
  </si>
  <si>
    <t>18 (delapan belas) proposal per tahun</t>
  </si>
  <si>
    <t>Melakukan studi kelayakan sistem informasi</t>
  </si>
  <si>
    <t>Dokumen hasil studi kelayakan sistem informasi</t>
  </si>
  <si>
    <t>8 (delapan belas) dokumen per tahun</t>
  </si>
  <si>
    <t>Melakukan identifikasi kebutuhan pengguna sistem informasi</t>
  </si>
  <si>
    <t>Dokumen hasil identifikasi kebutuhan pengguna sistem informasi</t>
  </si>
  <si>
    <t>Melakukan analisis sistem informasi</t>
  </si>
  <si>
    <t>Dokumen hasil analisis sistem informasi</t>
  </si>
  <si>
    <t>Melakukan pemodelan proses sistem informasi</t>
  </si>
  <si>
    <t>Dokumen hasil pemodelan proses sistem informasi</t>
  </si>
  <si>
    <t>7</t>
  </si>
  <si>
    <t>Melakukan perancangan sistem informasi</t>
  </si>
  <si>
    <t>Dokumen hasil perancangan sistem informasi</t>
  </si>
  <si>
    <t>Membuat algoritma pemrograman</t>
  </si>
  <si>
    <t>Dokumen algoritma program</t>
  </si>
  <si>
    <t>Membuat program aplikasi / sistem informasi</t>
  </si>
  <si>
    <t>Program aplikasi sistem informasi</t>
  </si>
  <si>
    <t>Mengembangkan program aplikasi sistem informasi</t>
  </si>
  <si>
    <t>Dokumentasi hasil pengembangan program aplikasi sistem informasi</t>
  </si>
  <si>
    <r>
      <rPr>
        <sz val="10"/>
        <rFont val="Arial"/>
        <charset val="134"/>
      </rPr>
      <t xml:space="preserve">Menyusun definisi </t>
    </r>
    <r>
      <rPr>
        <i/>
        <sz val="10"/>
        <rFont val="Arial"/>
        <charset val="134"/>
      </rPr>
      <t>rule</t>
    </r>
    <r>
      <rPr>
        <sz val="10"/>
        <rFont val="Arial"/>
        <charset val="134"/>
      </rPr>
      <t xml:space="preserve"> validasi pada program aplikasi sistem informasi</t>
    </r>
  </si>
  <si>
    <r>
      <rPr>
        <sz val="10"/>
        <rFont val="Arial"/>
        <charset val="134"/>
      </rPr>
      <t xml:space="preserve">Dokumen </t>
    </r>
    <r>
      <rPr>
        <i/>
        <sz val="10"/>
        <rFont val="Arial"/>
        <charset val="134"/>
      </rPr>
      <t>rule</t>
    </r>
    <r>
      <rPr>
        <sz val="10"/>
        <rFont val="Arial"/>
        <charset val="134"/>
      </rPr>
      <t xml:space="preserve"> validasi pada program aplikasi sistem informasi</t>
    </r>
  </si>
  <si>
    <t>Melakukan penyiapan data untuk uji coba sistem informasi</t>
  </si>
  <si>
    <t>Dokumen contoh data uji coba sistem informasi</t>
  </si>
  <si>
    <t>Menyusun skenario uji coba sistem informasi</t>
  </si>
  <si>
    <t>Dokumen skenario uji coba sistem informasi</t>
  </si>
  <si>
    <t>Melakukan uji coba sistem informasi</t>
  </si>
  <si>
    <t>Laporan uji coba sistem informasi</t>
  </si>
  <si>
    <t>Melakukan pemeriksaan dan analisis hasil uji coba sistem informasi</t>
  </si>
  <si>
    <t>Laporan hasil pemeriksaan dan analisis hasil uji coba sistem informasi</t>
  </si>
  <si>
    <t>Melakukan deteksi dan atau perbaikan kerusakan sistem informasi</t>
  </si>
  <si>
    <t>Laporan hasil deteksi dan atau perbaikan kerusakan sistem informasi</t>
  </si>
  <si>
    <t>36 (tiga puluh enam) kali per tahun</t>
  </si>
  <si>
    <t>Menyusun petunjuk operasional  program  aplikasi sistem informasi</t>
  </si>
  <si>
    <t>Buku petunjuk operasional  program aplikasi sistem informasi</t>
  </si>
  <si>
    <t>54 (lima puluh empat) dokumen per tahun</t>
  </si>
  <si>
    <r>
      <rPr>
        <sz val="10"/>
        <rFont val="Arial"/>
        <charset val="134"/>
      </rPr>
      <t>Melakukan instalasi/</t>
    </r>
    <r>
      <rPr>
        <i/>
        <sz val="10"/>
        <rFont val="Arial"/>
        <charset val="134"/>
      </rPr>
      <t>upgrade</t>
    </r>
    <r>
      <rPr>
        <sz val="10"/>
        <rFont val="Arial"/>
        <charset val="134"/>
      </rPr>
      <t xml:space="preserve"> dan konfigurasi sistem operasi/aplikasi</t>
    </r>
  </si>
  <si>
    <r>
      <rPr>
        <sz val="10"/>
        <rFont val="Arial"/>
        <charset val="134"/>
      </rPr>
      <t>Laporan pelaksanaan instalasi/</t>
    </r>
    <r>
      <rPr>
        <i/>
        <sz val="10"/>
        <rFont val="Arial"/>
        <charset val="134"/>
      </rPr>
      <t xml:space="preserve">upgrade </t>
    </r>
    <r>
      <rPr>
        <sz val="10"/>
        <rFont val="Arial"/>
        <charset val="134"/>
      </rPr>
      <t>dan konfigurasi sistem operasi/aplikasi</t>
    </r>
  </si>
  <si>
    <r>
      <rPr>
        <sz val="10"/>
        <rFont val="Arial"/>
        <charset val="134"/>
      </rPr>
      <t>Melakukan pemantauan (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>) kinerja aplikasi sistem informasi di lingkungan instansi</t>
    </r>
  </si>
  <si>
    <t>Laporan pemantauan kinerja aplikasi sistem informasi di lingkungan instansi</t>
  </si>
  <si>
    <t>Menyusun rencana studi kelayakan untuk pengolahan data</t>
  </si>
  <si>
    <t>Proposal rencana studi kelayakan pengolahan data</t>
  </si>
  <si>
    <t>Melakukan studi kelayakan untuk pengolahan data</t>
  </si>
  <si>
    <t>Dokumen hasil studi kelayakan pengolahan data</t>
  </si>
  <si>
    <t xml:space="preserve"> 18 (delapan belas) dokumen per tahun</t>
  </si>
  <si>
    <t>Menyusun prosedur pengolahan data</t>
  </si>
  <si>
    <t>Dokumen prosedur pengolahan data</t>
  </si>
  <si>
    <t>Menyusun petunjuk teknis pelaksanaan pengolahan data</t>
  </si>
  <si>
    <t>Buku petunjuk teknis pelaksanaan pengolahan data</t>
  </si>
  <si>
    <t>18 (delapan belas) buku per tahun</t>
  </si>
  <si>
    <r>
      <rPr>
        <sz val="10"/>
        <rFont val="Arial"/>
        <charset val="134"/>
      </rPr>
      <t xml:space="preserve">Melakukan  </t>
    </r>
    <r>
      <rPr>
        <i/>
        <sz val="10"/>
        <rFont val="Arial"/>
        <charset val="134"/>
      </rPr>
      <t>data crawling</t>
    </r>
    <r>
      <rPr>
        <sz val="10"/>
        <rFont val="Arial"/>
        <charset val="134"/>
      </rPr>
      <t xml:space="preserve">, </t>
    </r>
    <r>
      <rPr>
        <i/>
        <sz val="10"/>
        <rFont val="Arial"/>
        <charset val="134"/>
      </rPr>
      <t>data feeding</t>
    </r>
    <r>
      <rPr>
        <sz val="10"/>
        <rFont val="Arial"/>
        <charset val="134"/>
      </rPr>
      <t>, atau</t>
    </r>
    <r>
      <rPr>
        <i/>
        <sz val="10"/>
        <rFont val="Arial"/>
        <charset val="134"/>
      </rPr>
      <t xml:space="preserve"> data loading</t>
    </r>
  </si>
  <si>
    <r>
      <rPr>
        <sz val="10"/>
        <rFont val="Arial"/>
        <charset val="134"/>
      </rPr>
      <t xml:space="preserve">Laporan hasil </t>
    </r>
    <r>
      <rPr>
        <i/>
        <sz val="10"/>
        <rFont val="Arial"/>
        <charset val="134"/>
      </rPr>
      <t xml:space="preserve">data crawling, data feeding, </t>
    </r>
    <r>
      <rPr>
        <sz val="10"/>
        <rFont val="Arial"/>
        <charset val="134"/>
      </rPr>
      <t xml:space="preserve">atau </t>
    </r>
    <r>
      <rPr>
        <i/>
        <sz val="10"/>
        <rFont val="Arial"/>
        <charset val="134"/>
      </rPr>
      <t>data loading</t>
    </r>
  </si>
  <si>
    <t>4 kali per bulan</t>
  </si>
  <si>
    <t>Melakukan manipulasi data</t>
  </si>
  <si>
    <t>Laporan manipulasi data</t>
  </si>
  <si>
    <t>18 (delapan belas) laporan per tahun</t>
  </si>
  <si>
    <r>
      <rPr>
        <sz val="10"/>
        <rFont val="Arial"/>
        <charset val="134"/>
      </rPr>
      <t>Melakukan pemantauan (</t>
    </r>
    <r>
      <rPr>
        <i/>
        <sz val="10"/>
        <rFont val="Arial"/>
        <charset val="134"/>
      </rPr>
      <t>monitoring</t>
    </r>
    <r>
      <rPr>
        <sz val="10"/>
        <rFont val="Arial"/>
        <charset val="134"/>
      </rPr>
      <t>) pengolahan data</t>
    </r>
  </si>
  <si>
    <t>Laporan hasil pemantauan pengolahan data</t>
  </si>
  <si>
    <t>Melakukan evaluasi pengolahan data</t>
  </si>
  <si>
    <t>Dokumen hasil evaluasi pengolahan data</t>
  </si>
  <si>
    <t>Area TI spesial / khusus</t>
  </si>
  <si>
    <t>Menyusun definisi sistem proyeksi pada suatu data spasial</t>
  </si>
  <si>
    <t>Dokumen sistem proyeksi data spasial</t>
  </si>
  <si>
    <t xml:space="preserve">5 (lima) kali per bulan </t>
  </si>
  <si>
    <t>Membuat peta tematik rinci</t>
  </si>
  <si>
    <t>Peta tematik rinci</t>
  </si>
  <si>
    <t>10 (sepuluh) peta tematik per bulan</t>
  </si>
  <si>
    <t>Melakukan pengolahan data atribut dan spasial rinci</t>
  </si>
  <si>
    <t>Laporan hasil pengolahan peta yang telah dilengkapi data atribut dan spasial rinci</t>
  </si>
  <si>
    <t>Melakukan analisis data spasial</t>
  </si>
  <si>
    <t>Dokumen hasil analisis data spasial</t>
  </si>
  <si>
    <t>4 (empat) kali per bulan</t>
  </si>
  <si>
    <r>
      <rPr>
        <sz val="10"/>
        <rFont val="Arial"/>
        <charset val="134"/>
      </rPr>
      <t xml:space="preserve">Mengoperasikan </t>
    </r>
    <r>
      <rPr>
        <i/>
        <sz val="10"/>
        <rFont val="Arial"/>
        <charset val="134"/>
      </rPr>
      <t>tools</t>
    </r>
    <r>
      <rPr>
        <sz val="10"/>
        <rFont val="Arial"/>
        <charset val="134"/>
      </rPr>
      <t xml:space="preserve"> untuk membuat </t>
    </r>
    <r>
      <rPr>
        <i/>
        <sz val="10"/>
        <rFont val="Arial"/>
        <charset val="134"/>
      </rPr>
      <t>storyboard</t>
    </r>
  </si>
  <si>
    <t>Storyboard</t>
  </si>
  <si>
    <r>
      <rPr>
        <sz val="10"/>
        <rFont val="Arial"/>
        <charset val="134"/>
      </rPr>
      <t xml:space="preserve">Membuat </t>
    </r>
    <r>
      <rPr>
        <i/>
        <sz val="10"/>
        <rFont val="Arial"/>
        <charset val="134"/>
      </rPr>
      <t>flowchart</t>
    </r>
    <r>
      <rPr>
        <sz val="10"/>
        <rFont val="Arial"/>
        <charset val="134"/>
      </rPr>
      <t xml:space="preserve"> untuk pemrograman multimedia</t>
    </r>
  </si>
  <si>
    <r>
      <rPr>
        <i/>
        <sz val="10"/>
        <rFont val="Arial"/>
        <charset val="134"/>
      </rPr>
      <t xml:space="preserve">Flowchart </t>
    </r>
    <r>
      <rPr>
        <sz val="10"/>
        <rFont val="Arial"/>
        <charset val="134"/>
      </rPr>
      <t>pemrograman multimedia</t>
    </r>
  </si>
  <si>
    <t>1 (satu) flowchart per bulan</t>
  </si>
  <si>
    <r>
      <rPr>
        <sz val="10"/>
        <rFont val="Arial"/>
        <charset val="134"/>
      </rPr>
      <t xml:space="preserve">Melakukan </t>
    </r>
    <r>
      <rPr>
        <i/>
        <sz val="10"/>
        <rFont val="Arial"/>
        <charset val="134"/>
      </rPr>
      <t>editing</t>
    </r>
    <r>
      <rPr>
        <sz val="10"/>
        <rFont val="Arial"/>
        <charset val="134"/>
      </rPr>
      <t xml:space="preserve"> objek multimedia kompleks dengan piranti lunak</t>
    </r>
  </si>
  <si>
    <r>
      <rPr>
        <sz val="10"/>
        <rFont val="Arial"/>
        <charset val="134"/>
      </rPr>
      <t xml:space="preserve">Dokumen hasil </t>
    </r>
    <r>
      <rPr>
        <i/>
        <sz val="10"/>
        <rFont val="Arial"/>
        <charset val="134"/>
      </rPr>
      <t>editing</t>
    </r>
    <r>
      <rPr>
        <sz val="10"/>
        <rFont val="Arial"/>
        <charset val="134"/>
      </rPr>
      <t>objek multimedia kompleks</t>
    </r>
  </si>
  <si>
    <t>Membuat objek multimedia kompleks dengan piranti lunak</t>
  </si>
  <si>
    <t>Dokumen objek multimedia kompleks</t>
  </si>
  <si>
    <r>
      <rPr>
        <sz val="10"/>
        <rFont val="Arial"/>
        <charset val="134"/>
      </rPr>
      <t xml:space="preserve">Membuat </t>
    </r>
    <r>
      <rPr>
        <i/>
        <sz val="10"/>
        <rFont val="Arial"/>
        <charset val="134"/>
      </rPr>
      <t>prototype</t>
    </r>
    <r>
      <rPr>
        <sz val="10"/>
        <rFont val="Arial"/>
        <charset val="134"/>
      </rPr>
      <t xml:space="preserve"> kompleks pada program multimedia</t>
    </r>
  </si>
  <si>
    <r>
      <rPr>
        <sz val="10"/>
        <rFont val="Arial"/>
        <charset val="134"/>
      </rPr>
      <t xml:space="preserve">Dokumen </t>
    </r>
    <r>
      <rPr>
        <i/>
        <sz val="10"/>
        <rFont val="Arial"/>
        <charset val="134"/>
      </rPr>
      <t>prototype</t>
    </r>
    <r>
      <rPr>
        <sz val="10"/>
        <rFont val="Arial"/>
        <charset val="134"/>
      </rPr>
      <t>kompleks pada program multimedia</t>
    </r>
  </si>
  <si>
    <t>Membuat program multimedia kompleks</t>
  </si>
  <si>
    <t>Program multimedia kompleks</t>
  </si>
  <si>
    <t>Menyusun skenario uji coba program multimedia</t>
  </si>
  <si>
    <t>Dokumen skenario uji coba program multimedia</t>
  </si>
  <si>
    <t>membuat database pspdia</t>
  </si>
  <si>
    <t>terdiri dari 5 table</t>
  </si>
  <si>
    <t xml:space="preserve">1. table kategori </t>
  </si>
  <si>
    <t>2. table subkategori</t>
  </si>
  <si>
    <t>3. table admin</t>
  </si>
  <si>
    <t>4. table data psp</t>
  </si>
  <si>
    <t>5. table user</t>
  </si>
  <si>
    <t>penjelasan dari 5 table</t>
  </si>
  <si>
    <t>1. table kategori berisi referensi untuk setiap wilayah</t>
  </si>
  <si>
    <t>2. table subkategori berisi referensi kasubag yang mempunyai relasi dari table kategori</t>
  </si>
  <si>
    <t>3. table admin berisi user admin</t>
  </si>
  <si>
    <t>4. table data psp berisi seluruh data psp</t>
  </si>
  <si>
    <t>5. table user berisi end user</t>
  </si>
  <si>
    <t>struktur dari 5 table</t>
  </si>
</sst>
</file>

<file path=xl/styles.xml><?xml version="1.0" encoding="utf-8"?>
<styleSheet xmlns="http://schemas.openxmlformats.org/spreadsheetml/2006/main">
  <numFmts count="11">
    <numFmt numFmtId="42" formatCode="_(&quot;$&quot;* #,##0_);_(&quot;$&quot;* \(#,##0\);_(&quot;$&quot;* &quot;-&quot;_);_(@_)"/>
    <numFmt numFmtId="176" formatCode="_ * #,##0_ ;_ * \-#,##0_ ;_ * &quot;-&quot;_ ;_ @_ "/>
    <numFmt numFmtId="177" formatCode="General_)"/>
    <numFmt numFmtId="178" formatCode="_ * #,##0.00_ ;_ * \-#,##0.00_ ;_ * &quot;-&quot;??_ ;_ @_ "/>
    <numFmt numFmtId="179" formatCode="0.000"/>
    <numFmt numFmtId="44" formatCode="_(&quot;$&quot;* #,##0.00_);_(&quot;$&quot;* \(#,##0.00\);_(&quot;$&quot;* &quot;-&quot;??_);_(@_)"/>
    <numFmt numFmtId="180" formatCode="0_);\(0\)"/>
    <numFmt numFmtId="181" formatCode="_(* #,##0.000_);_(* \(#,##0.000\);_(* &quot;-&quot;???_);_(@_)"/>
    <numFmt numFmtId="182" formatCode="d\ mmm\ yy"/>
    <numFmt numFmtId="183" formatCode="#,##0.000"/>
    <numFmt numFmtId="184" formatCode="#,##0.000_);[Red]\(#,##0.000\)"/>
  </numFmts>
  <fonts count="49">
    <font>
      <sz val="11"/>
      <color theme="1"/>
      <name val="Calibri"/>
      <charset val="1"/>
      <scheme val="minor"/>
    </font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indexed="4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i/>
      <sz val="10"/>
      <color indexed="8"/>
      <name val="Arial"/>
      <charset val="134"/>
    </font>
    <font>
      <sz val="10"/>
      <color theme="1"/>
      <name val="Arial"/>
      <charset val="134"/>
    </font>
    <font>
      <b/>
      <sz val="10"/>
      <color indexed="30"/>
      <name val="Calibri"/>
      <charset val="134"/>
    </font>
    <font>
      <sz val="11"/>
      <color indexed="8"/>
      <name val="Arial"/>
      <charset val="134"/>
    </font>
    <font>
      <sz val="11"/>
      <color indexed="8"/>
      <name val="Calibri"/>
      <charset val="134"/>
    </font>
    <font>
      <sz val="11"/>
      <color indexed="30"/>
      <name val="Calibri"/>
      <charset val="134"/>
    </font>
    <font>
      <b/>
      <sz val="11"/>
      <color indexed="8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sz val="10"/>
      <color indexed="30"/>
      <name val="Calibri"/>
      <charset val="134"/>
    </font>
    <font>
      <b/>
      <sz val="11"/>
      <color indexed="8"/>
      <name val="Arial"/>
      <charset val="134"/>
    </font>
    <font>
      <sz val="11"/>
      <color rgb="FFFF0000"/>
      <name val="Arial"/>
      <charset val="134"/>
    </font>
    <font>
      <sz val="9"/>
      <color indexed="8"/>
      <name val="Arial"/>
      <charset val="134"/>
    </font>
    <font>
      <b/>
      <u/>
      <sz val="10"/>
      <color indexed="40"/>
      <name val="Arial"/>
      <charset val="134"/>
    </font>
    <font>
      <i/>
      <sz val="10"/>
      <name val="Arial"/>
      <charset val="134"/>
    </font>
    <font>
      <i/>
      <sz val="10"/>
      <color indexed="8"/>
      <name val="Arial"/>
      <charset val="134"/>
    </font>
    <font>
      <b/>
      <sz val="10"/>
      <color indexed="10"/>
      <name val="Arial"/>
      <charset val="134"/>
    </font>
    <font>
      <sz val="9"/>
      <color rgb="FF000000"/>
      <name val="Arial"/>
      <charset val="134"/>
    </font>
    <font>
      <b/>
      <sz val="11"/>
      <color indexed="3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0"/>
      <color rgb="FF000000"/>
      <name val="Arial"/>
      <charset val="134"/>
    </font>
    <font>
      <i/>
      <sz val="10"/>
      <color theme="1"/>
      <name val="Arial"/>
      <charset val="134"/>
    </font>
    <font>
      <b/>
      <sz val="10"/>
      <name val="Tahoma"/>
      <charset val="134"/>
    </font>
    <font>
      <sz val="10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26" fillId="9" borderId="0" applyNumberFormat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/>
    <xf numFmtId="0" fontId="28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8" borderId="17" applyNumberFormat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5" fillId="19" borderId="19" applyNumberFormat="0" applyFon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28" borderId="22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0" fillId="17" borderId="16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0" fillId="17" borderId="22" applyNumberFormat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0" fillId="0" borderId="0"/>
    <xf numFmtId="0" fontId="26" fillId="1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0" borderId="0"/>
    <xf numFmtId="0" fontId="26" fillId="36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28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7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77" fontId="4" fillId="2" borderId="0" xfId="0" applyNumberFormat="1" applyFont="1" applyFill="1" applyBorder="1" applyAlignment="1">
      <alignment horizontal="left" vertical="center"/>
    </xf>
    <xf numFmtId="177" fontId="5" fillId="3" borderId="0" xfId="0" applyNumberFormat="1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 wrapText="1"/>
    </xf>
    <xf numFmtId="180" fontId="1" fillId="3" borderId="1" xfId="0" applyNumberFormat="1" applyFont="1" applyFill="1" applyBorder="1" applyAlignment="1">
      <alignment horizontal="center" vertical="center"/>
    </xf>
    <xf numFmtId="180" fontId="1" fillId="4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right" vertical="top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49" fontId="7" fillId="0" borderId="1" xfId="8" applyNumberFormat="1" applyFont="1" applyBorder="1" applyAlignment="1">
      <alignment horizontal="left" vertical="top" wrapText="1"/>
    </xf>
    <xf numFmtId="0" fontId="5" fillId="0" borderId="6" xfId="8" applyFont="1" applyBorder="1" applyAlignment="1">
      <alignment horizontal="left" vertical="top" wrapText="1"/>
    </xf>
    <xf numFmtId="0" fontId="5" fillId="0" borderId="8" xfId="8" applyFont="1" applyBorder="1" applyAlignment="1">
      <alignment horizontal="left" vertical="top" wrapText="1"/>
    </xf>
    <xf numFmtId="0" fontId="5" fillId="0" borderId="1" xfId="8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left" vertical="top" wrapText="1"/>
    </xf>
    <xf numFmtId="179" fontId="2" fillId="0" borderId="0" xfId="0" applyNumberFormat="1" applyFont="1" applyAlignment="1">
      <alignment horizontal="right" vertical="center"/>
    </xf>
    <xf numFmtId="179" fontId="2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/>
    </xf>
    <xf numFmtId="179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80" fontId="1" fillId="4" borderId="1" xfId="0" applyNumberFormat="1" applyFont="1" applyFill="1" applyBorder="1" applyAlignment="1">
      <alignment horizontal="center" vertical="center"/>
    </xf>
    <xf numFmtId="179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79" fontId="1" fillId="5" borderId="1" xfId="0" applyNumberFormat="1" applyFont="1" applyFill="1" applyBorder="1" applyAlignment="1">
      <alignment vertical="top"/>
    </xf>
    <xf numFmtId="0" fontId="5" fillId="0" borderId="1" xfId="8" applyFont="1" applyBorder="1" applyAlignment="1">
      <alignment horizontal="center" vertical="top" wrapText="1"/>
    </xf>
    <xf numFmtId="179" fontId="1" fillId="0" borderId="6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79" fontId="1" fillId="0" borderId="1" xfId="0" applyNumberFormat="1" applyFont="1" applyBorder="1" applyAlignment="1">
      <alignment horizontal="right" vertical="top"/>
    </xf>
    <xf numFmtId="179" fontId="1" fillId="5" borderId="1" xfId="0" applyNumberFormat="1" applyFont="1" applyFill="1" applyBorder="1" applyAlignment="1">
      <alignment horizontal="right" vertical="top"/>
    </xf>
    <xf numFmtId="179" fontId="1" fillId="0" borderId="9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179" fontId="1" fillId="0" borderId="6" xfId="0" applyNumberFormat="1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 wrapText="1"/>
    </xf>
    <xf numFmtId="179" fontId="1" fillId="0" borderId="7" xfId="0" applyNumberFormat="1" applyFont="1" applyBorder="1" applyAlignment="1">
      <alignment horizontal="center" vertical="top" wrapText="1"/>
    </xf>
    <xf numFmtId="179" fontId="1" fillId="0" borderId="7" xfId="0" applyNumberFormat="1" applyFont="1" applyBorder="1" applyAlignment="1">
      <alignment horizontal="center" vertical="top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/>
    <xf numFmtId="0" fontId="9" fillId="6" borderId="0" xfId="0" applyFont="1" applyFill="1"/>
    <xf numFmtId="0" fontId="10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179" fontId="4" fillId="0" borderId="0" xfId="0" applyNumberFormat="1" applyFont="1" applyBorder="1" applyAlignment="1">
      <alignment horizontal="center" vertical="center" wrapText="1"/>
    </xf>
    <xf numFmtId="177" fontId="11" fillId="6" borderId="0" xfId="0" applyNumberFormat="1" applyFont="1" applyFill="1" applyAlignment="1">
      <alignment horizontal="left" vertical="center"/>
    </xf>
    <xf numFmtId="18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2" fillId="6" borderId="0" xfId="0" applyFont="1" applyFill="1" applyAlignment="1">
      <alignment vertical="top"/>
    </xf>
    <xf numFmtId="0" fontId="10" fillId="6" borderId="0" xfId="0" applyFont="1" applyFill="1"/>
    <xf numFmtId="0" fontId="10" fillId="6" borderId="0" xfId="0" applyFont="1" applyFill="1" applyAlignment="1">
      <alignment wrapText="1"/>
    </xf>
    <xf numFmtId="179" fontId="10" fillId="6" borderId="0" xfId="0" applyNumberFormat="1" applyFont="1" applyFill="1"/>
    <xf numFmtId="179" fontId="10" fillId="6" borderId="4" xfId="0" applyNumberFormat="1" applyFont="1" applyFill="1" applyBorder="1"/>
    <xf numFmtId="0" fontId="12" fillId="6" borderId="0" xfId="0" applyFont="1" applyFill="1" applyAlignment="1">
      <alignment horizontal="right"/>
    </xf>
    <xf numFmtId="179" fontId="12" fillId="6" borderId="0" xfId="0" applyNumberFormat="1" applyFont="1" applyFill="1"/>
    <xf numFmtId="0" fontId="1" fillId="0" borderId="5" xfId="0" applyFont="1" applyBorder="1" applyAlignment="1">
      <alignment vertical="top" wrapText="1"/>
    </xf>
    <xf numFmtId="179" fontId="10" fillId="6" borderId="0" xfId="0" applyNumberFormat="1" applyFont="1" applyFill="1" applyBorder="1"/>
    <xf numFmtId="0" fontId="10" fillId="6" borderId="0" xfId="0" applyFont="1" applyFill="1" applyAlignment="1">
      <alignment vertical="center"/>
    </xf>
    <xf numFmtId="0" fontId="10" fillId="6" borderId="0" xfId="0" applyFont="1" applyFill="1" applyAlignment="1">
      <alignment vertical="top"/>
    </xf>
    <xf numFmtId="0" fontId="1" fillId="0" borderId="0" xfId="0" applyFont="1" applyAlignment="1">
      <alignment vertical="center"/>
    </xf>
    <xf numFmtId="0" fontId="12" fillId="6" borderId="0" xfId="0" applyFont="1" applyFill="1" applyAlignment="1">
      <alignment horizontal="center" vertical="center"/>
    </xf>
    <xf numFmtId="0" fontId="10" fillId="6" borderId="10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 vertical="center" wrapText="1"/>
    </xf>
    <xf numFmtId="181" fontId="13" fillId="6" borderId="10" xfId="0" applyNumberFormat="1" applyFont="1" applyFill="1" applyBorder="1" applyAlignment="1">
      <alignment horizontal="center" vertical="center" wrapText="1"/>
    </xf>
    <xf numFmtId="181" fontId="14" fillId="6" borderId="1" xfId="0" applyNumberFormat="1" applyFont="1" applyFill="1" applyBorder="1" applyAlignment="1">
      <alignment horizontal="center" vertical="center" wrapText="1"/>
    </xf>
    <xf numFmtId="0" fontId="15" fillId="6" borderId="0" xfId="0" applyFont="1" applyFill="1" applyAlignment="1"/>
    <xf numFmtId="0" fontId="10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179" fontId="11" fillId="6" borderId="0" xfId="0" applyNumberFormat="1" applyFont="1" applyFill="1" applyAlignment="1">
      <alignment horizontal="right" vertical="center"/>
    </xf>
    <xf numFmtId="182" fontId="11" fillId="6" borderId="0" xfId="0" applyNumberFormat="1" applyFont="1" applyFill="1" applyAlignment="1">
      <alignment horizontal="left" vertical="center"/>
    </xf>
    <xf numFmtId="0" fontId="16" fillId="6" borderId="0" xfId="0" applyFont="1" applyFill="1" applyAlignment="1">
      <alignment vertical="top"/>
    </xf>
    <xf numFmtId="0" fontId="12" fillId="6" borderId="0" xfId="0" applyFont="1" applyFill="1"/>
    <xf numFmtId="0" fontId="10" fillId="6" borderId="0" xfId="0" applyFont="1" applyFill="1" applyBorder="1"/>
    <xf numFmtId="179" fontId="13" fillId="6" borderId="0" xfId="0" applyNumberFormat="1" applyFont="1" applyFill="1" applyBorder="1" applyAlignment="1">
      <alignment vertical="center" wrapText="1"/>
    </xf>
    <xf numFmtId="179" fontId="10" fillId="6" borderId="4" xfId="0" applyNumberFormat="1" applyFont="1" applyFill="1" applyBorder="1" applyAlignment="1">
      <alignment vertical="top"/>
    </xf>
    <xf numFmtId="0" fontId="10" fillId="6" borderId="0" xfId="0" applyFont="1" applyFill="1" applyBorder="1" applyAlignment="1">
      <alignment vertical="top"/>
    </xf>
    <xf numFmtId="179" fontId="12" fillId="6" borderId="0" xfId="0" applyNumberFormat="1" applyFont="1" applyFill="1" applyAlignment="1">
      <alignment vertical="center"/>
    </xf>
    <xf numFmtId="0" fontId="12" fillId="6" borderId="0" xfId="0" applyFont="1" applyFill="1" applyAlignment="1">
      <alignment horizontal="right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179" fontId="12" fillId="6" borderId="11" xfId="0" applyNumberFormat="1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181" fontId="14" fillId="7" borderId="1" xfId="0" applyNumberFormat="1" applyFont="1" applyFill="1" applyBorder="1" applyAlignment="1">
      <alignment horizontal="center" vertical="center" wrapText="1"/>
    </xf>
    <xf numFmtId="181" fontId="14" fillId="6" borderId="1" xfId="0" applyNumberFormat="1" applyFont="1" applyFill="1" applyBorder="1" applyAlignment="1">
      <alignment horizontal="center" vertical="center"/>
    </xf>
    <xf numFmtId="181" fontId="14" fillId="7" borderId="1" xfId="0" applyNumberFormat="1" applyFont="1" applyFill="1" applyBorder="1" applyAlignment="1">
      <alignment horizontal="center" vertical="center"/>
    </xf>
    <xf numFmtId="181" fontId="13" fillId="6" borderId="11" xfId="0" applyNumberFormat="1" applyFont="1" applyFill="1" applyBorder="1" applyAlignment="1">
      <alignment horizontal="center" vertical="center" wrapText="1"/>
    </xf>
    <xf numFmtId="179" fontId="11" fillId="6" borderId="0" xfId="0" applyNumberFormat="1" applyFont="1" applyFill="1" applyBorder="1" applyAlignment="1">
      <alignment horizontal="center" vertical="center"/>
    </xf>
    <xf numFmtId="181" fontId="13" fillId="6" borderId="0" xfId="0" applyNumberFormat="1" applyFont="1" applyFill="1" applyBorder="1" applyAlignment="1">
      <alignment horizontal="center" vertical="center"/>
    </xf>
    <xf numFmtId="179" fontId="15" fillId="6" borderId="0" xfId="0" applyNumberFormat="1" applyFont="1" applyFill="1" applyAlignment="1"/>
    <xf numFmtId="0" fontId="17" fillId="6" borderId="0" xfId="0" applyFont="1" applyFill="1"/>
    <xf numFmtId="49" fontId="7" fillId="0" borderId="1" xfId="8" applyNumberFormat="1" applyFont="1" applyBorder="1" applyAlignment="1">
      <alignment horizontal="left" vertical="top"/>
    </xf>
    <xf numFmtId="49" fontId="7" fillId="3" borderId="1" xfId="8" applyNumberFormat="1" applyFont="1" applyFill="1" applyBorder="1" applyAlignment="1">
      <alignment horizontal="left" vertical="top"/>
    </xf>
    <xf numFmtId="49" fontId="7" fillId="3" borderId="1" xfId="8" applyNumberFormat="1" applyFont="1" applyFill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righ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5" fillId="0" borderId="1" xfId="8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179" fontId="1" fillId="0" borderId="4" xfId="0" applyNumberFormat="1" applyFont="1" applyBorder="1" applyAlignment="1">
      <alignment horizontal="center" vertical="top" wrapText="1"/>
    </xf>
    <xf numFmtId="179" fontId="1" fillId="0" borderId="3" xfId="0" applyNumberFormat="1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179" fontId="1" fillId="0" borderId="12" xfId="0" applyNumberFormat="1" applyFont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79" fontId="19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20" fillId="0" borderId="1" xfId="8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183" fontId="1" fillId="0" borderId="5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right" vertical="top"/>
    </xf>
    <xf numFmtId="0" fontId="1" fillId="0" borderId="14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top"/>
    </xf>
    <xf numFmtId="0" fontId="1" fillId="0" borderId="12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8" xfId="0" applyFont="1" applyBorder="1" applyAlignment="1">
      <alignment horizontal="left" vertical="top"/>
    </xf>
    <xf numFmtId="0" fontId="1" fillId="0" borderId="1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183" fontId="1" fillId="0" borderId="2" xfId="0" applyNumberFormat="1" applyFont="1" applyBorder="1" applyAlignment="1">
      <alignment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4" xfId="0" applyFont="1" applyBorder="1" applyAlignment="1">
      <alignment vertical="top"/>
    </xf>
    <xf numFmtId="179" fontId="1" fillId="0" borderId="1" xfId="0" applyNumberFormat="1" applyFont="1" applyBorder="1" applyAlignment="1">
      <alignment vertical="top"/>
    </xf>
    <xf numFmtId="179" fontId="1" fillId="0" borderId="3" xfId="0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179" fontId="1" fillId="0" borderId="1" xfId="0" applyNumberFormat="1" applyFont="1" applyFill="1" applyBorder="1" applyAlignment="1">
      <alignment vertical="top"/>
    </xf>
    <xf numFmtId="179" fontId="1" fillId="0" borderId="5" xfId="0" applyNumberFormat="1" applyFont="1" applyBorder="1" applyAlignment="1">
      <alignment horizontal="right" vertical="top"/>
    </xf>
    <xf numFmtId="179" fontId="1" fillId="5" borderId="5" xfId="0" applyNumberFormat="1" applyFont="1" applyFill="1" applyBorder="1" applyAlignment="1">
      <alignment horizontal="right" vertical="top"/>
    </xf>
    <xf numFmtId="183" fontId="1" fillId="0" borderId="12" xfId="0" applyNumberFormat="1" applyFont="1" applyBorder="1" applyAlignment="1">
      <alignment horizontal="center" vertical="top" wrapText="1"/>
    </xf>
    <xf numFmtId="179" fontId="1" fillId="5" borderId="12" xfId="0" applyNumberFormat="1" applyFont="1" applyFill="1" applyBorder="1" applyAlignment="1">
      <alignment horizontal="right" vertical="top"/>
    </xf>
    <xf numFmtId="179" fontId="1" fillId="5" borderId="12" xfId="0" applyNumberFormat="1" applyFont="1" applyFill="1" applyBorder="1" applyAlignment="1">
      <alignment vertical="top"/>
    </xf>
    <xf numFmtId="183" fontId="1" fillId="0" borderId="1" xfId="0" applyNumberFormat="1" applyFont="1" applyBorder="1" applyAlignment="1">
      <alignment horizontal="center" vertical="top" wrapText="1"/>
    </xf>
    <xf numFmtId="183" fontId="1" fillId="0" borderId="5" xfId="0" applyNumberFormat="1" applyFont="1" applyBorder="1" applyAlignment="1">
      <alignment horizontal="center" vertical="top" wrapText="1"/>
    </xf>
    <xf numFmtId="179" fontId="1" fillId="5" borderId="5" xfId="0" applyNumberFormat="1" applyFont="1" applyFill="1" applyBorder="1" applyAlignment="1">
      <alignment vertical="top"/>
    </xf>
    <xf numFmtId="183" fontId="1" fillId="0" borderId="12" xfId="0" applyNumberFormat="1" applyFont="1" applyBorder="1" applyAlignment="1">
      <alignment horizontal="center" vertical="top"/>
    </xf>
    <xf numFmtId="183" fontId="1" fillId="0" borderId="1" xfId="0" applyNumberFormat="1" applyFont="1" applyBorder="1" applyAlignment="1">
      <alignment horizontal="center" vertical="top"/>
    </xf>
    <xf numFmtId="179" fontId="1" fillId="0" borderId="5" xfId="0" applyNumberFormat="1" applyFont="1" applyFill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179" fontId="19" fillId="0" borderId="0" xfId="0" applyNumberFormat="1" applyFont="1"/>
    <xf numFmtId="0" fontId="1" fillId="0" borderId="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/>
    </xf>
    <xf numFmtId="0" fontId="1" fillId="0" borderId="5" xfId="0" applyFont="1" applyFill="1" applyBorder="1" applyAlignment="1">
      <alignment horizontal="right" vertical="top" wrapText="1"/>
    </xf>
    <xf numFmtId="0" fontId="1" fillId="0" borderId="15" xfId="0" applyFont="1" applyBorder="1" applyAlignment="1">
      <alignment horizontal="right"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21" fillId="0" borderId="6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83" fontId="1" fillId="0" borderId="8" xfId="0" applyNumberFormat="1" applyFont="1" applyBorder="1" applyAlignment="1">
      <alignment horizontal="center" vertical="top" wrapText="1"/>
    </xf>
    <xf numFmtId="183" fontId="1" fillId="0" borderId="1" xfId="0" applyNumberFormat="1" applyFont="1" applyFill="1" applyBorder="1" applyAlignment="1">
      <alignment horizontal="center" vertical="top" wrapText="1"/>
    </xf>
    <xf numFmtId="179" fontId="1" fillId="0" borderId="12" xfId="0" applyNumberFormat="1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0" xfId="0" applyFont="1" applyAlignment="1"/>
    <xf numFmtId="0" fontId="2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77" fontId="5" fillId="3" borderId="0" xfId="0" applyNumberFormat="1" applyFont="1" applyFill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9" fontId="4" fillId="0" borderId="5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9" fontId="4" fillId="0" borderId="12" xfId="0" applyNumberFormat="1" applyFont="1" applyBorder="1" applyAlignment="1">
      <alignment horizontal="center" vertical="center" wrapText="1"/>
    </xf>
    <xf numFmtId="180" fontId="1" fillId="3" borderId="6" xfId="0" applyNumberFormat="1" applyFont="1" applyFill="1" applyBorder="1" applyAlignment="1">
      <alignment horizontal="center" vertical="center"/>
    </xf>
    <xf numFmtId="180" fontId="1" fillId="3" borderId="7" xfId="0" applyNumberFormat="1" applyFont="1" applyFill="1" applyBorder="1" applyAlignment="1">
      <alignment horizontal="center" vertical="center"/>
    </xf>
    <xf numFmtId="180" fontId="1" fillId="3" borderId="8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7" fillId="0" borderId="1" xfId="8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49" fontId="7" fillId="0" borderId="1" xfId="8" applyNumberFormat="1" applyFont="1" applyBorder="1" applyAlignment="1">
      <alignment vertical="top" wrapText="1"/>
    </xf>
    <xf numFmtId="0" fontId="7" fillId="0" borderId="6" xfId="8" applyFont="1" applyBorder="1" applyAlignment="1">
      <alignment vertical="top" wrapText="1"/>
    </xf>
    <xf numFmtId="0" fontId="7" fillId="0" borderId="8" xfId="8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5" xfId="0" applyFont="1" applyFill="1" applyBorder="1" applyAlignment="1">
      <alignment vertical="top" wrapText="1"/>
    </xf>
    <xf numFmtId="0" fontId="23" fillId="0" borderId="12" xfId="0" applyFont="1" applyBorder="1" applyAlignment="1">
      <alignment vertical="top" wrapText="1"/>
    </xf>
    <xf numFmtId="17" fontId="2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9" fontId="5" fillId="0" borderId="1" xfId="8" applyNumberFormat="1" applyFont="1" applyBorder="1" applyAlignment="1">
      <alignment horizontal="center" vertical="top" wrapText="1"/>
    </xf>
    <xf numFmtId="0" fontId="2" fillId="0" borderId="8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7" fillId="0" borderId="1" xfId="8" applyFont="1" applyBorder="1" applyAlignment="1">
      <alignment horizontal="center" vertical="top" wrapText="1"/>
    </xf>
    <xf numFmtId="0" fontId="2" fillId="0" borderId="8" xfId="0" applyFont="1" applyBorder="1" applyAlignment="1">
      <alignment vertical="top"/>
    </xf>
    <xf numFmtId="183" fontId="1" fillId="0" borderId="1" xfId="0" applyNumberFormat="1" applyFont="1" applyFill="1" applyBorder="1" applyAlignment="1">
      <alignment horizontal="center" vertical="top"/>
    </xf>
    <xf numFmtId="0" fontId="24" fillId="6" borderId="0" xfId="0" applyFont="1" applyFill="1" applyAlignment="1">
      <alignment horizontal="center"/>
    </xf>
    <xf numFmtId="0" fontId="1" fillId="0" borderId="1" xfId="0" applyFont="1" applyBorder="1" applyAlignment="1">
      <alignment wrapText="1"/>
    </xf>
    <xf numFmtId="179" fontId="1" fillId="0" borderId="0" xfId="0" applyNumberFormat="1" applyFont="1" applyAlignment="1">
      <alignment vertical="top" wrapText="1"/>
    </xf>
    <xf numFmtId="0" fontId="24" fillId="6" borderId="0" xfId="0" applyFont="1" applyFill="1" applyAlignment="1"/>
    <xf numFmtId="0" fontId="11" fillId="6" borderId="0" xfId="0" applyFont="1" applyFill="1" applyAlignment="1"/>
    <xf numFmtId="179" fontId="11" fillId="6" borderId="0" xfId="0" applyNumberFormat="1" applyFont="1" applyFill="1" applyAlignment="1"/>
    <xf numFmtId="0" fontId="12" fillId="6" borderId="0" xfId="0" applyFont="1" applyFill="1" applyAlignment="1">
      <alignment vertical="center"/>
    </xf>
    <xf numFmtId="0" fontId="18" fillId="0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1" xfId="0" applyFont="1" applyBorder="1" applyAlignment="1">
      <alignment vertical="top" wrapText="1"/>
    </xf>
    <xf numFmtId="184" fontId="1" fillId="0" borderId="1" xfId="0" applyNumberFormat="1" applyFont="1" applyBorder="1" applyAlignment="1">
      <alignment horizontal="center" vertical="top" wrapText="1"/>
    </xf>
    <xf numFmtId="184" fontId="1" fillId="0" borderId="1" xfId="0" applyNumberFormat="1" applyFont="1" applyFill="1" applyBorder="1" applyAlignment="1">
      <alignment horizontal="center" vertical="top" wrapText="1"/>
    </xf>
    <xf numFmtId="184" fontId="1" fillId="0" borderId="8" xfId="0" applyNumberFormat="1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21" fillId="0" borderId="6" xfId="0" applyFont="1" applyBorder="1" applyAlignment="1">
      <alignment vertical="top" wrapText="1"/>
    </xf>
    <xf numFmtId="0" fontId="21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79" fontId="1" fillId="0" borderId="0" xfId="0" applyNumberFormat="1" applyFont="1" applyFill="1" applyBorder="1" applyAlignment="1">
      <alignment vertical="top"/>
    </xf>
    <xf numFmtId="179" fontId="1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179" fontId="19" fillId="0" borderId="0" xfId="0" applyNumberFormat="1" applyFont="1" applyAlignment="1">
      <alignment vertical="top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Alignment="1" quotePrefix="1">
      <alignment horizontal="center" vertical="center"/>
    </xf>
    <xf numFmtId="179" fontId="1" fillId="4" borderId="1" xfId="0" applyNumberFormat="1" applyFont="1" applyFill="1" applyBorder="1" applyAlignment="1" quotePrefix="1">
      <alignment horizontal="center" vertical="center"/>
    </xf>
    <xf numFmtId="180" fontId="1" fillId="4" borderId="1" xfId="0" applyNumberFormat="1" applyFont="1" applyFill="1" applyBorder="1" applyAlignment="1" quotePrefix="1">
      <alignment horizontal="center" vertical="center"/>
    </xf>
    <xf numFmtId="49" fontId="7" fillId="0" borderId="1" xfId="8" applyNumberFormat="1" applyFont="1" applyBorder="1" applyAlignment="1" quotePrefix="1">
      <alignment horizontal="left" vertical="top" wrapText="1"/>
    </xf>
    <xf numFmtId="49" fontId="7" fillId="0" borderId="1" xfId="8" applyNumberFormat="1" applyFont="1" applyBorder="1" applyAlignment="1" quotePrefix="1">
      <alignment horizontal="left" vertical="top"/>
    </xf>
    <xf numFmtId="49" fontId="7" fillId="3" borderId="1" xfId="8" applyNumberFormat="1" applyFont="1" applyFill="1" applyBorder="1" applyAlignment="1" quotePrefix="1">
      <alignment horizontal="left" vertical="top"/>
    </xf>
    <xf numFmtId="49" fontId="7" fillId="3" borderId="1" xfId="8" applyNumberFormat="1" applyFont="1" applyFill="1" applyBorder="1" applyAlignment="1" quotePrefix="1">
      <alignment horizontal="left" vertical="top" wrapText="1"/>
    </xf>
    <xf numFmtId="49" fontId="5" fillId="0" borderId="1" xfId="8" applyNumberFormat="1" applyFont="1" applyBorder="1" applyAlignment="1" quotePrefix="1">
      <alignment horizontal="left" vertical="top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Normal 2 2 2 2" xfId="41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25</xdr:col>
      <xdr:colOff>323004</xdr:colOff>
      <xdr:row>0</xdr:row>
      <xdr:rowOff>104775</xdr:rowOff>
    </xdr:from>
    <xdr:to>
      <xdr:col>31</xdr:col>
      <xdr:colOff>282523</xdr:colOff>
      <xdr:row>2</xdr:row>
      <xdr:rowOff>173832</xdr:rowOff>
    </xdr:to>
    <xdr:sp>
      <xdr:nvSpPr>
        <xdr:cNvPr id="2" name="Up Ribbon 1"/>
        <xdr:cNvSpPr/>
      </xdr:nvSpPr>
      <xdr:spPr>
        <a:xfrm>
          <a:off x="20782280" y="104775"/>
          <a:ext cx="4617085" cy="440055"/>
        </a:xfrm>
        <a:prstGeom prst="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200">
              <a:latin typeface="Lucida Handwriting" panose="03010101010101010101" pitchFamily="66" charset="0"/>
            </a:rPr>
            <a:t>Rekap</a:t>
          </a:r>
          <a:r>
            <a:rPr lang="id-ID" sz="1200" baseline="0">
              <a:latin typeface="Lucida Handwriting" panose="03010101010101010101" pitchFamily="66" charset="0"/>
            </a:rPr>
            <a:t> Penilaian</a:t>
          </a:r>
          <a:endParaRPr lang="en-US" sz="1200">
            <a:latin typeface="Lucida Handwriting" panose="03010101010101010101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23</xdr:col>
      <xdr:colOff>345282</xdr:colOff>
      <xdr:row>0</xdr:row>
      <xdr:rowOff>83369</xdr:rowOff>
    </xdr:from>
    <xdr:to>
      <xdr:col>29</xdr:col>
      <xdr:colOff>333376</xdr:colOff>
      <xdr:row>2</xdr:row>
      <xdr:rowOff>154807</xdr:rowOff>
    </xdr:to>
    <xdr:sp>
      <xdr:nvSpPr>
        <xdr:cNvPr id="4" name="Up Ribbon 3"/>
        <xdr:cNvSpPr/>
      </xdr:nvSpPr>
      <xdr:spPr>
        <a:xfrm>
          <a:off x="21290280" y="83185"/>
          <a:ext cx="4893945" cy="423545"/>
        </a:xfrm>
        <a:prstGeom prst="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200">
              <a:latin typeface="Lucida Handwriting" panose="03010101010101010101" pitchFamily="66" charset="0"/>
            </a:rPr>
            <a:t>Rekap</a:t>
          </a:r>
          <a:r>
            <a:rPr lang="id-ID" sz="1200" baseline="0">
              <a:latin typeface="Lucida Handwriting" panose="03010101010101010101" pitchFamily="66" charset="0"/>
            </a:rPr>
            <a:t> Penilaian</a:t>
          </a:r>
          <a:endParaRPr lang="en-US" sz="1200">
            <a:latin typeface="Lucida Handwriting" panose="03010101010101010101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3"/>
  <sheetViews>
    <sheetView zoomScale="80" zoomScaleNormal="80" zoomScaleSheetLayoutView="70" workbookViewId="0">
      <selection activeCell="T11" sqref="T11"/>
    </sheetView>
  </sheetViews>
  <sheetFormatPr defaultColWidth="9" defaultRowHeight="12.75"/>
  <cols>
    <col min="1" max="1" width="1.57142857142857" style="3" customWidth="1"/>
    <col min="2" max="3" width="3" style="4" customWidth="1"/>
    <col min="4" max="4" width="4.42857142857143" style="4" customWidth="1"/>
    <col min="5" max="5" width="3" style="4" customWidth="1"/>
    <col min="6" max="6" width="34.4285714285714" style="5" customWidth="1"/>
    <col min="7" max="7" width="30.5714285714286" style="5" customWidth="1"/>
    <col min="8" max="8" width="24" style="198" customWidth="1"/>
    <col min="9" max="9" width="21" style="8" customWidth="1"/>
    <col min="10" max="10" width="14.7142857142857" style="5" hidden="1" customWidth="1"/>
    <col min="11" max="11" width="13.5714285714286" style="8" customWidth="1"/>
    <col min="12" max="12" width="8.42857142857143" style="8" customWidth="1"/>
    <col min="13" max="13" width="9" style="5"/>
    <col min="14" max="14" width="8.42857142857143" style="8" customWidth="1"/>
    <col min="15" max="15" width="9" style="5"/>
    <col min="16" max="16" width="8.42857142857143" style="8" customWidth="1"/>
    <col min="17" max="18" width="9" style="5" customWidth="1"/>
    <col min="19" max="19" width="8.42857142857143" style="8" customWidth="1"/>
    <col min="20" max="20" width="9" style="5" customWidth="1"/>
    <col min="21" max="21" width="51.5714285714286" style="5" customWidth="1"/>
    <col min="22" max="22" width="6.85714285714286" style="5" customWidth="1"/>
    <col min="23" max="23" width="3" style="5" customWidth="1"/>
    <col min="24" max="24" width="15.4285714285714" style="5" customWidth="1"/>
    <col min="25" max="26" width="12.7142857142857" style="5" customWidth="1"/>
    <col min="27" max="27" width="10.8571428571429" style="5" customWidth="1"/>
    <col min="28" max="28" width="13.7142857142857" style="5" customWidth="1"/>
    <col min="29" max="29" width="11" style="5" customWidth="1"/>
    <col min="30" max="30" width="12.5714285714286" style="5" customWidth="1"/>
    <col min="31" max="31" width="9" style="5"/>
    <col min="32" max="32" width="13.7142857142857" style="5" customWidth="1"/>
    <col min="33" max="259" width="9" style="5"/>
    <col min="260" max="260" width="1.57142857142857" style="5" customWidth="1"/>
    <col min="261" max="264" width="3" style="5" customWidth="1"/>
    <col min="265" max="265" width="34.4285714285714" style="5" customWidth="1"/>
    <col min="266" max="266" width="10" style="5" customWidth="1"/>
    <col min="267" max="267" width="11.2857142857143" style="5" customWidth="1"/>
    <col min="268" max="268" width="21" style="5" customWidth="1"/>
    <col min="269" max="269" width="14.7142857142857" style="5" customWidth="1"/>
    <col min="270" max="270" width="9.42857142857143" style="5" customWidth="1"/>
    <col min="271" max="271" width="8.42857142857143" style="5" customWidth="1"/>
    <col min="272" max="272" width="9" style="5"/>
    <col min="273" max="273" width="8.42857142857143" style="5" customWidth="1"/>
    <col min="274" max="274" width="9" style="5"/>
    <col min="275" max="275" width="8.42857142857143" style="5" customWidth="1"/>
    <col min="276" max="277" width="9" style="5"/>
    <col min="278" max="278" width="51.5714285714286" style="5" customWidth="1"/>
    <col min="279" max="279" width="6.85714285714286" style="5" customWidth="1"/>
    <col min="280" max="280" width="9.14285714285714" style="5" customWidth="1"/>
    <col min="281" max="515" width="9" style="5"/>
    <col min="516" max="516" width="1.57142857142857" style="5" customWidth="1"/>
    <col min="517" max="520" width="3" style="5" customWidth="1"/>
    <col min="521" max="521" width="34.4285714285714" style="5" customWidth="1"/>
    <col min="522" max="522" width="10" style="5" customWidth="1"/>
    <col min="523" max="523" width="11.2857142857143" style="5" customWidth="1"/>
    <col min="524" max="524" width="21" style="5" customWidth="1"/>
    <col min="525" max="525" width="14.7142857142857" style="5" customWidth="1"/>
    <col min="526" max="526" width="9.42857142857143" style="5" customWidth="1"/>
    <col min="527" max="527" width="8.42857142857143" style="5" customWidth="1"/>
    <col min="528" max="528" width="9" style="5"/>
    <col min="529" max="529" width="8.42857142857143" style="5" customWidth="1"/>
    <col min="530" max="530" width="9" style="5"/>
    <col min="531" max="531" width="8.42857142857143" style="5" customWidth="1"/>
    <col min="532" max="533" width="9" style="5"/>
    <col min="534" max="534" width="51.5714285714286" style="5" customWidth="1"/>
    <col min="535" max="535" width="6.85714285714286" style="5" customWidth="1"/>
    <col min="536" max="536" width="9.14285714285714" style="5" customWidth="1"/>
    <col min="537" max="771" width="9" style="5"/>
    <col min="772" max="772" width="1.57142857142857" style="5" customWidth="1"/>
    <col min="773" max="776" width="3" style="5" customWidth="1"/>
    <col min="777" max="777" width="34.4285714285714" style="5" customWidth="1"/>
    <col min="778" max="778" width="10" style="5" customWidth="1"/>
    <col min="779" max="779" width="11.2857142857143" style="5" customWidth="1"/>
    <col min="780" max="780" width="21" style="5" customWidth="1"/>
    <col min="781" max="781" width="14.7142857142857" style="5" customWidth="1"/>
    <col min="782" max="782" width="9.42857142857143" style="5" customWidth="1"/>
    <col min="783" max="783" width="8.42857142857143" style="5" customWidth="1"/>
    <col min="784" max="784" width="9" style="5"/>
    <col min="785" max="785" width="8.42857142857143" style="5" customWidth="1"/>
    <col min="786" max="786" width="9" style="5"/>
    <col min="787" max="787" width="8.42857142857143" style="5" customWidth="1"/>
    <col min="788" max="789" width="9" style="5"/>
    <col min="790" max="790" width="51.5714285714286" style="5" customWidth="1"/>
    <col min="791" max="791" width="6.85714285714286" style="5" customWidth="1"/>
    <col min="792" max="792" width="9.14285714285714" style="5" customWidth="1"/>
    <col min="793" max="1027" width="9" style="5"/>
    <col min="1028" max="1028" width="1.57142857142857" style="5" customWidth="1"/>
    <col min="1029" max="1032" width="3" style="5" customWidth="1"/>
    <col min="1033" max="1033" width="34.4285714285714" style="5" customWidth="1"/>
    <col min="1034" max="1034" width="10" style="5" customWidth="1"/>
    <col min="1035" max="1035" width="11.2857142857143" style="5" customWidth="1"/>
    <col min="1036" max="1036" width="21" style="5" customWidth="1"/>
    <col min="1037" max="1037" width="14.7142857142857" style="5" customWidth="1"/>
    <col min="1038" max="1038" width="9.42857142857143" style="5" customWidth="1"/>
    <col min="1039" max="1039" width="8.42857142857143" style="5" customWidth="1"/>
    <col min="1040" max="1040" width="9" style="5"/>
    <col min="1041" max="1041" width="8.42857142857143" style="5" customWidth="1"/>
    <col min="1042" max="1042" width="9" style="5"/>
    <col min="1043" max="1043" width="8.42857142857143" style="5" customWidth="1"/>
    <col min="1044" max="1045" width="9" style="5"/>
    <col min="1046" max="1046" width="51.5714285714286" style="5" customWidth="1"/>
    <col min="1047" max="1047" width="6.85714285714286" style="5" customWidth="1"/>
    <col min="1048" max="1048" width="9.14285714285714" style="5" customWidth="1"/>
    <col min="1049" max="1283" width="9" style="5"/>
    <col min="1284" max="1284" width="1.57142857142857" style="5" customWidth="1"/>
    <col min="1285" max="1288" width="3" style="5" customWidth="1"/>
    <col min="1289" max="1289" width="34.4285714285714" style="5" customWidth="1"/>
    <col min="1290" max="1290" width="10" style="5" customWidth="1"/>
    <col min="1291" max="1291" width="11.2857142857143" style="5" customWidth="1"/>
    <col min="1292" max="1292" width="21" style="5" customWidth="1"/>
    <col min="1293" max="1293" width="14.7142857142857" style="5" customWidth="1"/>
    <col min="1294" max="1294" width="9.42857142857143" style="5" customWidth="1"/>
    <col min="1295" max="1295" width="8.42857142857143" style="5" customWidth="1"/>
    <col min="1296" max="1296" width="9" style="5"/>
    <col min="1297" max="1297" width="8.42857142857143" style="5" customWidth="1"/>
    <col min="1298" max="1298" width="9" style="5"/>
    <col min="1299" max="1299" width="8.42857142857143" style="5" customWidth="1"/>
    <col min="1300" max="1301" width="9" style="5"/>
    <col min="1302" max="1302" width="51.5714285714286" style="5" customWidth="1"/>
    <col min="1303" max="1303" width="6.85714285714286" style="5" customWidth="1"/>
    <col min="1304" max="1304" width="9.14285714285714" style="5" customWidth="1"/>
    <col min="1305" max="1539" width="9" style="5"/>
    <col min="1540" max="1540" width="1.57142857142857" style="5" customWidth="1"/>
    <col min="1541" max="1544" width="3" style="5" customWidth="1"/>
    <col min="1545" max="1545" width="34.4285714285714" style="5" customWidth="1"/>
    <col min="1546" max="1546" width="10" style="5" customWidth="1"/>
    <col min="1547" max="1547" width="11.2857142857143" style="5" customWidth="1"/>
    <col min="1548" max="1548" width="21" style="5" customWidth="1"/>
    <col min="1549" max="1549" width="14.7142857142857" style="5" customWidth="1"/>
    <col min="1550" max="1550" width="9.42857142857143" style="5" customWidth="1"/>
    <col min="1551" max="1551" width="8.42857142857143" style="5" customWidth="1"/>
    <col min="1552" max="1552" width="9" style="5"/>
    <col min="1553" max="1553" width="8.42857142857143" style="5" customWidth="1"/>
    <col min="1554" max="1554" width="9" style="5"/>
    <col min="1555" max="1555" width="8.42857142857143" style="5" customWidth="1"/>
    <col min="1556" max="1557" width="9" style="5"/>
    <col min="1558" max="1558" width="51.5714285714286" style="5" customWidth="1"/>
    <col min="1559" max="1559" width="6.85714285714286" style="5" customWidth="1"/>
    <col min="1560" max="1560" width="9.14285714285714" style="5" customWidth="1"/>
    <col min="1561" max="1795" width="9" style="5"/>
    <col min="1796" max="1796" width="1.57142857142857" style="5" customWidth="1"/>
    <col min="1797" max="1800" width="3" style="5" customWidth="1"/>
    <col min="1801" max="1801" width="34.4285714285714" style="5" customWidth="1"/>
    <col min="1802" max="1802" width="10" style="5" customWidth="1"/>
    <col min="1803" max="1803" width="11.2857142857143" style="5" customWidth="1"/>
    <col min="1804" max="1804" width="21" style="5" customWidth="1"/>
    <col min="1805" max="1805" width="14.7142857142857" style="5" customWidth="1"/>
    <col min="1806" max="1806" width="9.42857142857143" style="5" customWidth="1"/>
    <col min="1807" max="1807" width="8.42857142857143" style="5" customWidth="1"/>
    <col min="1808" max="1808" width="9" style="5"/>
    <col min="1809" max="1809" width="8.42857142857143" style="5" customWidth="1"/>
    <col min="1810" max="1810" width="9" style="5"/>
    <col min="1811" max="1811" width="8.42857142857143" style="5" customWidth="1"/>
    <col min="1812" max="1813" width="9" style="5"/>
    <col min="1814" max="1814" width="51.5714285714286" style="5" customWidth="1"/>
    <col min="1815" max="1815" width="6.85714285714286" style="5" customWidth="1"/>
    <col min="1816" max="1816" width="9.14285714285714" style="5" customWidth="1"/>
    <col min="1817" max="2051" width="9" style="5"/>
    <col min="2052" max="2052" width="1.57142857142857" style="5" customWidth="1"/>
    <col min="2053" max="2056" width="3" style="5" customWidth="1"/>
    <col min="2057" max="2057" width="34.4285714285714" style="5" customWidth="1"/>
    <col min="2058" max="2058" width="10" style="5" customWidth="1"/>
    <col min="2059" max="2059" width="11.2857142857143" style="5" customWidth="1"/>
    <col min="2060" max="2060" width="21" style="5" customWidth="1"/>
    <col min="2061" max="2061" width="14.7142857142857" style="5" customWidth="1"/>
    <col min="2062" max="2062" width="9.42857142857143" style="5" customWidth="1"/>
    <col min="2063" max="2063" width="8.42857142857143" style="5" customWidth="1"/>
    <col min="2064" max="2064" width="9" style="5"/>
    <col min="2065" max="2065" width="8.42857142857143" style="5" customWidth="1"/>
    <col min="2066" max="2066" width="9" style="5"/>
    <col min="2067" max="2067" width="8.42857142857143" style="5" customWidth="1"/>
    <col min="2068" max="2069" width="9" style="5"/>
    <col min="2070" max="2070" width="51.5714285714286" style="5" customWidth="1"/>
    <col min="2071" max="2071" width="6.85714285714286" style="5" customWidth="1"/>
    <col min="2072" max="2072" width="9.14285714285714" style="5" customWidth="1"/>
    <col min="2073" max="2307" width="9" style="5"/>
    <col min="2308" max="2308" width="1.57142857142857" style="5" customWidth="1"/>
    <col min="2309" max="2312" width="3" style="5" customWidth="1"/>
    <col min="2313" max="2313" width="34.4285714285714" style="5" customWidth="1"/>
    <col min="2314" max="2314" width="10" style="5" customWidth="1"/>
    <col min="2315" max="2315" width="11.2857142857143" style="5" customWidth="1"/>
    <col min="2316" max="2316" width="21" style="5" customWidth="1"/>
    <col min="2317" max="2317" width="14.7142857142857" style="5" customWidth="1"/>
    <col min="2318" max="2318" width="9.42857142857143" style="5" customWidth="1"/>
    <col min="2319" max="2319" width="8.42857142857143" style="5" customWidth="1"/>
    <col min="2320" max="2320" width="9" style="5"/>
    <col min="2321" max="2321" width="8.42857142857143" style="5" customWidth="1"/>
    <col min="2322" max="2322" width="9" style="5"/>
    <col min="2323" max="2323" width="8.42857142857143" style="5" customWidth="1"/>
    <col min="2324" max="2325" width="9" style="5"/>
    <col min="2326" max="2326" width="51.5714285714286" style="5" customWidth="1"/>
    <col min="2327" max="2327" width="6.85714285714286" style="5" customWidth="1"/>
    <col min="2328" max="2328" width="9.14285714285714" style="5" customWidth="1"/>
    <col min="2329" max="2563" width="9" style="5"/>
    <col min="2564" max="2564" width="1.57142857142857" style="5" customWidth="1"/>
    <col min="2565" max="2568" width="3" style="5" customWidth="1"/>
    <col min="2569" max="2569" width="34.4285714285714" style="5" customWidth="1"/>
    <col min="2570" max="2570" width="10" style="5" customWidth="1"/>
    <col min="2571" max="2571" width="11.2857142857143" style="5" customWidth="1"/>
    <col min="2572" max="2572" width="21" style="5" customWidth="1"/>
    <col min="2573" max="2573" width="14.7142857142857" style="5" customWidth="1"/>
    <col min="2574" max="2574" width="9.42857142857143" style="5" customWidth="1"/>
    <col min="2575" max="2575" width="8.42857142857143" style="5" customWidth="1"/>
    <col min="2576" max="2576" width="9" style="5"/>
    <col min="2577" max="2577" width="8.42857142857143" style="5" customWidth="1"/>
    <col min="2578" max="2578" width="9" style="5"/>
    <col min="2579" max="2579" width="8.42857142857143" style="5" customWidth="1"/>
    <col min="2580" max="2581" width="9" style="5"/>
    <col min="2582" max="2582" width="51.5714285714286" style="5" customWidth="1"/>
    <col min="2583" max="2583" width="6.85714285714286" style="5" customWidth="1"/>
    <col min="2584" max="2584" width="9.14285714285714" style="5" customWidth="1"/>
    <col min="2585" max="2819" width="9" style="5"/>
    <col min="2820" max="2820" width="1.57142857142857" style="5" customWidth="1"/>
    <col min="2821" max="2824" width="3" style="5" customWidth="1"/>
    <col min="2825" max="2825" width="34.4285714285714" style="5" customWidth="1"/>
    <col min="2826" max="2826" width="10" style="5" customWidth="1"/>
    <col min="2827" max="2827" width="11.2857142857143" style="5" customWidth="1"/>
    <col min="2828" max="2828" width="21" style="5" customWidth="1"/>
    <col min="2829" max="2829" width="14.7142857142857" style="5" customWidth="1"/>
    <col min="2830" max="2830" width="9.42857142857143" style="5" customWidth="1"/>
    <col min="2831" max="2831" width="8.42857142857143" style="5" customWidth="1"/>
    <col min="2832" max="2832" width="9" style="5"/>
    <col min="2833" max="2833" width="8.42857142857143" style="5" customWidth="1"/>
    <col min="2834" max="2834" width="9" style="5"/>
    <col min="2835" max="2835" width="8.42857142857143" style="5" customWidth="1"/>
    <col min="2836" max="2837" width="9" style="5"/>
    <col min="2838" max="2838" width="51.5714285714286" style="5" customWidth="1"/>
    <col min="2839" max="2839" width="6.85714285714286" style="5" customWidth="1"/>
    <col min="2840" max="2840" width="9.14285714285714" style="5" customWidth="1"/>
    <col min="2841" max="3075" width="9" style="5"/>
    <col min="3076" max="3076" width="1.57142857142857" style="5" customWidth="1"/>
    <col min="3077" max="3080" width="3" style="5" customWidth="1"/>
    <col min="3081" max="3081" width="34.4285714285714" style="5" customWidth="1"/>
    <col min="3082" max="3082" width="10" style="5" customWidth="1"/>
    <col min="3083" max="3083" width="11.2857142857143" style="5" customWidth="1"/>
    <col min="3084" max="3084" width="21" style="5" customWidth="1"/>
    <col min="3085" max="3085" width="14.7142857142857" style="5" customWidth="1"/>
    <col min="3086" max="3086" width="9.42857142857143" style="5" customWidth="1"/>
    <col min="3087" max="3087" width="8.42857142857143" style="5" customWidth="1"/>
    <col min="3088" max="3088" width="9" style="5"/>
    <col min="3089" max="3089" width="8.42857142857143" style="5" customWidth="1"/>
    <col min="3090" max="3090" width="9" style="5"/>
    <col min="3091" max="3091" width="8.42857142857143" style="5" customWidth="1"/>
    <col min="3092" max="3093" width="9" style="5"/>
    <col min="3094" max="3094" width="51.5714285714286" style="5" customWidth="1"/>
    <col min="3095" max="3095" width="6.85714285714286" style="5" customWidth="1"/>
    <col min="3096" max="3096" width="9.14285714285714" style="5" customWidth="1"/>
    <col min="3097" max="3331" width="9" style="5"/>
    <col min="3332" max="3332" width="1.57142857142857" style="5" customWidth="1"/>
    <col min="3333" max="3336" width="3" style="5" customWidth="1"/>
    <col min="3337" max="3337" width="34.4285714285714" style="5" customWidth="1"/>
    <col min="3338" max="3338" width="10" style="5" customWidth="1"/>
    <col min="3339" max="3339" width="11.2857142857143" style="5" customWidth="1"/>
    <col min="3340" max="3340" width="21" style="5" customWidth="1"/>
    <col min="3341" max="3341" width="14.7142857142857" style="5" customWidth="1"/>
    <col min="3342" max="3342" width="9.42857142857143" style="5" customWidth="1"/>
    <col min="3343" max="3343" width="8.42857142857143" style="5" customWidth="1"/>
    <col min="3344" max="3344" width="9" style="5"/>
    <col min="3345" max="3345" width="8.42857142857143" style="5" customWidth="1"/>
    <col min="3346" max="3346" width="9" style="5"/>
    <col min="3347" max="3347" width="8.42857142857143" style="5" customWidth="1"/>
    <col min="3348" max="3349" width="9" style="5"/>
    <col min="3350" max="3350" width="51.5714285714286" style="5" customWidth="1"/>
    <col min="3351" max="3351" width="6.85714285714286" style="5" customWidth="1"/>
    <col min="3352" max="3352" width="9.14285714285714" style="5" customWidth="1"/>
    <col min="3353" max="3587" width="9" style="5"/>
    <col min="3588" max="3588" width="1.57142857142857" style="5" customWidth="1"/>
    <col min="3589" max="3592" width="3" style="5" customWidth="1"/>
    <col min="3593" max="3593" width="34.4285714285714" style="5" customWidth="1"/>
    <col min="3594" max="3594" width="10" style="5" customWidth="1"/>
    <col min="3595" max="3595" width="11.2857142857143" style="5" customWidth="1"/>
    <col min="3596" max="3596" width="21" style="5" customWidth="1"/>
    <col min="3597" max="3597" width="14.7142857142857" style="5" customWidth="1"/>
    <col min="3598" max="3598" width="9.42857142857143" style="5" customWidth="1"/>
    <col min="3599" max="3599" width="8.42857142857143" style="5" customWidth="1"/>
    <col min="3600" max="3600" width="9" style="5"/>
    <col min="3601" max="3601" width="8.42857142857143" style="5" customWidth="1"/>
    <col min="3602" max="3602" width="9" style="5"/>
    <col min="3603" max="3603" width="8.42857142857143" style="5" customWidth="1"/>
    <col min="3604" max="3605" width="9" style="5"/>
    <col min="3606" max="3606" width="51.5714285714286" style="5" customWidth="1"/>
    <col min="3607" max="3607" width="6.85714285714286" style="5" customWidth="1"/>
    <col min="3608" max="3608" width="9.14285714285714" style="5" customWidth="1"/>
    <col min="3609" max="3843" width="9" style="5"/>
    <col min="3844" max="3844" width="1.57142857142857" style="5" customWidth="1"/>
    <col min="3845" max="3848" width="3" style="5" customWidth="1"/>
    <col min="3849" max="3849" width="34.4285714285714" style="5" customWidth="1"/>
    <col min="3850" max="3850" width="10" style="5" customWidth="1"/>
    <col min="3851" max="3851" width="11.2857142857143" style="5" customWidth="1"/>
    <col min="3852" max="3852" width="21" style="5" customWidth="1"/>
    <col min="3853" max="3853" width="14.7142857142857" style="5" customWidth="1"/>
    <col min="3854" max="3854" width="9.42857142857143" style="5" customWidth="1"/>
    <col min="3855" max="3855" width="8.42857142857143" style="5" customWidth="1"/>
    <col min="3856" max="3856" width="9" style="5"/>
    <col min="3857" max="3857" width="8.42857142857143" style="5" customWidth="1"/>
    <col min="3858" max="3858" width="9" style="5"/>
    <col min="3859" max="3859" width="8.42857142857143" style="5" customWidth="1"/>
    <col min="3860" max="3861" width="9" style="5"/>
    <col min="3862" max="3862" width="51.5714285714286" style="5" customWidth="1"/>
    <col min="3863" max="3863" width="6.85714285714286" style="5" customWidth="1"/>
    <col min="3864" max="3864" width="9.14285714285714" style="5" customWidth="1"/>
    <col min="3865" max="4099" width="9" style="5"/>
    <col min="4100" max="4100" width="1.57142857142857" style="5" customWidth="1"/>
    <col min="4101" max="4104" width="3" style="5" customWidth="1"/>
    <col min="4105" max="4105" width="34.4285714285714" style="5" customWidth="1"/>
    <col min="4106" max="4106" width="10" style="5" customWidth="1"/>
    <col min="4107" max="4107" width="11.2857142857143" style="5" customWidth="1"/>
    <col min="4108" max="4108" width="21" style="5" customWidth="1"/>
    <col min="4109" max="4109" width="14.7142857142857" style="5" customWidth="1"/>
    <col min="4110" max="4110" width="9.42857142857143" style="5" customWidth="1"/>
    <col min="4111" max="4111" width="8.42857142857143" style="5" customWidth="1"/>
    <col min="4112" max="4112" width="9" style="5"/>
    <col min="4113" max="4113" width="8.42857142857143" style="5" customWidth="1"/>
    <col min="4114" max="4114" width="9" style="5"/>
    <col min="4115" max="4115" width="8.42857142857143" style="5" customWidth="1"/>
    <col min="4116" max="4117" width="9" style="5"/>
    <col min="4118" max="4118" width="51.5714285714286" style="5" customWidth="1"/>
    <col min="4119" max="4119" width="6.85714285714286" style="5" customWidth="1"/>
    <col min="4120" max="4120" width="9.14285714285714" style="5" customWidth="1"/>
    <col min="4121" max="4355" width="9" style="5"/>
    <col min="4356" max="4356" width="1.57142857142857" style="5" customWidth="1"/>
    <col min="4357" max="4360" width="3" style="5" customWidth="1"/>
    <col min="4361" max="4361" width="34.4285714285714" style="5" customWidth="1"/>
    <col min="4362" max="4362" width="10" style="5" customWidth="1"/>
    <col min="4363" max="4363" width="11.2857142857143" style="5" customWidth="1"/>
    <col min="4364" max="4364" width="21" style="5" customWidth="1"/>
    <col min="4365" max="4365" width="14.7142857142857" style="5" customWidth="1"/>
    <col min="4366" max="4366" width="9.42857142857143" style="5" customWidth="1"/>
    <col min="4367" max="4367" width="8.42857142857143" style="5" customWidth="1"/>
    <col min="4368" max="4368" width="9" style="5"/>
    <col min="4369" max="4369" width="8.42857142857143" style="5" customWidth="1"/>
    <col min="4370" max="4370" width="9" style="5"/>
    <col min="4371" max="4371" width="8.42857142857143" style="5" customWidth="1"/>
    <col min="4372" max="4373" width="9" style="5"/>
    <col min="4374" max="4374" width="51.5714285714286" style="5" customWidth="1"/>
    <col min="4375" max="4375" width="6.85714285714286" style="5" customWidth="1"/>
    <col min="4376" max="4376" width="9.14285714285714" style="5" customWidth="1"/>
    <col min="4377" max="4611" width="9" style="5"/>
    <col min="4612" max="4612" width="1.57142857142857" style="5" customWidth="1"/>
    <col min="4613" max="4616" width="3" style="5" customWidth="1"/>
    <col min="4617" max="4617" width="34.4285714285714" style="5" customWidth="1"/>
    <col min="4618" max="4618" width="10" style="5" customWidth="1"/>
    <col min="4619" max="4619" width="11.2857142857143" style="5" customWidth="1"/>
    <col min="4620" max="4620" width="21" style="5" customWidth="1"/>
    <col min="4621" max="4621" width="14.7142857142857" style="5" customWidth="1"/>
    <col min="4622" max="4622" width="9.42857142857143" style="5" customWidth="1"/>
    <col min="4623" max="4623" width="8.42857142857143" style="5" customWidth="1"/>
    <col min="4624" max="4624" width="9" style="5"/>
    <col min="4625" max="4625" width="8.42857142857143" style="5" customWidth="1"/>
    <col min="4626" max="4626" width="9" style="5"/>
    <col min="4627" max="4627" width="8.42857142857143" style="5" customWidth="1"/>
    <col min="4628" max="4629" width="9" style="5"/>
    <col min="4630" max="4630" width="51.5714285714286" style="5" customWidth="1"/>
    <col min="4631" max="4631" width="6.85714285714286" style="5" customWidth="1"/>
    <col min="4632" max="4632" width="9.14285714285714" style="5" customWidth="1"/>
    <col min="4633" max="4867" width="9" style="5"/>
    <col min="4868" max="4868" width="1.57142857142857" style="5" customWidth="1"/>
    <col min="4869" max="4872" width="3" style="5" customWidth="1"/>
    <col min="4873" max="4873" width="34.4285714285714" style="5" customWidth="1"/>
    <col min="4874" max="4874" width="10" style="5" customWidth="1"/>
    <col min="4875" max="4875" width="11.2857142857143" style="5" customWidth="1"/>
    <col min="4876" max="4876" width="21" style="5" customWidth="1"/>
    <col min="4877" max="4877" width="14.7142857142857" style="5" customWidth="1"/>
    <col min="4878" max="4878" width="9.42857142857143" style="5" customWidth="1"/>
    <col min="4879" max="4879" width="8.42857142857143" style="5" customWidth="1"/>
    <col min="4880" max="4880" width="9" style="5"/>
    <col min="4881" max="4881" width="8.42857142857143" style="5" customWidth="1"/>
    <col min="4882" max="4882" width="9" style="5"/>
    <col min="4883" max="4883" width="8.42857142857143" style="5" customWidth="1"/>
    <col min="4884" max="4885" width="9" style="5"/>
    <col min="4886" max="4886" width="51.5714285714286" style="5" customWidth="1"/>
    <col min="4887" max="4887" width="6.85714285714286" style="5" customWidth="1"/>
    <col min="4888" max="4888" width="9.14285714285714" style="5" customWidth="1"/>
    <col min="4889" max="5123" width="9" style="5"/>
    <col min="5124" max="5124" width="1.57142857142857" style="5" customWidth="1"/>
    <col min="5125" max="5128" width="3" style="5" customWidth="1"/>
    <col min="5129" max="5129" width="34.4285714285714" style="5" customWidth="1"/>
    <col min="5130" max="5130" width="10" style="5" customWidth="1"/>
    <col min="5131" max="5131" width="11.2857142857143" style="5" customWidth="1"/>
    <col min="5132" max="5132" width="21" style="5" customWidth="1"/>
    <col min="5133" max="5133" width="14.7142857142857" style="5" customWidth="1"/>
    <col min="5134" max="5134" width="9.42857142857143" style="5" customWidth="1"/>
    <col min="5135" max="5135" width="8.42857142857143" style="5" customWidth="1"/>
    <col min="5136" max="5136" width="9" style="5"/>
    <col min="5137" max="5137" width="8.42857142857143" style="5" customWidth="1"/>
    <col min="5138" max="5138" width="9" style="5"/>
    <col min="5139" max="5139" width="8.42857142857143" style="5" customWidth="1"/>
    <col min="5140" max="5141" width="9" style="5"/>
    <col min="5142" max="5142" width="51.5714285714286" style="5" customWidth="1"/>
    <col min="5143" max="5143" width="6.85714285714286" style="5" customWidth="1"/>
    <col min="5144" max="5144" width="9.14285714285714" style="5" customWidth="1"/>
    <col min="5145" max="5379" width="9" style="5"/>
    <col min="5380" max="5380" width="1.57142857142857" style="5" customWidth="1"/>
    <col min="5381" max="5384" width="3" style="5" customWidth="1"/>
    <col min="5385" max="5385" width="34.4285714285714" style="5" customWidth="1"/>
    <col min="5386" max="5386" width="10" style="5" customWidth="1"/>
    <col min="5387" max="5387" width="11.2857142857143" style="5" customWidth="1"/>
    <col min="5388" max="5388" width="21" style="5" customWidth="1"/>
    <col min="5389" max="5389" width="14.7142857142857" style="5" customWidth="1"/>
    <col min="5390" max="5390" width="9.42857142857143" style="5" customWidth="1"/>
    <col min="5391" max="5391" width="8.42857142857143" style="5" customWidth="1"/>
    <col min="5392" max="5392" width="9" style="5"/>
    <col min="5393" max="5393" width="8.42857142857143" style="5" customWidth="1"/>
    <col min="5394" max="5394" width="9" style="5"/>
    <col min="5395" max="5395" width="8.42857142857143" style="5" customWidth="1"/>
    <col min="5396" max="5397" width="9" style="5"/>
    <col min="5398" max="5398" width="51.5714285714286" style="5" customWidth="1"/>
    <col min="5399" max="5399" width="6.85714285714286" style="5" customWidth="1"/>
    <col min="5400" max="5400" width="9.14285714285714" style="5" customWidth="1"/>
    <col min="5401" max="5635" width="9" style="5"/>
    <col min="5636" max="5636" width="1.57142857142857" style="5" customWidth="1"/>
    <col min="5637" max="5640" width="3" style="5" customWidth="1"/>
    <col min="5641" max="5641" width="34.4285714285714" style="5" customWidth="1"/>
    <col min="5642" max="5642" width="10" style="5" customWidth="1"/>
    <col min="5643" max="5643" width="11.2857142857143" style="5" customWidth="1"/>
    <col min="5644" max="5644" width="21" style="5" customWidth="1"/>
    <col min="5645" max="5645" width="14.7142857142857" style="5" customWidth="1"/>
    <col min="5646" max="5646" width="9.42857142857143" style="5" customWidth="1"/>
    <col min="5647" max="5647" width="8.42857142857143" style="5" customWidth="1"/>
    <col min="5648" max="5648" width="9" style="5"/>
    <col min="5649" max="5649" width="8.42857142857143" style="5" customWidth="1"/>
    <col min="5650" max="5650" width="9" style="5"/>
    <col min="5651" max="5651" width="8.42857142857143" style="5" customWidth="1"/>
    <col min="5652" max="5653" width="9" style="5"/>
    <col min="5654" max="5654" width="51.5714285714286" style="5" customWidth="1"/>
    <col min="5655" max="5655" width="6.85714285714286" style="5" customWidth="1"/>
    <col min="5656" max="5656" width="9.14285714285714" style="5" customWidth="1"/>
    <col min="5657" max="5891" width="9" style="5"/>
    <col min="5892" max="5892" width="1.57142857142857" style="5" customWidth="1"/>
    <col min="5893" max="5896" width="3" style="5" customWidth="1"/>
    <col min="5897" max="5897" width="34.4285714285714" style="5" customWidth="1"/>
    <col min="5898" max="5898" width="10" style="5" customWidth="1"/>
    <col min="5899" max="5899" width="11.2857142857143" style="5" customWidth="1"/>
    <col min="5900" max="5900" width="21" style="5" customWidth="1"/>
    <col min="5901" max="5901" width="14.7142857142857" style="5" customWidth="1"/>
    <col min="5902" max="5902" width="9.42857142857143" style="5" customWidth="1"/>
    <col min="5903" max="5903" width="8.42857142857143" style="5" customWidth="1"/>
    <col min="5904" max="5904" width="9" style="5"/>
    <col min="5905" max="5905" width="8.42857142857143" style="5" customWidth="1"/>
    <col min="5906" max="5906" width="9" style="5"/>
    <col min="5907" max="5907" width="8.42857142857143" style="5" customWidth="1"/>
    <col min="5908" max="5909" width="9" style="5"/>
    <col min="5910" max="5910" width="51.5714285714286" style="5" customWidth="1"/>
    <col min="5911" max="5911" width="6.85714285714286" style="5" customWidth="1"/>
    <col min="5912" max="5912" width="9.14285714285714" style="5" customWidth="1"/>
    <col min="5913" max="6147" width="9" style="5"/>
    <col min="6148" max="6148" width="1.57142857142857" style="5" customWidth="1"/>
    <col min="6149" max="6152" width="3" style="5" customWidth="1"/>
    <col min="6153" max="6153" width="34.4285714285714" style="5" customWidth="1"/>
    <col min="6154" max="6154" width="10" style="5" customWidth="1"/>
    <col min="6155" max="6155" width="11.2857142857143" style="5" customWidth="1"/>
    <col min="6156" max="6156" width="21" style="5" customWidth="1"/>
    <col min="6157" max="6157" width="14.7142857142857" style="5" customWidth="1"/>
    <col min="6158" max="6158" width="9.42857142857143" style="5" customWidth="1"/>
    <col min="6159" max="6159" width="8.42857142857143" style="5" customWidth="1"/>
    <col min="6160" max="6160" width="9" style="5"/>
    <col min="6161" max="6161" width="8.42857142857143" style="5" customWidth="1"/>
    <col min="6162" max="6162" width="9" style="5"/>
    <col min="6163" max="6163" width="8.42857142857143" style="5" customWidth="1"/>
    <col min="6164" max="6165" width="9" style="5"/>
    <col min="6166" max="6166" width="51.5714285714286" style="5" customWidth="1"/>
    <col min="6167" max="6167" width="6.85714285714286" style="5" customWidth="1"/>
    <col min="6168" max="6168" width="9.14285714285714" style="5" customWidth="1"/>
    <col min="6169" max="6403" width="9" style="5"/>
    <col min="6404" max="6404" width="1.57142857142857" style="5" customWidth="1"/>
    <col min="6405" max="6408" width="3" style="5" customWidth="1"/>
    <col min="6409" max="6409" width="34.4285714285714" style="5" customWidth="1"/>
    <col min="6410" max="6410" width="10" style="5" customWidth="1"/>
    <col min="6411" max="6411" width="11.2857142857143" style="5" customWidth="1"/>
    <col min="6412" max="6412" width="21" style="5" customWidth="1"/>
    <col min="6413" max="6413" width="14.7142857142857" style="5" customWidth="1"/>
    <col min="6414" max="6414" width="9.42857142857143" style="5" customWidth="1"/>
    <col min="6415" max="6415" width="8.42857142857143" style="5" customWidth="1"/>
    <col min="6416" max="6416" width="9" style="5"/>
    <col min="6417" max="6417" width="8.42857142857143" style="5" customWidth="1"/>
    <col min="6418" max="6418" width="9" style="5"/>
    <col min="6419" max="6419" width="8.42857142857143" style="5" customWidth="1"/>
    <col min="6420" max="6421" width="9" style="5"/>
    <col min="6422" max="6422" width="51.5714285714286" style="5" customWidth="1"/>
    <col min="6423" max="6423" width="6.85714285714286" style="5" customWidth="1"/>
    <col min="6424" max="6424" width="9.14285714285714" style="5" customWidth="1"/>
    <col min="6425" max="6659" width="9" style="5"/>
    <col min="6660" max="6660" width="1.57142857142857" style="5" customWidth="1"/>
    <col min="6661" max="6664" width="3" style="5" customWidth="1"/>
    <col min="6665" max="6665" width="34.4285714285714" style="5" customWidth="1"/>
    <col min="6666" max="6666" width="10" style="5" customWidth="1"/>
    <col min="6667" max="6667" width="11.2857142857143" style="5" customWidth="1"/>
    <col min="6668" max="6668" width="21" style="5" customWidth="1"/>
    <col min="6669" max="6669" width="14.7142857142857" style="5" customWidth="1"/>
    <col min="6670" max="6670" width="9.42857142857143" style="5" customWidth="1"/>
    <col min="6671" max="6671" width="8.42857142857143" style="5" customWidth="1"/>
    <col min="6672" max="6672" width="9" style="5"/>
    <col min="6673" max="6673" width="8.42857142857143" style="5" customWidth="1"/>
    <col min="6674" max="6674" width="9" style="5"/>
    <col min="6675" max="6675" width="8.42857142857143" style="5" customWidth="1"/>
    <col min="6676" max="6677" width="9" style="5"/>
    <col min="6678" max="6678" width="51.5714285714286" style="5" customWidth="1"/>
    <col min="6679" max="6679" width="6.85714285714286" style="5" customWidth="1"/>
    <col min="6680" max="6680" width="9.14285714285714" style="5" customWidth="1"/>
    <col min="6681" max="6915" width="9" style="5"/>
    <col min="6916" max="6916" width="1.57142857142857" style="5" customWidth="1"/>
    <col min="6917" max="6920" width="3" style="5" customWidth="1"/>
    <col min="6921" max="6921" width="34.4285714285714" style="5" customWidth="1"/>
    <col min="6922" max="6922" width="10" style="5" customWidth="1"/>
    <col min="6923" max="6923" width="11.2857142857143" style="5" customWidth="1"/>
    <col min="6924" max="6924" width="21" style="5" customWidth="1"/>
    <col min="6925" max="6925" width="14.7142857142857" style="5" customWidth="1"/>
    <col min="6926" max="6926" width="9.42857142857143" style="5" customWidth="1"/>
    <col min="6927" max="6927" width="8.42857142857143" style="5" customWidth="1"/>
    <col min="6928" max="6928" width="9" style="5"/>
    <col min="6929" max="6929" width="8.42857142857143" style="5" customWidth="1"/>
    <col min="6930" max="6930" width="9" style="5"/>
    <col min="6931" max="6931" width="8.42857142857143" style="5" customWidth="1"/>
    <col min="6932" max="6933" width="9" style="5"/>
    <col min="6934" max="6934" width="51.5714285714286" style="5" customWidth="1"/>
    <col min="6935" max="6935" width="6.85714285714286" style="5" customWidth="1"/>
    <col min="6936" max="6936" width="9.14285714285714" style="5" customWidth="1"/>
    <col min="6937" max="7171" width="9" style="5"/>
    <col min="7172" max="7172" width="1.57142857142857" style="5" customWidth="1"/>
    <col min="7173" max="7176" width="3" style="5" customWidth="1"/>
    <col min="7177" max="7177" width="34.4285714285714" style="5" customWidth="1"/>
    <col min="7178" max="7178" width="10" style="5" customWidth="1"/>
    <col min="7179" max="7179" width="11.2857142857143" style="5" customWidth="1"/>
    <col min="7180" max="7180" width="21" style="5" customWidth="1"/>
    <col min="7181" max="7181" width="14.7142857142857" style="5" customWidth="1"/>
    <col min="7182" max="7182" width="9.42857142857143" style="5" customWidth="1"/>
    <col min="7183" max="7183" width="8.42857142857143" style="5" customWidth="1"/>
    <col min="7184" max="7184" width="9" style="5"/>
    <col min="7185" max="7185" width="8.42857142857143" style="5" customWidth="1"/>
    <col min="7186" max="7186" width="9" style="5"/>
    <col min="7187" max="7187" width="8.42857142857143" style="5" customWidth="1"/>
    <col min="7188" max="7189" width="9" style="5"/>
    <col min="7190" max="7190" width="51.5714285714286" style="5" customWidth="1"/>
    <col min="7191" max="7191" width="6.85714285714286" style="5" customWidth="1"/>
    <col min="7192" max="7192" width="9.14285714285714" style="5" customWidth="1"/>
    <col min="7193" max="7427" width="9" style="5"/>
    <col min="7428" max="7428" width="1.57142857142857" style="5" customWidth="1"/>
    <col min="7429" max="7432" width="3" style="5" customWidth="1"/>
    <col min="7433" max="7433" width="34.4285714285714" style="5" customWidth="1"/>
    <col min="7434" max="7434" width="10" style="5" customWidth="1"/>
    <col min="7435" max="7435" width="11.2857142857143" style="5" customWidth="1"/>
    <col min="7436" max="7436" width="21" style="5" customWidth="1"/>
    <col min="7437" max="7437" width="14.7142857142857" style="5" customWidth="1"/>
    <col min="7438" max="7438" width="9.42857142857143" style="5" customWidth="1"/>
    <col min="7439" max="7439" width="8.42857142857143" style="5" customWidth="1"/>
    <col min="7440" max="7440" width="9" style="5"/>
    <col min="7441" max="7441" width="8.42857142857143" style="5" customWidth="1"/>
    <col min="7442" max="7442" width="9" style="5"/>
    <col min="7443" max="7443" width="8.42857142857143" style="5" customWidth="1"/>
    <col min="7444" max="7445" width="9" style="5"/>
    <col min="7446" max="7446" width="51.5714285714286" style="5" customWidth="1"/>
    <col min="7447" max="7447" width="6.85714285714286" style="5" customWidth="1"/>
    <col min="7448" max="7448" width="9.14285714285714" style="5" customWidth="1"/>
    <col min="7449" max="7683" width="9" style="5"/>
    <col min="7684" max="7684" width="1.57142857142857" style="5" customWidth="1"/>
    <col min="7685" max="7688" width="3" style="5" customWidth="1"/>
    <col min="7689" max="7689" width="34.4285714285714" style="5" customWidth="1"/>
    <col min="7690" max="7690" width="10" style="5" customWidth="1"/>
    <col min="7691" max="7691" width="11.2857142857143" style="5" customWidth="1"/>
    <col min="7692" max="7692" width="21" style="5" customWidth="1"/>
    <col min="7693" max="7693" width="14.7142857142857" style="5" customWidth="1"/>
    <col min="7694" max="7694" width="9.42857142857143" style="5" customWidth="1"/>
    <col min="7695" max="7695" width="8.42857142857143" style="5" customWidth="1"/>
    <col min="7696" max="7696" width="9" style="5"/>
    <col min="7697" max="7697" width="8.42857142857143" style="5" customWidth="1"/>
    <col min="7698" max="7698" width="9" style="5"/>
    <col min="7699" max="7699" width="8.42857142857143" style="5" customWidth="1"/>
    <col min="7700" max="7701" width="9" style="5"/>
    <col min="7702" max="7702" width="51.5714285714286" style="5" customWidth="1"/>
    <col min="7703" max="7703" width="6.85714285714286" style="5" customWidth="1"/>
    <col min="7704" max="7704" width="9.14285714285714" style="5" customWidth="1"/>
    <col min="7705" max="7939" width="9" style="5"/>
    <col min="7940" max="7940" width="1.57142857142857" style="5" customWidth="1"/>
    <col min="7941" max="7944" width="3" style="5" customWidth="1"/>
    <col min="7945" max="7945" width="34.4285714285714" style="5" customWidth="1"/>
    <col min="7946" max="7946" width="10" style="5" customWidth="1"/>
    <col min="7947" max="7947" width="11.2857142857143" style="5" customWidth="1"/>
    <col min="7948" max="7948" width="21" style="5" customWidth="1"/>
    <col min="7949" max="7949" width="14.7142857142857" style="5" customWidth="1"/>
    <col min="7950" max="7950" width="9.42857142857143" style="5" customWidth="1"/>
    <col min="7951" max="7951" width="8.42857142857143" style="5" customWidth="1"/>
    <col min="7952" max="7952" width="9" style="5"/>
    <col min="7953" max="7953" width="8.42857142857143" style="5" customWidth="1"/>
    <col min="7954" max="7954" width="9" style="5"/>
    <col min="7955" max="7955" width="8.42857142857143" style="5" customWidth="1"/>
    <col min="7956" max="7957" width="9" style="5"/>
    <col min="7958" max="7958" width="51.5714285714286" style="5" customWidth="1"/>
    <col min="7959" max="7959" width="6.85714285714286" style="5" customWidth="1"/>
    <col min="7960" max="7960" width="9.14285714285714" style="5" customWidth="1"/>
    <col min="7961" max="8195" width="9" style="5"/>
    <col min="8196" max="8196" width="1.57142857142857" style="5" customWidth="1"/>
    <col min="8197" max="8200" width="3" style="5" customWidth="1"/>
    <col min="8201" max="8201" width="34.4285714285714" style="5" customWidth="1"/>
    <col min="8202" max="8202" width="10" style="5" customWidth="1"/>
    <col min="8203" max="8203" width="11.2857142857143" style="5" customWidth="1"/>
    <col min="8204" max="8204" width="21" style="5" customWidth="1"/>
    <col min="8205" max="8205" width="14.7142857142857" style="5" customWidth="1"/>
    <col min="8206" max="8206" width="9.42857142857143" style="5" customWidth="1"/>
    <col min="8207" max="8207" width="8.42857142857143" style="5" customWidth="1"/>
    <col min="8208" max="8208" width="9" style="5"/>
    <col min="8209" max="8209" width="8.42857142857143" style="5" customWidth="1"/>
    <col min="8210" max="8210" width="9" style="5"/>
    <col min="8211" max="8211" width="8.42857142857143" style="5" customWidth="1"/>
    <col min="8212" max="8213" width="9" style="5"/>
    <col min="8214" max="8214" width="51.5714285714286" style="5" customWidth="1"/>
    <col min="8215" max="8215" width="6.85714285714286" style="5" customWidth="1"/>
    <col min="8216" max="8216" width="9.14285714285714" style="5" customWidth="1"/>
    <col min="8217" max="8451" width="9" style="5"/>
    <col min="8452" max="8452" width="1.57142857142857" style="5" customWidth="1"/>
    <col min="8453" max="8456" width="3" style="5" customWidth="1"/>
    <col min="8457" max="8457" width="34.4285714285714" style="5" customWidth="1"/>
    <col min="8458" max="8458" width="10" style="5" customWidth="1"/>
    <col min="8459" max="8459" width="11.2857142857143" style="5" customWidth="1"/>
    <col min="8460" max="8460" width="21" style="5" customWidth="1"/>
    <col min="8461" max="8461" width="14.7142857142857" style="5" customWidth="1"/>
    <col min="8462" max="8462" width="9.42857142857143" style="5" customWidth="1"/>
    <col min="8463" max="8463" width="8.42857142857143" style="5" customWidth="1"/>
    <col min="8464" max="8464" width="9" style="5"/>
    <col min="8465" max="8465" width="8.42857142857143" style="5" customWidth="1"/>
    <col min="8466" max="8466" width="9" style="5"/>
    <col min="8467" max="8467" width="8.42857142857143" style="5" customWidth="1"/>
    <col min="8468" max="8469" width="9" style="5"/>
    <col min="8470" max="8470" width="51.5714285714286" style="5" customWidth="1"/>
    <col min="8471" max="8471" width="6.85714285714286" style="5" customWidth="1"/>
    <col min="8472" max="8472" width="9.14285714285714" style="5" customWidth="1"/>
    <col min="8473" max="8707" width="9" style="5"/>
    <col min="8708" max="8708" width="1.57142857142857" style="5" customWidth="1"/>
    <col min="8709" max="8712" width="3" style="5" customWidth="1"/>
    <col min="8713" max="8713" width="34.4285714285714" style="5" customWidth="1"/>
    <col min="8714" max="8714" width="10" style="5" customWidth="1"/>
    <col min="8715" max="8715" width="11.2857142857143" style="5" customWidth="1"/>
    <col min="8716" max="8716" width="21" style="5" customWidth="1"/>
    <col min="8717" max="8717" width="14.7142857142857" style="5" customWidth="1"/>
    <col min="8718" max="8718" width="9.42857142857143" style="5" customWidth="1"/>
    <col min="8719" max="8719" width="8.42857142857143" style="5" customWidth="1"/>
    <col min="8720" max="8720" width="9" style="5"/>
    <col min="8721" max="8721" width="8.42857142857143" style="5" customWidth="1"/>
    <col min="8722" max="8722" width="9" style="5"/>
    <col min="8723" max="8723" width="8.42857142857143" style="5" customWidth="1"/>
    <col min="8724" max="8725" width="9" style="5"/>
    <col min="8726" max="8726" width="51.5714285714286" style="5" customWidth="1"/>
    <col min="8727" max="8727" width="6.85714285714286" style="5" customWidth="1"/>
    <col min="8728" max="8728" width="9.14285714285714" style="5" customWidth="1"/>
    <col min="8729" max="8963" width="9" style="5"/>
    <col min="8964" max="8964" width="1.57142857142857" style="5" customWidth="1"/>
    <col min="8965" max="8968" width="3" style="5" customWidth="1"/>
    <col min="8969" max="8969" width="34.4285714285714" style="5" customWidth="1"/>
    <col min="8970" max="8970" width="10" style="5" customWidth="1"/>
    <col min="8971" max="8971" width="11.2857142857143" style="5" customWidth="1"/>
    <col min="8972" max="8972" width="21" style="5" customWidth="1"/>
    <col min="8973" max="8973" width="14.7142857142857" style="5" customWidth="1"/>
    <col min="8974" max="8974" width="9.42857142857143" style="5" customWidth="1"/>
    <col min="8975" max="8975" width="8.42857142857143" style="5" customWidth="1"/>
    <col min="8976" max="8976" width="9" style="5"/>
    <col min="8977" max="8977" width="8.42857142857143" style="5" customWidth="1"/>
    <col min="8978" max="8978" width="9" style="5"/>
    <col min="8979" max="8979" width="8.42857142857143" style="5" customWidth="1"/>
    <col min="8980" max="8981" width="9" style="5"/>
    <col min="8982" max="8982" width="51.5714285714286" style="5" customWidth="1"/>
    <col min="8983" max="8983" width="6.85714285714286" style="5" customWidth="1"/>
    <col min="8984" max="8984" width="9.14285714285714" style="5" customWidth="1"/>
    <col min="8985" max="9219" width="9" style="5"/>
    <col min="9220" max="9220" width="1.57142857142857" style="5" customWidth="1"/>
    <col min="9221" max="9224" width="3" style="5" customWidth="1"/>
    <col min="9225" max="9225" width="34.4285714285714" style="5" customWidth="1"/>
    <col min="9226" max="9226" width="10" style="5" customWidth="1"/>
    <col min="9227" max="9227" width="11.2857142857143" style="5" customWidth="1"/>
    <col min="9228" max="9228" width="21" style="5" customWidth="1"/>
    <col min="9229" max="9229" width="14.7142857142857" style="5" customWidth="1"/>
    <col min="9230" max="9230" width="9.42857142857143" style="5" customWidth="1"/>
    <col min="9231" max="9231" width="8.42857142857143" style="5" customWidth="1"/>
    <col min="9232" max="9232" width="9" style="5"/>
    <col min="9233" max="9233" width="8.42857142857143" style="5" customWidth="1"/>
    <col min="9234" max="9234" width="9" style="5"/>
    <col min="9235" max="9235" width="8.42857142857143" style="5" customWidth="1"/>
    <col min="9236" max="9237" width="9" style="5"/>
    <col min="9238" max="9238" width="51.5714285714286" style="5" customWidth="1"/>
    <col min="9239" max="9239" width="6.85714285714286" style="5" customWidth="1"/>
    <col min="9240" max="9240" width="9.14285714285714" style="5" customWidth="1"/>
    <col min="9241" max="9475" width="9" style="5"/>
    <col min="9476" max="9476" width="1.57142857142857" style="5" customWidth="1"/>
    <col min="9477" max="9480" width="3" style="5" customWidth="1"/>
    <col min="9481" max="9481" width="34.4285714285714" style="5" customWidth="1"/>
    <col min="9482" max="9482" width="10" style="5" customWidth="1"/>
    <col min="9483" max="9483" width="11.2857142857143" style="5" customWidth="1"/>
    <col min="9484" max="9484" width="21" style="5" customWidth="1"/>
    <col min="9485" max="9485" width="14.7142857142857" style="5" customWidth="1"/>
    <col min="9486" max="9486" width="9.42857142857143" style="5" customWidth="1"/>
    <col min="9487" max="9487" width="8.42857142857143" style="5" customWidth="1"/>
    <col min="9488" max="9488" width="9" style="5"/>
    <col min="9489" max="9489" width="8.42857142857143" style="5" customWidth="1"/>
    <col min="9490" max="9490" width="9" style="5"/>
    <col min="9491" max="9491" width="8.42857142857143" style="5" customWidth="1"/>
    <col min="9492" max="9493" width="9" style="5"/>
    <col min="9494" max="9494" width="51.5714285714286" style="5" customWidth="1"/>
    <col min="9495" max="9495" width="6.85714285714286" style="5" customWidth="1"/>
    <col min="9496" max="9496" width="9.14285714285714" style="5" customWidth="1"/>
    <col min="9497" max="9731" width="9" style="5"/>
    <col min="9732" max="9732" width="1.57142857142857" style="5" customWidth="1"/>
    <col min="9733" max="9736" width="3" style="5" customWidth="1"/>
    <col min="9737" max="9737" width="34.4285714285714" style="5" customWidth="1"/>
    <col min="9738" max="9738" width="10" style="5" customWidth="1"/>
    <col min="9739" max="9739" width="11.2857142857143" style="5" customWidth="1"/>
    <col min="9740" max="9740" width="21" style="5" customWidth="1"/>
    <col min="9741" max="9741" width="14.7142857142857" style="5" customWidth="1"/>
    <col min="9742" max="9742" width="9.42857142857143" style="5" customWidth="1"/>
    <col min="9743" max="9743" width="8.42857142857143" style="5" customWidth="1"/>
    <col min="9744" max="9744" width="9" style="5"/>
    <col min="9745" max="9745" width="8.42857142857143" style="5" customWidth="1"/>
    <col min="9746" max="9746" width="9" style="5"/>
    <col min="9747" max="9747" width="8.42857142857143" style="5" customWidth="1"/>
    <col min="9748" max="9749" width="9" style="5"/>
    <col min="9750" max="9750" width="51.5714285714286" style="5" customWidth="1"/>
    <col min="9751" max="9751" width="6.85714285714286" style="5" customWidth="1"/>
    <col min="9752" max="9752" width="9.14285714285714" style="5" customWidth="1"/>
    <col min="9753" max="9987" width="9" style="5"/>
    <col min="9988" max="9988" width="1.57142857142857" style="5" customWidth="1"/>
    <col min="9989" max="9992" width="3" style="5" customWidth="1"/>
    <col min="9993" max="9993" width="34.4285714285714" style="5" customWidth="1"/>
    <col min="9994" max="9994" width="10" style="5" customWidth="1"/>
    <col min="9995" max="9995" width="11.2857142857143" style="5" customWidth="1"/>
    <col min="9996" max="9996" width="21" style="5" customWidth="1"/>
    <col min="9997" max="9997" width="14.7142857142857" style="5" customWidth="1"/>
    <col min="9998" max="9998" width="9.42857142857143" style="5" customWidth="1"/>
    <col min="9999" max="9999" width="8.42857142857143" style="5" customWidth="1"/>
    <col min="10000" max="10000" width="9" style="5"/>
    <col min="10001" max="10001" width="8.42857142857143" style="5" customWidth="1"/>
    <col min="10002" max="10002" width="9" style="5"/>
    <col min="10003" max="10003" width="8.42857142857143" style="5" customWidth="1"/>
    <col min="10004" max="10005" width="9" style="5"/>
    <col min="10006" max="10006" width="51.5714285714286" style="5" customWidth="1"/>
    <col min="10007" max="10007" width="6.85714285714286" style="5" customWidth="1"/>
    <col min="10008" max="10008" width="9.14285714285714" style="5" customWidth="1"/>
    <col min="10009" max="10243" width="9" style="5"/>
    <col min="10244" max="10244" width="1.57142857142857" style="5" customWidth="1"/>
    <col min="10245" max="10248" width="3" style="5" customWidth="1"/>
    <col min="10249" max="10249" width="34.4285714285714" style="5" customWidth="1"/>
    <col min="10250" max="10250" width="10" style="5" customWidth="1"/>
    <col min="10251" max="10251" width="11.2857142857143" style="5" customWidth="1"/>
    <col min="10252" max="10252" width="21" style="5" customWidth="1"/>
    <col min="10253" max="10253" width="14.7142857142857" style="5" customWidth="1"/>
    <col min="10254" max="10254" width="9.42857142857143" style="5" customWidth="1"/>
    <col min="10255" max="10255" width="8.42857142857143" style="5" customWidth="1"/>
    <col min="10256" max="10256" width="9" style="5"/>
    <col min="10257" max="10257" width="8.42857142857143" style="5" customWidth="1"/>
    <col min="10258" max="10258" width="9" style="5"/>
    <col min="10259" max="10259" width="8.42857142857143" style="5" customWidth="1"/>
    <col min="10260" max="10261" width="9" style="5"/>
    <col min="10262" max="10262" width="51.5714285714286" style="5" customWidth="1"/>
    <col min="10263" max="10263" width="6.85714285714286" style="5" customWidth="1"/>
    <col min="10264" max="10264" width="9.14285714285714" style="5" customWidth="1"/>
    <col min="10265" max="10499" width="9" style="5"/>
    <col min="10500" max="10500" width="1.57142857142857" style="5" customWidth="1"/>
    <col min="10501" max="10504" width="3" style="5" customWidth="1"/>
    <col min="10505" max="10505" width="34.4285714285714" style="5" customWidth="1"/>
    <col min="10506" max="10506" width="10" style="5" customWidth="1"/>
    <col min="10507" max="10507" width="11.2857142857143" style="5" customWidth="1"/>
    <col min="10508" max="10508" width="21" style="5" customWidth="1"/>
    <col min="10509" max="10509" width="14.7142857142857" style="5" customWidth="1"/>
    <col min="10510" max="10510" width="9.42857142857143" style="5" customWidth="1"/>
    <col min="10511" max="10511" width="8.42857142857143" style="5" customWidth="1"/>
    <col min="10512" max="10512" width="9" style="5"/>
    <col min="10513" max="10513" width="8.42857142857143" style="5" customWidth="1"/>
    <col min="10514" max="10514" width="9" style="5"/>
    <col min="10515" max="10515" width="8.42857142857143" style="5" customWidth="1"/>
    <col min="10516" max="10517" width="9" style="5"/>
    <col min="10518" max="10518" width="51.5714285714286" style="5" customWidth="1"/>
    <col min="10519" max="10519" width="6.85714285714286" style="5" customWidth="1"/>
    <col min="10520" max="10520" width="9.14285714285714" style="5" customWidth="1"/>
    <col min="10521" max="10755" width="9" style="5"/>
    <col min="10756" max="10756" width="1.57142857142857" style="5" customWidth="1"/>
    <col min="10757" max="10760" width="3" style="5" customWidth="1"/>
    <col min="10761" max="10761" width="34.4285714285714" style="5" customWidth="1"/>
    <col min="10762" max="10762" width="10" style="5" customWidth="1"/>
    <col min="10763" max="10763" width="11.2857142857143" style="5" customWidth="1"/>
    <col min="10764" max="10764" width="21" style="5" customWidth="1"/>
    <col min="10765" max="10765" width="14.7142857142857" style="5" customWidth="1"/>
    <col min="10766" max="10766" width="9.42857142857143" style="5" customWidth="1"/>
    <col min="10767" max="10767" width="8.42857142857143" style="5" customWidth="1"/>
    <col min="10768" max="10768" width="9" style="5"/>
    <col min="10769" max="10769" width="8.42857142857143" style="5" customWidth="1"/>
    <col min="10770" max="10770" width="9" style="5"/>
    <col min="10771" max="10771" width="8.42857142857143" style="5" customWidth="1"/>
    <col min="10772" max="10773" width="9" style="5"/>
    <col min="10774" max="10774" width="51.5714285714286" style="5" customWidth="1"/>
    <col min="10775" max="10775" width="6.85714285714286" style="5" customWidth="1"/>
    <col min="10776" max="10776" width="9.14285714285714" style="5" customWidth="1"/>
    <col min="10777" max="11011" width="9" style="5"/>
    <col min="11012" max="11012" width="1.57142857142857" style="5" customWidth="1"/>
    <col min="11013" max="11016" width="3" style="5" customWidth="1"/>
    <col min="11017" max="11017" width="34.4285714285714" style="5" customWidth="1"/>
    <col min="11018" max="11018" width="10" style="5" customWidth="1"/>
    <col min="11019" max="11019" width="11.2857142857143" style="5" customWidth="1"/>
    <col min="11020" max="11020" width="21" style="5" customWidth="1"/>
    <col min="11021" max="11021" width="14.7142857142857" style="5" customWidth="1"/>
    <col min="11022" max="11022" width="9.42857142857143" style="5" customWidth="1"/>
    <col min="11023" max="11023" width="8.42857142857143" style="5" customWidth="1"/>
    <col min="11024" max="11024" width="9" style="5"/>
    <col min="11025" max="11025" width="8.42857142857143" style="5" customWidth="1"/>
    <col min="11026" max="11026" width="9" style="5"/>
    <col min="11027" max="11027" width="8.42857142857143" style="5" customWidth="1"/>
    <col min="11028" max="11029" width="9" style="5"/>
    <col min="11030" max="11030" width="51.5714285714286" style="5" customWidth="1"/>
    <col min="11031" max="11031" width="6.85714285714286" style="5" customWidth="1"/>
    <col min="11032" max="11032" width="9.14285714285714" style="5" customWidth="1"/>
    <col min="11033" max="11267" width="9" style="5"/>
    <col min="11268" max="11268" width="1.57142857142857" style="5" customWidth="1"/>
    <col min="11269" max="11272" width="3" style="5" customWidth="1"/>
    <col min="11273" max="11273" width="34.4285714285714" style="5" customWidth="1"/>
    <col min="11274" max="11274" width="10" style="5" customWidth="1"/>
    <col min="11275" max="11275" width="11.2857142857143" style="5" customWidth="1"/>
    <col min="11276" max="11276" width="21" style="5" customWidth="1"/>
    <col min="11277" max="11277" width="14.7142857142857" style="5" customWidth="1"/>
    <col min="11278" max="11278" width="9.42857142857143" style="5" customWidth="1"/>
    <col min="11279" max="11279" width="8.42857142857143" style="5" customWidth="1"/>
    <col min="11280" max="11280" width="9" style="5"/>
    <col min="11281" max="11281" width="8.42857142857143" style="5" customWidth="1"/>
    <col min="11282" max="11282" width="9" style="5"/>
    <col min="11283" max="11283" width="8.42857142857143" style="5" customWidth="1"/>
    <col min="11284" max="11285" width="9" style="5"/>
    <col min="11286" max="11286" width="51.5714285714286" style="5" customWidth="1"/>
    <col min="11287" max="11287" width="6.85714285714286" style="5" customWidth="1"/>
    <col min="11288" max="11288" width="9.14285714285714" style="5" customWidth="1"/>
    <col min="11289" max="11523" width="9" style="5"/>
    <col min="11524" max="11524" width="1.57142857142857" style="5" customWidth="1"/>
    <col min="11525" max="11528" width="3" style="5" customWidth="1"/>
    <col min="11529" max="11529" width="34.4285714285714" style="5" customWidth="1"/>
    <col min="11530" max="11530" width="10" style="5" customWidth="1"/>
    <col min="11531" max="11531" width="11.2857142857143" style="5" customWidth="1"/>
    <col min="11532" max="11532" width="21" style="5" customWidth="1"/>
    <col min="11533" max="11533" width="14.7142857142857" style="5" customWidth="1"/>
    <col min="11534" max="11534" width="9.42857142857143" style="5" customWidth="1"/>
    <col min="11535" max="11535" width="8.42857142857143" style="5" customWidth="1"/>
    <col min="11536" max="11536" width="9" style="5"/>
    <col min="11537" max="11537" width="8.42857142857143" style="5" customWidth="1"/>
    <col min="11538" max="11538" width="9" style="5"/>
    <col min="11539" max="11539" width="8.42857142857143" style="5" customWidth="1"/>
    <col min="11540" max="11541" width="9" style="5"/>
    <col min="11542" max="11542" width="51.5714285714286" style="5" customWidth="1"/>
    <col min="11543" max="11543" width="6.85714285714286" style="5" customWidth="1"/>
    <col min="11544" max="11544" width="9.14285714285714" style="5" customWidth="1"/>
    <col min="11545" max="11779" width="9" style="5"/>
    <col min="11780" max="11780" width="1.57142857142857" style="5" customWidth="1"/>
    <col min="11781" max="11784" width="3" style="5" customWidth="1"/>
    <col min="11785" max="11785" width="34.4285714285714" style="5" customWidth="1"/>
    <col min="11786" max="11786" width="10" style="5" customWidth="1"/>
    <col min="11787" max="11787" width="11.2857142857143" style="5" customWidth="1"/>
    <col min="11788" max="11788" width="21" style="5" customWidth="1"/>
    <col min="11789" max="11789" width="14.7142857142857" style="5" customWidth="1"/>
    <col min="11790" max="11790" width="9.42857142857143" style="5" customWidth="1"/>
    <col min="11791" max="11791" width="8.42857142857143" style="5" customWidth="1"/>
    <col min="11792" max="11792" width="9" style="5"/>
    <col min="11793" max="11793" width="8.42857142857143" style="5" customWidth="1"/>
    <col min="11794" max="11794" width="9" style="5"/>
    <col min="11795" max="11795" width="8.42857142857143" style="5" customWidth="1"/>
    <col min="11796" max="11797" width="9" style="5"/>
    <col min="11798" max="11798" width="51.5714285714286" style="5" customWidth="1"/>
    <col min="11799" max="11799" width="6.85714285714286" style="5" customWidth="1"/>
    <col min="11800" max="11800" width="9.14285714285714" style="5" customWidth="1"/>
    <col min="11801" max="12035" width="9" style="5"/>
    <col min="12036" max="12036" width="1.57142857142857" style="5" customWidth="1"/>
    <col min="12037" max="12040" width="3" style="5" customWidth="1"/>
    <col min="12041" max="12041" width="34.4285714285714" style="5" customWidth="1"/>
    <col min="12042" max="12042" width="10" style="5" customWidth="1"/>
    <col min="12043" max="12043" width="11.2857142857143" style="5" customWidth="1"/>
    <col min="12044" max="12044" width="21" style="5" customWidth="1"/>
    <col min="12045" max="12045" width="14.7142857142857" style="5" customWidth="1"/>
    <col min="12046" max="12046" width="9.42857142857143" style="5" customWidth="1"/>
    <col min="12047" max="12047" width="8.42857142857143" style="5" customWidth="1"/>
    <col min="12048" max="12048" width="9" style="5"/>
    <col min="12049" max="12049" width="8.42857142857143" style="5" customWidth="1"/>
    <col min="12050" max="12050" width="9" style="5"/>
    <col min="12051" max="12051" width="8.42857142857143" style="5" customWidth="1"/>
    <col min="12052" max="12053" width="9" style="5"/>
    <col min="12054" max="12054" width="51.5714285714286" style="5" customWidth="1"/>
    <col min="12055" max="12055" width="6.85714285714286" style="5" customWidth="1"/>
    <col min="12056" max="12056" width="9.14285714285714" style="5" customWidth="1"/>
    <col min="12057" max="12291" width="9" style="5"/>
    <col min="12292" max="12292" width="1.57142857142857" style="5" customWidth="1"/>
    <col min="12293" max="12296" width="3" style="5" customWidth="1"/>
    <col min="12297" max="12297" width="34.4285714285714" style="5" customWidth="1"/>
    <col min="12298" max="12298" width="10" style="5" customWidth="1"/>
    <col min="12299" max="12299" width="11.2857142857143" style="5" customWidth="1"/>
    <col min="12300" max="12300" width="21" style="5" customWidth="1"/>
    <col min="12301" max="12301" width="14.7142857142857" style="5" customWidth="1"/>
    <col min="12302" max="12302" width="9.42857142857143" style="5" customWidth="1"/>
    <col min="12303" max="12303" width="8.42857142857143" style="5" customWidth="1"/>
    <col min="12304" max="12304" width="9" style="5"/>
    <col min="12305" max="12305" width="8.42857142857143" style="5" customWidth="1"/>
    <col min="12306" max="12306" width="9" style="5"/>
    <col min="12307" max="12307" width="8.42857142857143" style="5" customWidth="1"/>
    <col min="12308" max="12309" width="9" style="5"/>
    <col min="12310" max="12310" width="51.5714285714286" style="5" customWidth="1"/>
    <col min="12311" max="12311" width="6.85714285714286" style="5" customWidth="1"/>
    <col min="12312" max="12312" width="9.14285714285714" style="5" customWidth="1"/>
    <col min="12313" max="12547" width="9" style="5"/>
    <col min="12548" max="12548" width="1.57142857142857" style="5" customWidth="1"/>
    <col min="12549" max="12552" width="3" style="5" customWidth="1"/>
    <col min="12553" max="12553" width="34.4285714285714" style="5" customWidth="1"/>
    <col min="12554" max="12554" width="10" style="5" customWidth="1"/>
    <col min="12555" max="12555" width="11.2857142857143" style="5" customWidth="1"/>
    <col min="12556" max="12556" width="21" style="5" customWidth="1"/>
    <col min="12557" max="12557" width="14.7142857142857" style="5" customWidth="1"/>
    <col min="12558" max="12558" width="9.42857142857143" style="5" customWidth="1"/>
    <col min="12559" max="12559" width="8.42857142857143" style="5" customWidth="1"/>
    <col min="12560" max="12560" width="9" style="5"/>
    <col min="12561" max="12561" width="8.42857142857143" style="5" customWidth="1"/>
    <col min="12562" max="12562" width="9" style="5"/>
    <col min="12563" max="12563" width="8.42857142857143" style="5" customWidth="1"/>
    <col min="12564" max="12565" width="9" style="5"/>
    <col min="12566" max="12566" width="51.5714285714286" style="5" customWidth="1"/>
    <col min="12567" max="12567" width="6.85714285714286" style="5" customWidth="1"/>
    <col min="12568" max="12568" width="9.14285714285714" style="5" customWidth="1"/>
    <col min="12569" max="12803" width="9" style="5"/>
    <col min="12804" max="12804" width="1.57142857142857" style="5" customWidth="1"/>
    <col min="12805" max="12808" width="3" style="5" customWidth="1"/>
    <col min="12809" max="12809" width="34.4285714285714" style="5" customWidth="1"/>
    <col min="12810" max="12810" width="10" style="5" customWidth="1"/>
    <col min="12811" max="12811" width="11.2857142857143" style="5" customWidth="1"/>
    <col min="12812" max="12812" width="21" style="5" customWidth="1"/>
    <col min="12813" max="12813" width="14.7142857142857" style="5" customWidth="1"/>
    <col min="12814" max="12814" width="9.42857142857143" style="5" customWidth="1"/>
    <col min="12815" max="12815" width="8.42857142857143" style="5" customWidth="1"/>
    <col min="12816" max="12816" width="9" style="5"/>
    <col min="12817" max="12817" width="8.42857142857143" style="5" customWidth="1"/>
    <col min="12818" max="12818" width="9" style="5"/>
    <col min="12819" max="12819" width="8.42857142857143" style="5" customWidth="1"/>
    <col min="12820" max="12821" width="9" style="5"/>
    <col min="12822" max="12822" width="51.5714285714286" style="5" customWidth="1"/>
    <col min="12823" max="12823" width="6.85714285714286" style="5" customWidth="1"/>
    <col min="12824" max="12824" width="9.14285714285714" style="5" customWidth="1"/>
    <col min="12825" max="13059" width="9" style="5"/>
    <col min="13060" max="13060" width="1.57142857142857" style="5" customWidth="1"/>
    <col min="13061" max="13064" width="3" style="5" customWidth="1"/>
    <col min="13065" max="13065" width="34.4285714285714" style="5" customWidth="1"/>
    <col min="13066" max="13066" width="10" style="5" customWidth="1"/>
    <col min="13067" max="13067" width="11.2857142857143" style="5" customWidth="1"/>
    <col min="13068" max="13068" width="21" style="5" customWidth="1"/>
    <col min="13069" max="13069" width="14.7142857142857" style="5" customWidth="1"/>
    <col min="13070" max="13070" width="9.42857142857143" style="5" customWidth="1"/>
    <col min="13071" max="13071" width="8.42857142857143" style="5" customWidth="1"/>
    <col min="13072" max="13072" width="9" style="5"/>
    <col min="13073" max="13073" width="8.42857142857143" style="5" customWidth="1"/>
    <col min="13074" max="13074" width="9" style="5"/>
    <col min="13075" max="13075" width="8.42857142857143" style="5" customWidth="1"/>
    <col min="13076" max="13077" width="9" style="5"/>
    <col min="13078" max="13078" width="51.5714285714286" style="5" customWidth="1"/>
    <col min="13079" max="13079" width="6.85714285714286" style="5" customWidth="1"/>
    <col min="13080" max="13080" width="9.14285714285714" style="5" customWidth="1"/>
    <col min="13081" max="13315" width="9" style="5"/>
    <col min="13316" max="13316" width="1.57142857142857" style="5" customWidth="1"/>
    <col min="13317" max="13320" width="3" style="5" customWidth="1"/>
    <col min="13321" max="13321" width="34.4285714285714" style="5" customWidth="1"/>
    <col min="13322" max="13322" width="10" style="5" customWidth="1"/>
    <col min="13323" max="13323" width="11.2857142857143" style="5" customWidth="1"/>
    <col min="13324" max="13324" width="21" style="5" customWidth="1"/>
    <col min="13325" max="13325" width="14.7142857142857" style="5" customWidth="1"/>
    <col min="13326" max="13326" width="9.42857142857143" style="5" customWidth="1"/>
    <col min="13327" max="13327" width="8.42857142857143" style="5" customWidth="1"/>
    <col min="13328" max="13328" width="9" style="5"/>
    <col min="13329" max="13329" width="8.42857142857143" style="5" customWidth="1"/>
    <col min="13330" max="13330" width="9" style="5"/>
    <col min="13331" max="13331" width="8.42857142857143" style="5" customWidth="1"/>
    <col min="13332" max="13333" width="9" style="5"/>
    <col min="13334" max="13334" width="51.5714285714286" style="5" customWidth="1"/>
    <col min="13335" max="13335" width="6.85714285714286" style="5" customWidth="1"/>
    <col min="13336" max="13336" width="9.14285714285714" style="5" customWidth="1"/>
    <col min="13337" max="13571" width="9" style="5"/>
    <col min="13572" max="13572" width="1.57142857142857" style="5" customWidth="1"/>
    <col min="13573" max="13576" width="3" style="5" customWidth="1"/>
    <col min="13577" max="13577" width="34.4285714285714" style="5" customWidth="1"/>
    <col min="13578" max="13578" width="10" style="5" customWidth="1"/>
    <col min="13579" max="13579" width="11.2857142857143" style="5" customWidth="1"/>
    <col min="13580" max="13580" width="21" style="5" customWidth="1"/>
    <col min="13581" max="13581" width="14.7142857142857" style="5" customWidth="1"/>
    <col min="13582" max="13582" width="9.42857142857143" style="5" customWidth="1"/>
    <col min="13583" max="13583" width="8.42857142857143" style="5" customWidth="1"/>
    <col min="13584" max="13584" width="9" style="5"/>
    <col min="13585" max="13585" width="8.42857142857143" style="5" customWidth="1"/>
    <col min="13586" max="13586" width="9" style="5"/>
    <col min="13587" max="13587" width="8.42857142857143" style="5" customWidth="1"/>
    <col min="13588" max="13589" width="9" style="5"/>
    <col min="13590" max="13590" width="51.5714285714286" style="5" customWidth="1"/>
    <col min="13591" max="13591" width="6.85714285714286" style="5" customWidth="1"/>
    <col min="13592" max="13592" width="9.14285714285714" style="5" customWidth="1"/>
    <col min="13593" max="13827" width="9" style="5"/>
    <col min="13828" max="13828" width="1.57142857142857" style="5" customWidth="1"/>
    <col min="13829" max="13832" width="3" style="5" customWidth="1"/>
    <col min="13833" max="13833" width="34.4285714285714" style="5" customWidth="1"/>
    <col min="13834" max="13834" width="10" style="5" customWidth="1"/>
    <col min="13835" max="13835" width="11.2857142857143" style="5" customWidth="1"/>
    <col min="13836" max="13836" width="21" style="5" customWidth="1"/>
    <col min="13837" max="13837" width="14.7142857142857" style="5" customWidth="1"/>
    <col min="13838" max="13838" width="9.42857142857143" style="5" customWidth="1"/>
    <col min="13839" max="13839" width="8.42857142857143" style="5" customWidth="1"/>
    <col min="13840" max="13840" width="9" style="5"/>
    <col min="13841" max="13841" width="8.42857142857143" style="5" customWidth="1"/>
    <col min="13842" max="13842" width="9" style="5"/>
    <col min="13843" max="13843" width="8.42857142857143" style="5" customWidth="1"/>
    <col min="13844" max="13845" width="9" style="5"/>
    <col min="13846" max="13846" width="51.5714285714286" style="5" customWidth="1"/>
    <col min="13847" max="13847" width="6.85714285714286" style="5" customWidth="1"/>
    <col min="13848" max="13848" width="9.14285714285714" style="5" customWidth="1"/>
    <col min="13849" max="14083" width="9" style="5"/>
    <col min="14084" max="14084" width="1.57142857142857" style="5" customWidth="1"/>
    <col min="14085" max="14088" width="3" style="5" customWidth="1"/>
    <col min="14089" max="14089" width="34.4285714285714" style="5" customWidth="1"/>
    <col min="14090" max="14090" width="10" style="5" customWidth="1"/>
    <col min="14091" max="14091" width="11.2857142857143" style="5" customWidth="1"/>
    <col min="14092" max="14092" width="21" style="5" customWidth="1"/>
    <col min="14093" max="14093" width="14.7142857142857" style="5" customWidth="1"/>
    <col min="14094" max="14094" width="9.42857142857143" style="5" customWidth="1"/>
    <col min="14095" max="14095" width="8.42857142857143" style="5" customWidth="1"/>
    <col min="14096" max="14096" width="9" style="5"/>
    <col min="14097" max="14097" width="8.42857142857143" style="5" customWidth="1"/>
    <col min="14098" max="14098" width="9" style="5"/>
    <col min="14099" max="14099" width="8.42857142857143" style="5" customWidth="1"/>
    <col min="14100" max="14101" width="9" style="5"/>
    <col min="14102" max="14102" width="51.5714285714286" style="5" customWidth="1"/>
    <col min="14103" max="14103" width="6.85714285714286" style="5" customWidth="1"/>
    <col min="14104" max="14104" width="9.14285714285714" style="5" customWidth="1"/>
    <col min="14105" max="14339" width="9" style="5"/>
    <col min="14340" max="14340" width="1.57142857142857" style="5" customWidth="1"/>
    <col min="14341" max="14344" width="3" style="5" customWidth="1"/>
    <col min="14345" max="14345" width="34.4285714285714" style="5" customWidth="1"/>
    <col min="14346" max="14346" width="10" style="5" customWidth="1"/>
    <col min="14347" max="14347" width="11.2857142857143" style="5" customWidth="1"/>
    <col min="14348" max="14348" width="21" style="5" customWidth="1"/>
    <col min="14349" max="14349" width="14.7142857142857" style="5" customWidth="1"/>
    <col min="14350" max="14350" width="9.42857142857143" style="5" customWidth="1"/>
    <col min="14351" max="14351" width="8.42857142857143" style="5" customWidth="1"/>
    <col min="14352" max="14352" width="9" style="5"/>
    <col min="14353" max="14353" width="8.42857142857143" style="5" customWidth="1"/>
    <col min="14354" max="14354" width="9" style="5"/>
    <col min="14355" max="14355" width="8.42857142857143" style="5" customWidth="1"/>
    <col min="14356" max="14357" width="9" style="5"/>
    <col min="14358" max="14358" width="51.5714285714286" style="5" customWidth="1"/>
    <col min="14359" max="14359" width="6.85714285714286" style="5" customWidth="1"/>
    <col min="14360" max="14360" width="9.14285714285714" style="5" customWidth="1"/>
    <col min="14361" max="14595" width="9" style="5"/>
    <col min="14596" max="14596" width="1.57142857142857" style="5" customWidth="1"/>
    <col min="14597" max="14600" width="3" style="5" customWidth="1"/>
    <col min="14601" max="14601" width="34.4285714285714" style="5" customWidth="1"/>
    <col min="14602" max="14602" width="10" style="5" customWidth="1"/>
    <col min="14603" max="14603" width="11.2857142857143" style="5" customWidth="1"/>
    <col min="14604" max="14604" width="21" style="5" customWidth="1"/>
    <col min="14605" max="14605" width="14.7142857142857" style="5" customWidth="1"/>
    <col min="14606" max="14606" width="9.42857142857143" style="5" customWidth="1"/>
    <col min="14607" max="14607" width="8.42857142857143" style="5" customWidth="1"/>
    <col min="14608" max="14608" width="9" style="5"/>
    <col min="14609" max="14609" width="8.42857142857143" style="5" customWidth="1"/>
    <col min="14610" max="14610" width="9" style="5"/>
    <col min="14611" max="14611" width="8.42857142857143" style="5" customWidth="1"/>
    <col min="14612" max="14613" width="9" style="5"/>
    <col min="14614" max="14614" width="51.5714285714286" style="5" customWidth="1"/>
    <col min="14615" max="14615" width="6.85714285714286" style="5" customWidth="1"/>
    <col min="14616" max="14616" width="9.14285714285714" style="5" customWidth="1"/>
    <col min="14617" max="14851" width="9" style="5"/>
    <col min="14852" max="14852" width="1.57142857142857" style="5" customWidth="1"/>
    <col min="14853" max="14856" width="3" style="5" customWidth="1"/>
    <col min="14857" max="14857" width="34.4285714285714" style="5" customWidth="1"/>
    <col min="14858" max="14858" width="10" style="5" customWidth="1"/>
    <col min="14859" max="14859" width="11.2857142857143" style="5" customWidth="1"/>
    <col min="14860" max="14860" width="21" style="5" customWidth="1"/>
    <col min="14861" max="14861" width="14.7142857142857" style="5" customWidth="1"/>
    <col min="14862" max="14862" width="9.42857142857143" style="5" customWidth="1"/>
    <col min="14863" max="14863" width="8.42857142857143" style="5" customWidth="1"/>
    <col min="14864" max="14864" width="9" style="5"/>
    <col min="14865" max="14865" width="8.42857142857143" style="5" customWidth="1"/>
    <col min="14866" max="14866" width="9" style="5"/>
    <col min="14867" max="14867" width="8.42857142857143" style="5" customWidth="1"/>
    <col min="14868" max="14869" width="9" style="5"/>
    <col min="14870" max="14870" width="51.5714285714286" style="5" customWidth="1"/>
    <col min="14871" max="14871" width="6.85714285714286" style="5" customWidth="1"/>
    <col min="14872" max="14872" width="9.14285714285714" style="5" customWidth="1"/>
    <col min="14873" max="15107" width="9" style="5"/>
    <col min="15108" max="15108" width="1.57142857142857" style="5" customWidth="1"/>
    <col min="15109" max="15112" width="3" style="5" customWidth="1"/>
    <col min="15113" max="15113" width="34.4285714285714" style="5" customWidth="1"/>
    <col min="15114" max="15114" width="10" style="5" customWidth="1"/>
    <col min="15115" max="15115" width="11.2857142857143" style="5" customWidth="1"/>
    <col min="15116" max="15116" width="21" style="5" customWidth="1"/>
    <col min="15117" max="15117" width="14.7142857142857" style="5" customWidth="1"/>
    <col min="15118" max="15118" width="9.42857142857143" style="5" customWidth="1"/>
    <col min="15119" max="15119" width="8.42857142857143" style="5" customWidth="1"/>
    <col min="15120" max="15120" width="9" style="5"/>
    <col min="15121" max="15121" width="8.42857142857143" style="5" customWidth="1"/>
    <col min="15122" max="15122" width="9" style="5"/>
    <col min="15123" max="15123" width="8.42857142857143" style="5" customWidth="1"/>
    <col min="15124" max="15125" width="9" style="5"/>
    <col min="15126" max="15126" width="51.5714285714286" style="5" customWidth="1"/>
    <col min="15127" max="15127" width="6.85714285714286" style="5" customWidth="1"/>
    <col min="15128" max="15128" width="9.14285714285714" style="5" customWidth="1"/>
    <col min="15129" max="15363" width="9" style="5"/>
    <col min="15364" max="15364" width="1.57142857142857" style="5" customWidth="1"/>
    <col min="15365" max="15368" width="3" style="5" customWidth="1"/>
    <col min="15369" max="15369" width="34.4285714285714" style="5" customWidth="1"/>
    <col min="15370" max="15370" width="10" style="5" customWidth="1"/>
    <col min="15371" max="15371" width="11.2857142857143" style="5" customWidth="1"/>
    <col min="15372" max="15372" width="21" style="5" customWidth="1"/>
    <col min="15373" max="15373" width="14.7142857142857" style="5" customWidth="1"/>
    <col min="15374" max="15374" width="9.42857142857143" style="5" customWidth="1"/>
    <col min="15375" max="15375" width="8.42857142857143" style="5" customWidth="1"/>
    <col min="15376" max="15376" width="9" style="5"/>
    <col min="15377" max="15377" width="8.42857142857143" style="5" customWidth="1"/>
    <col min="15378" max="15378" width="9" style="5"/>
    <col min="15379" max="15379" width="8.42857142857143" style="5" customWidth="1"/>
    <col min="15380" max="15381" width="9" style="5"/>
    <col min="15382" max="15382" width="51.5714285714286" style="5" customWidth="1"/>
    <col min="15383" max="15383" width="6.85714285714286" style="5" customWidth="1"/>
    <col min="15384" max="15384" width="9.14285714285714" style="5" customWidth="1"/>
    <col min="15385" max="15619" width="9" style="5"/>
    <col min="15620" max="15620" width="1.57142857142857" style="5" customWidth="1"/>
    <col min="15621" max="15624" width="3" style="5" customWidth="1"/>
    <col min="15625" max="15625" width="34.4285714285714" style="5" customWidth="1"/>
    <col min="15626" max="15626" width="10" style="5" customWidth="1"/>
    <col min="15627" max="15627" width="11.2857142857143" style="5" customWidth="1"/>
    <col min="15628" max="15628" width="21" style="5" customWidth="1"/>
    <col min="15629" max="15629" width="14.7142857142857" style="5" customWidth="1"/>
    <col min="15630" max="15630" width="9.42857142857143" style="5" customWidth="1"/>
    <col min="15631" max="15631" width="8.42857142857143" style="5" customWidth="1"/>
    <col min="15632" max="15632" width="9" style="5"/>
    <col min="15633" max="15633" width="8.42857142857143" style="5" customWidth="1"/>
    <col min="15634" max="15634" width="9" style="5"/>
    <col min="15635" max="15635" width="8.42857142857143" style="5" customWidth="1"/>
    <col min="15636" max="15637" width="9" style="5"/>
    <col min="15638" max="15638" width="51.5714285714286" style="5" customWidth="1"/>
    <col min="15639" max="15639" width="6.85714285714286" style="5" customWidth="1"/>
    <col min="15640" max="15640" width="9.14285714285714" style="5" customWidth="1"/>
    <col min="15641" max="15875" width="9" style="5"/>
    <col min="15876" max="15876" width="1.57142857142857" style="5" customWidth="1"/>
    <col min="15877" max="15880" width="3" style="5" customWidth="1"/>
    <col min="15881" max="15881" width="34.4285714285714" style="5" customWidth="1"/>
    <col min="15882" max="15882" width="10" style="5" customWidth="1"/>
    <col min="15883" max="15883" width="11.2857142857143" style="5" customWidth="1"/>
    <col min="15884" max="15884" width="21" style="5" customWidth="1"/>
    <col min="15885" max="15885" width="14.7142857142857" style="5" customWidth="1"/>
    <col min="15886" max="15886" width="9.42857142857143" style="5" customWidth="1"/>
    <col min="15887" max="15887" width="8.42857142857143" style="5" customWidth="1"/>
    <col min="15888" max="15888" width="9" style="5"/>
    <col min="15889" max="15889" width="8.42857142857143" style="5" customWidth="1"/>
    <col min="15890" max="15890" width="9" style="5"/>
    <col min="15891" max="15891" width="8.42857142857143" style="5" customWidth="1"/>
    <col min="15892" max="15893" width="9" style="5"/>
    <col min="15894" max="15894" width="51.5714285714286" style="5" customWidth="1"/>
    <col min="15895" max="15895" width="6.85714285714286" style="5" customWidth="1"/>
    <col min="15896" max="15896" width="9.14285714285714" style="5" customWidth="1"/>
    <col min="15897" max="16131" width="9" style="5"/>
    <col min="16132" max="16132" width="1.57142857142857" style="5" customWidth="1"/>
    <col min="16133" max="16136" width="3" style="5" customWidth="1"/>
    <col min="16137" max="16137" width="34.4285714285714" style="5" customWidth="1"/>
    <col min="16138" max="16138" width="10" style="5" customWidth="1"/>
    <col min="16139" max="16139" width="11.2857142857143" style="5" customWidth="1"/>
    <col min="16140" max="16140" width="21" style="5" customWidth="1"/>
    <col min="16141" max="16141" width="14.7142857142857" style="5" customWidth="1"/>
    <col min="16142" max="16142" width="9.42857142857143" style="5" customWidth="1"/>
    <col min="16143" max="16143" width="8.42857142857143" style="5" customWidth="1"/>
    <col min="16144" max="16144" width="9" style="5"/>
    <col min="16145" max="16145" width="8.42857142857143" style="5" customWidth="1"/>
    <col min="16146" max="16146" width="9" style="5"/>
    <col min="16147" max="16147" width="8.42857142857143" style="5" customWidth="1"/>
    <col min="16148" max="16149" width="9" style="5"/>
    <col min="16150" max="16150" width="51.5714285714286" style="5" customWidth="1"/>
    <col min="16151" max="16151" width="6.85714285714286" style="5" customWidth="1"/>
    <col min="16152" max="16152" width="9.14285714285714" style="5" customWidth="1"/>
    <col min="16153" max="16384" width="9" style="5"/>
  </cols>
  <sheetData>
    <row r="1" ht="15" spans="1:34">
      <c r="A1" s="5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W1" s="244" t="s">
        <v>1</v>
      </c>
      <c r="X1" s="244"/>
      <c r="Y1" s="247"/>
      <c r="Z1" s="247"/>
      <c r="AA1" s="247"/>
      <c r="AB1" s="247"/>
      <c r="AC1" s="247"/>
      <c r="AD1" s="247"/>
      <c r="AE1" s="247"/>
      <c r="AF1" s="247"/>
      <c r="AG1" s="248"/>
      <c r="AH1" s="249"/>
    </row>
    <row r="2" ht="14.25" spans="1:34">
      <c r="A2" s="5"/>
      <c r="B2" s="199" t="s">
        <v>2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</row>
    <row r="3" ht="14.25" spans="1:34">
      <c r="A3" s="5"/>
      <c r="B3" s="11" t="s">
        <v>3</v>
      </c>
      <c r="C3" s="12"/>
      <c r="D3" s="12"/>
      <c r="E3" s="11"/>
      <c r="F3" s="11" t="s">
        <v>4</v>
      </c>
      <c r="G3" s="11"/>
      <c r="H3" s="200"/>
      <c r="I3" s="12" t="s">
        <v>5</v>
      </c>
      <c r="J3" s="235"/>
      <c r="L3" s="280" t="s">
        <v>6</v>
      </c>
      <c r="O3" s="9"/>
      <c r="Q3" s="9"/>
      <c r="R3" s="9"/>
      <c r="T3" s="9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</row>
    <row r="4" ht="14.25" spans="1:34">
      <c r="A4" s="5"/>
      <c r="B4" s="11" t="s">
        <v>7</v>
      </c>
      <c r="C4" s="12"/>
      <c r="D4" s="12"/>
      <c r="E4" s="11"/>
      <c r="F4" s="11" t="s">
        <v>4</v>
      </c>
      <c r="G4" s="11"/>
      <c r="H4" s="200"/>
      <c r="I4" s="12" t="s">
        <v>8</v>
      </c>
      <c r="J4" s="12"/>
      <c r="K4" s="12"/>
      <c r="L4" s="40">
        <v>0</v>
      </c>
      <c r="O4" s="9"/>
      <c r="Q4" s="9"/>
      <c r="R4" s="9"/>
      <c r="T4" s="9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</row>
    <row r="5" ht="15" spans="1:34">
      <c r="A5" s="5"/>
      <c r="B5" s="11" t="s">
        <v>9</v>
      </c>
      <c r="C5" s="12"/>
      <c r="D5" s="12"/>
      <c r="E5" s="11"/>
      <c r="F5" s="11" t="s">
        <v>4</v>
      </c>
      <c r="G5" s="11"/>
      <c r="H5" s="200"/>
      <c r="I5" s="12" t="s">
        <v>10</v>
      </c>
      <c r="J5" s="12"/>
      <c r="K5" s="12"/>
      <c r="L5" s="41">
        <f>IF(AH19&lt;&gt;0,AH19,IF(AD19&lt;&gt;0,AD19,Z19))</f>
        <v>0</v>
      </c>
      <c r="M5" s="5" t="str">
        <f>IF(Y19=0,"",IF(AC19=0,"*) Usulan",IF(AG19=0,"*) Penilai","*) Sidang")))</f>
        <v>*) Penilai</v>
      </c>
      <c r="O5" s="9"/>
      <c r="Q5" s="9"/>
      <c r="R5" s="9"/>
      <c r="T5" s="9"/>
      <c r="W5" s="63"/>
      <c r="X5" s="64" t="s">
        <v>3</v>
      </c>
      <c r="Y5" s="65" t="str">
        <f>F3</f>
        <v>.................................................</v>
      </c>
      <c r="Z5" s="88"/>
      <c r="AA5" s="63"/>
      <c r="AB5" s="63"/>
      <c r="AC5" s="63"/>
      <c r="AD5" s="64" t="s">
        <v>11</v>
      </c>
      <c r="AE5" s="63"/>
      <c r="AF5" s="88"/>
      <c r="AG5" s="89" t="str">
        <f>L3</f>
        <v>…….. s.d. ……..</v>
      </c>
      <c r="AH5" s="63"/>
    </row>
    <row r="6" ht="15" spans="1:34">
      <c r="A6" s="5"/>
      <c r="B6" s="201" t="s">
        <v>12</v>
      </c>
      <c r="C6" s="202"/>
      <c r="D6" s="202"/>
      <c r="E6" s="201"/>
      <c r="F6" s="13" t="str">
        <f>CHOOSE(G6,"PK Terampil","PK Mahir","PK Penyelia")</f>
        <v>PK Terampil</v>
      </c>
      <c r="G6" s="203">
        <v>1</v>
      </c>
      <c r="H6" s="200"/>
      <c r="I6" s="12" t="s">
        <v>13</v>
      </c>
      <c r="J6" s="12"/>
      <c r="K6" s="12"/>
      <c r="L6" s="41" t="str">
        <f>IF(L5&lt;&gt;0,L4+L5,"")</f>
        <v/>
      </c>
      <c r="O6" s="9"/>
      <c r="Q6" s="9"/>
      <c r="R6" s="9"/>
      <c r="T6" s="9"/>
      <c r="W6" s="63"/>
      <c r="X6" s="64" t="s">
        <v>7</v>
      </c>
      <c r="Y6" s="65" t="str">
        <f>F4</f>
        <v>.................................................</v>
      </c>
      <c r="Z6" s="88"/>
      <c r="AA6" s="63"/>
      <c r="AB6" s="63"/>
      <c r="AC6" s="63"/>
      <c r="AD6" s="64" t="s">
        <v>8</v>
      </c>
      <c r="AE6" s="63"/>
      <c r="AF6" s="88"/>
      <c r="AG6" s="90">
        <f>L4</f>
        <v>0</v>
      </c>
      <c r="AH6" s="63"/>
    </row>
    <row r="7" ht="15" spans="1:34">
      <c r="A7" s="5"/>
      <c r="W7" s="63"/>
      <c r="X7" s="64" t="s">
        <v>9</v>
      </c>
      <c r="Y7" s="65" t="str">
        <f>F5</f>
        <v>.................................................</v>
      </c>
      <c r="Z7" s="91">
        <f>G5</f>
        <v>0</v>
      </c>
      <c r="AA7" s="63"/>
      <c r="AB7" s="63"/>
      <c r="AC7" s="63"/>
      <c r="AD7" s="64" t="s">
        <v>10</v>
      </c>
      <c r="AE7" s="63"/>
      <c r="AF7" s="88"/>
      <c r="AG7" s="90">
        <f>IF(AH19=0,AD19,AH19)</f>
        <v>0</v>
      </c>
      <c r="AH7" s="112" t="str">
        <f>IF(Z19=0,"",IF(AD19=0,"*) Usulan",IF(AH19=0,"*) Penilai","*) Sidang")))</f>
        <v/>
      </c>
    </row>
    <row r="8" ht="15" spans="1:34">
      <c r="A8" s="5"/>
      <c r="B8" s="204" t="s">
        <v>14</v>
      </c>
      <c r="C8" s="205"/>
      <c r="D8" s="205"/>
      <c r="E8" s="205"/>
      <c r="F8" s="206"/>
      <c r="G8" s="207" t="s">
        <v>15</v>
      </c>
      <c r="H8" s="207" t="s">
        <v>16</v>
      </c>
      <c r="I8" s="207" t="s">
        <v>17</v>
      </c>
      <c r="J8" s="207" t="s">
        <v>18</v>
      </c>
      <c r="K8" s="207" t="s">
        <v>19</v>
      </c>
      <c r="L8" s="236" t="s">
        <v>20</v>
      </c>
      <c r="M8" s="237"/>
      <c r="N8" s="236" t="s">
        <v>21</v>
      </c>
      <c r="O8" s="237"/>
      <c r="P8" s="236" t="s">
        <v>22</v>
      </c>
      <c r="Q8" s="237"/>
      <c r="R8" s="207" t="s">
        <v>23</v>
      </c>
      <c r="S8" s="236" t="s">
        <v>24</v>
      </c>
      <c r="T8" s="237"/>
      <c r="U8" s="207" t="s">
        <v>25</v>
      </c>
      <c r="V8" s="66"/>
      <c r="W8" s="63"/>
      <c r="X8" s="64" t="s">
        <v>12</v>
      </c>
      <c r="Y8" s="65" t="str">
        <f>F6</f>
        <v>PK Terampil</v>
      </c>
      <c r="Z8" s="88"/>
      <c r="AA8" s="63"/>
      <c r="AB8" s="63"/>
      <c r="AC8" s="63"/>
      <c r="AD8" s="64" t="s">
        <v>13</v>
      </c>
      <c r="AE8" s="63"/>
      <c r="AF8" s="88"/>
      <c r="AG8" s="90">
        <f>AG6+AG7</f>
        <v>0</v>
      </c>
      <c r="AH8" s="63"/>
    </row>
    <row r="9" ht="25.5" spans="1:34">
      <c r="A9" s="5"/>
      <c r="B9" s="208"/>
      <c r="C9" s="209"/>
      <c r="D9" s="209"/>
      <c r="E9" s="209"/>
      <c r="F9" s="210"/>
      <c r="G9" s="211"/>
      <c r="H9" s="211"/>
      <c r="I9" s="211"/>
      <c r="J9" s="211"/>
      <c r="K9" s="211"/>
      <c r="L9" s="15" t="s">
        <v>26</v>
      </c>
      <c r="M9" s="44" t="s">
        <v>19</v>
      </c>
      <c r="N9" s="15" t="s">
        <v>26</v>
      </c>
      <c r="O9" s="44" t="s">
        <v>19</v>
      </c>
      <c r="P9" s="15" t="s">
        <v>26</v>
      </c>
      <c r="Q9" s="44" t="s">
        <v>19</v>
      </c>
      <c r="R9" s="211"/>
      <c r="S9" s="15" t="s">
        <v>26</v>
      </c>
      <c r="T9" s="44" t="s">
        <v>19</v>
      </c>
      <c r="U9" s="211"/>
      <c r="V9" s="66"/>
      <c r="W9" s="63"/>
      <c r="X9" s="63"/>
      <c r="Y9" s="63"/>
      <c r="Z9" s="71"/>
      <c r="AA9" s="71"/>
      <c r="AB9" s="71"/>
      <c r="AC9" s="63"/>
      <c r="AD9" s="71"/>
      <c r="AE9" s="71"/>
      <c r="AF9" s="71"/>
      <c r="AG9" s="71"/>
      <c r="AH9" s="71"/>
    </row>
    <row r="10" ht="15" spans="1:34">
      <c r="A10" s="5"/>
      <c r="B10" s="212">
        <v>-1</v>
      </c>
      <c r="C10" s="213"/>
      <c r="D10" s="213"/>
      <c r="E10" s="213"/>
      <c r="F10" s="214"/>
      <c r="G10" s="45">
        <v>-2</v>
      </c>
      <c r="H10" s="45">
        <v>-3</v>
      </c>
      <c r="I10" s="45">
        <v>-4</v>
      </c>
      <c r="J10" s="45">
        <v>-5</v>
      </c>
      <c r="K10" s="45">
        <v>-5</v>
      </c>
      <c r="L10" s="45">
        <v>-6</v>
      </c>
      <c r="M10" s="45">
        <v>-7</v>
      </c>
      <c r="N10" s="45">
        <v>-8</v>
      </c>
      <c r="O10" s="45">
        <v>-9</v>
      </c>
      <c r="P10" s="45">
        <v>-10</v>
      </c>
      <c r="Q10" s="45">
        <v>-11</v>
      </c>
      <c r="R10" s="45">
        <v>-12</v>
      </c>
      <c r="S10" s="45">
        <v>-13</v>
      </c>
      <c r="T10" s="45">
        <v>-14</v>
      </c>
      <c r="U10" s="45">
        <v>-16</v>
      </c>
      <c r="V10" s="68"/>
      <c r="W10" s="63"/>
      <c r="X10" s="63"/>
      <c r="Y10" s="63"/>
      <c r="Z10" s="71"/>
      <c r="AA10" s="71"/>
      <c r="AB10" s="71"/>
      <c r="AC10" s="63"/>
      <c r="AD10" s="71"/>
      <c r="AE10" s="71"/>
      <c r="AF10" s="71"/>
      <c r="AG10" s="71"/>
      <c r="AH10" s="71"/>
    </row>
    <row r="11" ht="23.25" customHeight="1" spans="2:34">
      <c r="B11" s="19" t="s">
        <v>27</v>
      </c>
      <c r="C11" s="34" t="s">
        <v>28</v>
      </c>
      <c r="D11" s="35"/>
      <c r="E11" s="35"/>
      <c r="F11" s="35"/>
      <c r="G11" s="35"/>
      <c r="H11" s="35"/>
      <c r="I11" s="35"/>
      <c r="J11" s="35"/>
      <c r="K11" s="165"/>
      <c r="L11" s="47"/>
      <c r="M11" s="48"/>
      <c r="N11" s="47"/>
      <c r="O11" s="49"/>
      <c r="P11" s="47"/>
      <c r="Q11" s="49"/>
      <c r="R11" s="49"/>
      <c r="S11" s="47"/>
      <c r="T11" s="49"/>
      <c r="U11" s="245"/>
      <c r="W11" s="70" t="s">
        <v>20</v>
      </c>
      <c r="X11" s="70"/>
      <c r="Y11" s="70"/>
      <c r="Z11" s="70"/>
      <c r="AA11" s="92"/>
      <c r="AB11" s="70" t="s">
        <v>29</v>
      </c>
      <c r="AC11" s="70"/>
      <c r="AD11" s="70"/>
      <c r="AE11" s="70"/>
      <c r="AF11" s="70" t="s">
        <v>24</v>
      </c>
      <c r="AG11" s="93"/>
      <c r="AH11" s="93"/>
    </row>
    <row r="12" ht="22.5" customHeight="1" spans="2:34">
      <c r="B12" s="33"/>
      <c r="C12" s="22" t="s">
        <v>30</v>
      </c>
      <c r="D12" s="34" t="s">
        <v>31</v>
      </c>
      <c r="E12" s="35"/>
      <c r="F12" s="35"/>
      <c r="G12" s="35"/>
      <c r="H12" s="35"/>
      <c r="I12" s="35"/>
      <c r="J12" s="35"/>
      <c r="K12" s="165"/>
      <c r="L12" s="47"/>
      <c r="M12" s="48"/>
      <c r="N12" s="47"/>
      <c r="O12" s="49"/>
      <c r="P12" s="47"/>
      <c r="Q12" s="49"/>
      <c r="R12" s="49"/>
      <c r="S12" s="47"/>
      <c r="T12" s="49"/>
      <c r="U12" s="245"/>
      <c r="W12" s="71" t="s">
        <v>32</v>
      </c>
      <c r="X12" s="72" t="s">
        <v>33</v>
      </c>
      <c r="Y12" s="73">
        <f>SUM(M13:M44)</f>
        <v>0</v>
      </c>
      <c r="Z12" s="71"/>
      <c r="AA12" s="63"/>
      <c r="AB12" s="72" t="s">
        <v>33</v>
      </c>
      <c r="AC12" s="73">
        <f>SUM(O13:O44)</f>
        <v>0</v>
      </c>
      <c r="AD12" s="71"/>
      <c r="AE12" s="71"/>
      <c r="AF12" s="72" t="s">
        <v>33</v>
      </c>
      <c r="AG12" s="73">
        <f>SUM(T13:T44)</f>
        <v>0</v>
      </c>
      <c r="AH12" s="71"/>
    </row>
    <row r="13" s="1" customFormat="1" ht="31.5" customHeight="1" spans="1:34">
      <c r="A13" s="25"/>
      <c r="B13" s="26"/>
      <c r="C13" s="215"/>
      <c r="D13" s="216" t="s">
        <v>34</v>
      </c>
      <c r="E13" s="217" t="s">
        <v>35</v>
      </c>
      <c r="F13" s="218"/>
      <c r="G13" s="219" t="s">
        <v>36</v>
      </c>
      <c r="H13" s="216" t="s">
        <v>37</v>
      </c>
      <c r="I13" s="131" t="s">
        <v>38</v>
      </c>
      <c r="J13" s="216"/>
      <c r="K13" s="238">
        <v>0.15</v>
      </c>
      <c r="L13" s="69"/>
      <c r="M13" s="166">
        <f>K13*L13</f>
        <v>0</v>
      </c>
      <c r="N13" s="69"/>
      <c r="O13" s="49">
        <f>IF($G$6=1,(IF(I13="Terampil",$K13*N13,IF(I13="Mahir",$K13*N13*0.8,0))),IF($G$6=2,(IF(I13="Penyelia",$K13*N13*0.8,$K13*N13)),IF($G$6=3,(IF(I13="Terampil",0,$K13*N13)),"salah")))</f>
        <v>0</v>
      </c>
      <c r="P13" s="69"/>
      <c r="Q13" s="49">
        <f>IF($G$6=1,(IF(K13="Terampil",$K13*P13,IF(K13="Mahir",$K13*P13*0.8,0))),IF($G$6=2,(IF(K13="Penyelia",$K13*P13*0.8,$K13*P13)),IF($G$6=3,(IF(K13="Terampil",0,$K13*P13)),"salah")))</f>
        <v>0</v>
      </c>
      <c r="R13" s="49">
        <f>AVERAGE(O13,Q13)</f>
        <v>0</v>
      </c>
      <c r="S13" s="69"/>
      <c r="T13" s="49">
        <f>IF($G$6=1,(IF(N13="Terampil",$K13*S13,IF(N13="Mahir",$K13*S13*0.8,0))),IF($G$6=2,(IF(N13="Penyelia",$K13*S13*0.8,$K13*S13)),IF($G$6=3,(IF(N13="Terampil",0,$K13*S13)),"salah")))</f>
        <v>0</v>
      </c>
      <c r="U13" s="69"/>
      <c r="W13" s="71" t="s">
        <v>39</v>
      </c>
      <c r="X13" s="71" t="s">
        <v>40</v>
      </c>
      <c r="Y13" s="73">
        <f>SUM(M47:M67)</f>
        <v>0</v>
      </c>
      <c r="Z13" s="71"/>
      <c r="AA13" s="63"/>
      <c r="AB13" s="71" t="s">
        <v>40</v>
      </c>
      <c r="AC13" s="73">
        <f>SUM(O47:O67)</f>
        <v>0</v>
      </c>
      <c r="AD13" s="71"/>
      <c r="AE13" s="71"/>
      <c r="AF13" s="71" t="s">
        <v>40</v>
      </c>
      <c r="AG13" s="73">
        <f>SUM(T47:T67)</f>
        <v>0</v>
      </c>
      <c r="AH13" s="71"/>
    </row>
    <row r="14" s="1" customFormat="1" ht="15" spans="1:34">
      <c r="A14" s="25"/>
      <c r="B14" s="33"/>
      <c r="C14" s="220" t="s">
        <v>41</v>
      </c>
      <c r="D14" s="221" t="s">
        <v>42</v>
      </c>
      <c r="E14" s="222"/>
      <c r="F14" s="222"/>
      <c r="G14" s="222"/>
      <c r="H14" s="222"/>
      <c r="I14" s="222"/>
      <c r="J14" s="222"/>
      <c r="K14" s="239"/>
      <c r="L14" s="240"/>
      <c r="M14" s="166"/>
      <c r="N14" s="240"/>
      <c r="O14" s="49"/>
      <c r="P14" s="240"/>
      <c r="Q14" s="49"/>
      <c r="R14" s="174"/>
      <c r="S14" s="240"/>
      <c r="T14" s="49"/>
      <c r="U14" s="69"/>
      <c r="W14" s="71" t="s">
        <v>43</v>
      </c>
      <c r="X14" s="72" t="s">
        <v>44</v>
      </c>
      <c r="Y14" s="74">
        <f>SUM(M70:M95)</f>
        <v>0</v>
      </c>
      <c r="Z14" s="71"/>
      <c r="AA14" s="63"/>
      <c r="AB14" s="72" t="s">
        <v>44</v>
      </c>
      <c r="AC14" s="74">
        <f>SUM(O70:O95)</f>
        <v>0</v>
      </c>
      <c r="AD14" s="71"/>
      <c r="AE14" s="71"/>
      <c r="AF14" s="72" t="s">
        <v>44</v>
      </c>
      <c r="AG14" s="74">
        <f>SUM(T70:T95)</f>
        <v>0</v>
      </c>
      <c r="AH14" s="71"/>
    </row>
    <row r="15" s="1" customFormat="1" ht="28.5" customHeight="1" spans="1:34">
      <c r="A15" s="25"/>
      <c r="B15" s="26"/>
      <c r="C15" s="215"/>
      <c r="D15" s="223" t="s">
        <v>34</v>
      </c>
      <c r="E15" s="224" t="s">
        <v>45</v>
      </c>
      <c r="F15" s="225"/>
      <c r="G15" s="219" t="s">
        <v>46</v>
      </c>
      <c r="H15" s="216" t="s">
        <v>47</v>
      </c>
      <c r="I15" s="241" t="s">
        <v>38</v>
      </c>
      <c r="J15" s="216"/>
      <c r="K15" s="195">
        <v>0.55</v>
      </c>
      <c r="L15" s="69"/>
      <c r="M15" s="196">
        <f t="shared" ref="M15:M78" si="0">K15*L15</f>
        <v>0</v>
      </c>
      <c r="N15" s="69"/>
      <c r="O15" s="49">
        <f t="shared" ref="O15:Q77" si="1">IF($G$6=1,(IF(I15="Terampil",$K15*N15,IF(I15="Mahir",$K15*N15*0.8,0))),IF($G$6=2,(IF(I15="Penyelia",$K15*N15*0.8,$K15*N15)),IF($G$6=3,(IF(I15="Terampil",0,$K15*N15)),"salah")))</f>
        <v>0</v>
      </c>
      <c r="P15" s="69"/>
      <c r="Q15" s="49">
        <f t="shared" si="1"/>
        <v>0</v>
      </c>
      <c r="R15" s="49">
        <f t="shared" ref="R15:R41" si="2">AVERAGE(O15,Q15)</f>
        <v>0</v>
      </c>
      <c r="S15" s="69"/>
      <c r="T15" s="49">
        <f t="shared" ref="T15:T78" si="3">IF($G$6=1,(IF(N15="Terampil",$K15*S15,IF(N15="Mahir",$K15*S15*0.8,0))),IF($G$6=2,(IF(N15="Penyelia",$K15*S15*0.8,$K15*S15)),IF($G$6=3,(IF(N15="Terampil",0,$K15*S15)),"salah")))</f>
        <v>0</v>
      </c>
      <c r="U15" s="132"/>
      <c r="W15" s="71"/>
      <c r="X15" s="75" t="s">
        <v>48</v>
      </c>
      <c r="Y15" s="76">
        <f>SUM(Y12:Y14)</f>
        <v>0</v>
      </c>
      <c r="Z15" s="71"/>
      <c r="AA15" s="63"/>
      <c r="AB15" s="75" t="s">
        <v>48</v>
      </c>
      <c r="AC15" s="73">
        <f>SUM(AB12:AC13)</f>
        <v>0</v>
      </c>
      <c r="AD15" s="71"/>
      <c r="AE15" s="71"/>
      <c r="AF15" s="75" t="s">
        <v>48</v>
      </c>
      <c r="AG15" s="73">
        <f>SUM(AG12:AG14)</f>
        <v>0</v>
      </c>
      <c r="AH15" s="71"/>
    </row>
    <row r="16" s="1" customFormat="1" ht="30.6" customHeight="1" spans="1:34">
      <c r="A16" s="25"/>
      <c r="B16" s="26"/>
      <c r="C16" s="215"/>
      <c r="D16" s="223" t="s">
        <v>49</v>
      </c>
      <c r="E16" s="224" t="s">
        <v>50</v>
      </c>
      <c r="F16" s="225"/>
      <c r="G16" s="219" t="s">
        <v>51</v>
      </c>
      <c r="H16" s="216" t="s">
        <v>52</v>
      </c>
      <c r="I16" s="241" t="s">
        <v>38</v>
      </c>
      <c r="J16" s="216"/>
      <c r="K16" s="195">
        <v>0.11</v>
      </c>
      <c r="L16" s="69"/>
      <c r="M16" s="166">
        <f t="shared" si="0"/>
        <v>0</v>
      </c>
      <c r="N16" s="69"/>
      <c r="O16" s="49">
        <f t="shared" si="1"/>
        <v>0</v>
      </c>
      <c r="P16" s="69"/>
      <c r="Q16" s="49">
        <f t="shared" si="1"/>
        <v>0</v>
      </c>
      <c r="R16" s="49">
        <f t="shared" si="2"/>
        <v>0</v>
      </c>
      <c r="S16" s="69"/>
      <c r="T16" s="49">
        <f t="shared" si="3"/>
        <v>0</v>
      </c>
      <c r="U16" s="69"/>
      <c r="W16" s="71"/>
      <c r="X16" s="71"/>
      <c r="Y16" s="78"/>
      <c r="Z16" s="71"/>
      <c r="AA16" s="63"/>
      <c r="AB16" s="94"/>
      <c r="AC16" s="78"/>
      <c r="AD16" s="94"/>
      <c r="AE16" s="94"/>
      <c r="AF16" s="94"/>
      <c r="AG16" s="78"/>
      <c r="AH16" s="94"/>
    </row>
    <row r="17" s="1" customFormat="1" ht="33.75" customHeight="1" spans="1:34">
      <c r="A17" s="25"/>
      <c r="B17" s="26"/>
      <c r="C17" s="215"/>
      <c r="D17" s="223" t="s">
        <v>53</v>
      </c>
      <c r="E17" s="224" t="s">
        <v>54</v>
      </c>
      <c r="F17" s="225"/>
      <c r="G17" s="219" t="s">
        <v>55</v>
      </c>
      <c r="H17" s="216" t="s">
        <v>52</v>
      </c>
      <c r="I17" s="241" t="s">
        <v>38</v>
      </c>
      <c r="J17" s="216"/>
      <c r="K17" s="195">
        <v>0.11</v>
      </c>
      <c r="L17" s="69"/>
      <c r="M17" s="166">
        <f t="shared" si="0"/>
        <v>0</v>
      </c>
      <c r="N17" s="69"/>
      <c r="O17" s="49">
        <f t="shared" si="1"/>
        <v>0</v>
      </c>
      <c r="P17" s="69"/>
      <c r="Q17" s="49">
        <f t="shared" si="1"/>
        <v>0</v>
      </c>
      <c r="R17" s="49">
        <f t="shared" si="2"/>
        <v>0</v>
      </c>
      <c r="S17" s="69"/>
      <c r="T17" s="49">
        <f t="shared" si="3"/>
        <v>0</v>
      </c>
      <c r="U17" s="69"/>
      <c r="W17" s="79" t="s">
        <v>56</v>
      </c>
      <c r="X17" s="79" t="s">
        <v>57</v>
      </c>
      <c r="Y17" s="79"/>
      <c r="Z17" s="95">
        <f>SUM(M98:M156)</f>
        <v>0</v>
      </c>
      <c r="AA17" s="63"/>
      <c r="AB17" s="79" t="s">
        <v>57</v>
      </c>
      <c r="AC17" s="79"/>
      <c r="AD17" s="95">
        <f>SUM(O98:O156)</f>
        <v>0</v>
      </c>
      <c r="AE17" s="94"/>
      <c r="AF17" s="79" t="s">
        <v>57</v>
      </c>
      <c r="AG17" s="79"/>
      <c r="AH17" s="95">
        <f>SUM(T98:T156)</f>
        <v>0</v>
      </c>
    </row>
    <row r="18" s="1" customFormat="1" ht="28.5" customHeight="1" spans="1:34">
      <c r="A18" s="25"/>
      <c r="B18" s="26"/>
      <c r="C18" s="215"/>
      <c r="D18" s="223" t="s">
        <v>58</v>
      </c>
      <c r="E18" s="224" t="s">
        <v>59</v>
      </c>
      <c r="F18" s="225"/>
      <c r="G18" s="219" t="s">
        <v>60</v>
      </c>
      <c r="H18" s="216" t="s">
        <v>61</v>
      </c>
      <c r="I18" s="241" t="s">
        <v>38</v>
      </c>
      <c r="J18" s="216"/>
      <c r="K18" s="195">
        <v>0.055</v>
      </c>
      <c r="L18" s="69"/>
      <c r="M18" s="166">
        <f t="shared" si="0"/>
        <v>0</v>
      </c>
      <c r="N18" s="69"/>
      <c r="O18" s="49">
        <f t="shared" si="1"/>
        <v>0</v>
      </c>
      <c r="P18" s="69"/>
      <c r="Q18" s="49">
        <f t="shared" si="1"/>
        <v>0</v>
      </c>
      <c r="R18" s="49">
        <f t="shared" si="2"/>
        <v>0</v>
      </c>
      <c r="S18" s="69"/>
      <c r="T18" s="49">
        <f t="shared" si="3"/>
        <v>0</v>
      </c>
      <c r="U18" s="69"/>
      <c r="W18" s="80" t="s">
        <v>62</v>
      </c>
      <c r="X18" s="80" t="s">
        <v>63</v>
      </c>
      <c r="Y18" s="80"/>
      <c r="Z18" s="96">
        <f>SUM(M159:M179)</f>
        <v>0</v>
      </c>
      <c r="AA18" s="63"/>
      <c r="AB18" s="80" t="s">
        <v>63</v>
      </c>
      <c r="AC18" s="80"/>
      <c r="AD18" s="96">
        <f>SUM(O159:O179)</f>
        <v>0</v>
      </c>
      <c r="AE18" s="94"/>
      <c r="AF18" s="97" t="s">
        <v>63</v>
      </c>
      <c r="AG18" s="97"/>
      <c r="AH18" s="96">
        <f>SUM(T159:T179)</f>
        <v>0</v>
      </c>
    </row>
    <row r="19" s="1" customFormat="1" ht="36" customHeight="1" spans="1:34">
      <c r="A19" s="25"/>
      <c r="B19" s="26"/>
      <c r="C19" s="215"/>
      <c r="D19" s="223" t="s">
        <v>64</v>
      </c>
      <c r="E19" s="224" t="s">
        <v>65</v>
      </c>
      <c r="F19" s="225"/>
      <c r="G19" s="219" t="s">
        <v>66</v>
      </c>
      <c r="H19" s="216" t="s">
        <v>67</v>
      </c>
      <c r="I19" s="241" t="s">
        <v>38</v>
      </c>
      <c r="J19" s="216"/>
      <c r="K19" s="195">
        <v>0.055</v>
      </c>
      <c r="L19" s="69"/>
      <c r="M19" s="166">
        <f t="shared" si="0"/>
        <v>0</v>
      </c>
      <c r="N19" s="69"/>
      <c r="O19" s="49">
        <f t="shared" si="1"/>
        <v>0</v>
      </c>
      <c r="P19" s="69"/>
      <c r="Q19" s="49">
        <f t="shared" si="1"/>
        <v>0</v>
      </c>
      <c r="R19" s="49">
        <f t="shared" si="2"/>
        <v>0</v>
      </c>
      <c r="S19" s="69"/>
      <c r="T19" s="49">
        <f t="shared" si="3"/>
        <v>0</v>
      </c>
      <c r="U19" s="69"/>
      <c r="W19" s="71"/>
      <c r="X19" s="71"/>
      <c r="Y19" s="82" t="s">
        <v>68</v>
      </c>
      <c r="Z19" s="98">
        <f>Y15+Z17+Z18</f>
        <v>0</v>
      </c>
      <c r="AA19" s="63"/>
      <c r="AB19" s="71"/>
      <c r="AC19" s="82" t="s">
        <v>68</v>
      </c>
      <c r="AD19" s="98">
        <f>AC15+AD17+AD18</f>
        <v>0</v>
      </c>
      <c r="AE19" s="71"/>
      <c r="AF19" s="82" t="s">
        <v>68</v>
      </c>
      <c r="AG19" s="250"/>
      <c r="AH19" s="98">
        <f>AG15+AH17+AH18</f>
        <v>0</v>
      </c>
    </row>
    <row r="20" s="1" customFormat="1" ht="45" customHeight="1" spans="1:34">
      <c r="A20" s="25"/>
      <c r="B20" s="26"/>
      <c r="C20" s="215"/>
      <c r="D20" s="223" t="s">
        <v>69</v>
      </c>
      <c r="E20" s="224" t="s">
        <v>70</v>
      </c>
      <c r="F20" s="225"/>
      <c r="G20" s="219" t="s">
        <v>71</v>
      </c>
      <c r="H20" s="216" t="s">
        <v>72</v>
      </c>
      <c r="I20" s="241" t="s">
        <v>38</v>
      </c>
      <c r="J20" s="216"/>
      <c r="K20" s="195">
        <v>0.055</v>
      </c>
      <c r="L20" s="69"/>
      <c r="M20" s="166">
        <f t="shared" si="0"/>
        <v>0</v>
      </c>
      <c r="N20" s="69"/>
      <c r="O20" s="49">
        <f t="shared" si="1"/>
        <v>0</v>
      </c>
      <c r="P20" s="69"/>
      <c r="Q20" s="49">
        <f t="shared" si="1"/>
        <v>0</v>
      </c>
      <c r="R20" s="49">
        <f t="shared" si="2"/>
        <v>0</v>
      </c>
      <c r="S20" s="69"/>
      <c r="T20" s="49">
        <f t="shared" si="3"/>
        <v>0</v>
      </c>
      <c r="U20" s="69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</row>
    <row r="21" s="1" customFormat="1" ht="76.5" customHeight="1" spans="1:34">
      <c r="A21" s="25"/>
      <c r="B21" s="26"/>
      <c r="C21" s="215"/>
      <c r="D21" s="223" t="s">
        <v>73</v>
      </c>
      <c r="E21" s="224" t="s">
        <v>74</v>
      </c>
      <c r="F21" s="225"/>
      <c r="G21" s="219" t="s">
        <v>75</v>
      </c>
      <c r="H21" s="216" t="s">
        <v>76</v>
      </c>
      <c r="I21" s="241" t="s">
        <v>38</v>
      </c>
      <c r="J21" s="216"/>
      <c r="K21" s="195">
        <v>0.055</v>
      </c>
      <c r="L21" s="69"/>
      <c r="M21" s="166">
        <f t="shared" si="0"/>
        <v>0</v>
      </c>
      <c r="N21" s="69"/>
      <c r="O21" s="49">
        <f t="shared" si="1"/>
        <v>0</v>
      </c>
      <c r="P21" s="69"/>
      <c r="Q21" s="49">
        <f t="shared" si="1"/>
        <v>0</v>
      </c>
      <c r="R21" s="49">
        <f t="shared" si="2"/>
        <v>0</v>
      </c>
      <c r="S21" s="69"/>
      <c r="T21" s="49">
        <f t="shared" si="3"/>
        <v>0</v>
      </c>
      <c r="U21" s="69"/>
      <c r="W21" s="83"/>
      <c r="X21" s="84" t="s">
        <v>33</v>
      </c>
      <c r="Y21" s="84" t="s">
        <v>40</v>
      </c>
      <c r="Z21" s="84" t="s">
        <v>44</v>
      </c>
      <c r="AA21" s="100" t="s">
        <v>48</v>
      </c>
      <c r="AB21" s="101" t="s">
        <v>57</v>
      </c>
      <c r="AC21" s="101" t="s">
        <v>63</v>
      </c>
      <c r="AD21" s="102" t="s">
        <v>68</v>
      </c>
      <c r="AE21" s="103"/>
      <c r="AF21" s="104"/>
      <c r="AG21" s="104"/>
      <c r="AH21" s="104"/>
    </row>
    <row r="22" s="1" customFormat="1" ht="25.5" spans="1:34">
      <c r="A22" s="25"/>
      <c r="B22" s="26"/>
      <c r="C22" s="215"/>
      <c r="D22" s="223" t="s">
        <v>77</v>
      </c>
      <c r="E22" s="224" t="s">
        <v>78</v>
      </c>
      <c r="F22" s="225"/>
      <c r="G22" s="219" t="s">
        <v>79</v>
      </c>
      <c r="H22" s="216" t="s">
        <v>67</v>
      </c>
      <c r="I22" s="241" t="s">
        <v>38</v>
      </c>
      <c r="J22" s="216"/>
      <c r="K22" s="195">
        <v>0.275</v>
      </c>
      <c r="L22" s="69"/>
      <c r="M22" s="166">
        <f t="shared" si="0"/>
        <v>0</v>
      </c>
      <c r="N22" s="69"/>
      <c r="O22" s="49">
        <f t="shared" si="1"/>
        <v>0</v>
      </c>
      <c r="P22" s="69"/>
      <c r="Q22" s="49">
        <f t="shared" si="1"/>
        <v>0</v>
      </c>
      <c r="R22" s="49">
        <f t="shared" si="2"/>
        <v>0</v>
      </c>
      <c r="S22" s="69"/>
      <c r="T22" s="49">
        <f t="shared" si="3"/>
        <v>0</v>
      </c>
      <c r="U22" s="69"/>
      <c r="W22" s="85"/>
      <c r="X22" s="86">
        <f>AG12</f>
        <v>0</v>
      </c>
      <c r="Y22" s="86">
        <f>AG13</f>
        <v>0</v>
      </c>
      <c r="Z22" s="86">
        <f>AG14</f>
        <v>0</v>
      </c>
      <c r="AA22" s="105">
        <f>AG15</f>
        <v>0</v>
      </c>
      <c r="AB22" s="106">
        <f>AH17</f>
        <v>0</v>
      </c>
      <c r="AC22" s="106">
        <f>AH18</f>
        <v>0</v>
      </c>
      <c r="AD22" s="107">
        <v>0</v>
      </c>
      <c r="AE22" s="108"/>
      <c r="AF22" s="109"/>
      <c r="AG22" s="110"/>
      <c r="AH22" s="109"/>
    </row>
    <row r="23" s="1" customFormat="1" ht="25.5" spans="1:21">
      <c r="A23" s="25"/>
      <c r="B23" s="26"/>
      <c r="C23" s="215"/>
      <c r="D23" s="223" t="s">
        <v>80</v>
      </c>
      <c r="E23" s="224" t="s">
        <v>81</v>
      </c>
      <c r="F23" s="225"/>
      <c r="G23" s="219" t="s">
        <v>82</v>
      </c>
      <c r="H23" s="216" t="s">
        <v>83</v>
      </c>
      <c r="I23" s="241" t="s">
        <v>38</v>
      </c>
      <c r="J23" s="216"/>
      <c r="K23" s="195">
        <v>0.275</v>
      </c>
      <c r="L23" s="69"/>
      <c r="M23" s="166">
        <f t="shared" si="0"/>
        <v>0</v>
      </c>
      <c r="N23" s="69"/>
      <c r="O23" s="49">
        <f t="shared" si="1"/>
        <v>0</v>
      </c>
      <c r="P23" s="69"/>
      <c r="Q23" s="49">
        <f t="shared" si="1"/>
        <v>0</v>
      </c>
      <c r="R23" s="49">
        <f t="shared" si="2"/>
        <v>0</v>
      </c>
      <c r="S23" s="69"/>
      <c r="T23" s="49">
        <f t="shared" si="3"/>
        <v>0</v>
      </c>
      <c r="U23" s="69"/>
    </row>
    <row r="24" s="1" customFormat="1" ht="25.5" spans="1:21">
      <c r="A24" s="25"/>
      <c r="B24" s="26"/>
      <c r="C24" s="215"/>
      <c r="D24" s="223" t="s">
        <v>84</v>
      </c>
      <c r="E24" s="224" t="s">
        <v>85</v>
      </c>
      <c r="F24" s="225"/>
      <c r="G24" s="219" t="s">
        <v>86</v>
      </c>
      <c r="H24" s="216" t="s">
        <v>67</v>
      </c>
      <c r="I24" s="241" t="s">
        <v>38</v>
      </c>
      <c r="J24" s="216"/>
      <c r="K24" s="195">
        <v>0.11</v>
      </c>
      <c r="L24" s="69"/>
      <c r="M24" s="166">
        <f t="shared" si="0"/>
        <v>0</v>
      </c>
      <c r="N24" s="69"/>
      <c r="O24" s="49">
        <f t="shared" si="1"/>
        <v>0</v>
      </c>
      <c r="P24" s="69"/>
      <c r="Q24" s="49">
        <f t="shared" si="1"/>
        <v>0</v>
      </c>
      <c r="R24" s="49">
        <f t="shared" si="2"/>
        <v>0</v>
      </c>
      <c r="S24" s="69"/>
      <c r="T24" s="49">
        <f t="shared" si="3"/>
        <v>0</v>
      </c>
      <c r="U24" s="69"/>
    </row>
    <row r="25" s="1" customFormat="1" ht="25.5" spans="1:21">
      <c r="A25" s="25"/>
      <c r="B25" s="26"/>
      <c r="C25" s="215"/>
      <c r="D25" s="223" t="s">
        <v>87</v>
      </c>
      <c r="E25" s="224" t="s">
        <v>88</v>
      </c>
      <c r="F25" s="225"/>
      <c r="G25" s="219" t="s">
        <v>89</v>
      </c>
      <c r="H25" s="216" t="s">
        <v>67</v>
      </c>
      <c r="I25" s="241" t="s">
        <v>90</v>
      </c>
      <c r="J25" s="216"/>
      <c r="K25" s="195">
        <v>0.11</v>
      </c>
      <c r="L25" s="69"/>
      <c r="M25" s="166">
        <f t="shared" si="0"/>
        <v>0</v>
      </c>
      <c r="N25" s="69"/>
      <c r="O25" s="49">
        <f t="shared" si="1"/>
        <v>0</v>
      </c>
      <c r="P25" s="69"/>
      <c r="Q25" s="49">
        <f t="shared" si="1"/>
        <v>0</v>
      </c>
      <c r="R25" s="49">
        <f t="shared" si="2"/>
        <v>0</v>
      </c>
      <c r="S25" s="69"/>
      <c r="T25" s="49">
        <f t="shared" si="3"/>
        <v>0</v>
      </c>
      <c r="U25" s="69"/>
    </row>
    <row r="26" s="1" customFormat="1" ht="25.5" spans="1:21">
      <c r="A26" s="25"/>
      <c r="B26" s="26"/>
      <c r="C26" s="215"/>
      <c r="D26" s="223" t="s">
        <v>91</v>
      </c>
      <c r="E26" s="224" t="s">
        <v>92</v>
      </c>
      <c r="F26" s="225"/>
      <c r="G26" s="219" t="s">
        <v>93</v>
      </c>
      <c r="H26" s="216" t="s">
        <v>94</v>
      </c>
      <c r="I26" s="241" t="s">
        <v>38</v>
      </c>
      <c r="J26" s="216"/>
      <c r="K26" s="195">
        <v>0.11</v>
      </c>
      <c r="L26" s="69"/>
      <c r="M26" s="166">
        <f t="shared" si="0"/>
        <v>0</v>
      </c>
      <c r="N26" s="69"/>
      <c r="O26" s="49">
        <f t="shared" si="1"/>
        <v>0</v>
      </c>
      <c r="P26" s="69"/>
      <c r="Q26" s="49">
        <f t="shared" si="1"/>
        <v>0</v>
      </c>
      <c r="R26" s="49">
        <f t="shared" si="2"/>
        <v>0</v>
      </c>
      <c r="S26" s="69"/>
      <c r="T26" s="49">
        <f t="shared" si="3"/>
        <v>0</v>
      </c>
      <c r="U26" s="69"/>
    </row>
    <row r="27" s="1" customFormat="1" ht="30.75" customHeight="1" spans="1:21">
      <c r="A27" s="25"/>
      <c r="B27" s="26"/>
      <c r="C27" s="215"/>
      <c r="D27" s="223" t="s">
        <v>95</v>
      </c>
      <c r="E27" s="224" t="s">
        <v>96</v>
      </c>
      <c r="F27" s="225"/>
      <c r="G27" s="219" t="s">
        <v>97</v>
      </c>
      <c r="H27" s="216" t="s">
        <v>47</v>
      </c>
      <c r="I27" s="241" t="s">
        <v>90</v>
      </c>
      <c r="J27" s="216"/>
      <c r="K27" s="195">
        <v>0.22</v>
      </c>
      <c r="L27" s="69"/>
      <c r="M27" s="166">
        <f t="shared" si="0"/>
        <v>0</v>
      </c>
      <c r="N27" s="69"/>
      <c r="O27" s="49">
        <f t="shared" si="1"/>
        <v>0</v>
      </c>
      <c r="P27" s="69"/>
      <c r="Q27" s="49">
        <f t="shared" si="1"/>
        <v>0</v>
      </c>
      <c r="R27" s="49">
        <f t="shared" si="2"/>
        <v>0</v>
      </c>
      <c r="S27" s="69"/>
      <c r="T27" s="49">
        <f t="shared" si="3"/>
        <v>0</v>
      </c>
      <c r="U27" s="69"/>
    </row>
    <row r="28" s="1" customFormat="1" ht="27.75" customHeight="1" spans="1:21">
      <c r="A28" s="25"/>
      <c r="B28" s="26"/>
      <c r="C28" s="215"/>
      <c r="D28" s="223" t="s">
        <v>98</v>
      </c>
      <c r="E28" s="224" t="s">
        <v>99</v>
      </c>
      <c r="F28" s="225"/>
      <c r="G28" s="219" t="s">
        <v>100</v>
      </c>
      <c r="H28" s="216" t="s">
        <v>94</v>
      </c>
      <c r="I28" s="241" t="s">
        <v>38</v>
      </c>
      <c r="J28" s="216"/>
      <c r="K28" s="195">
        <v>0.11</v>
      </c>
      <c r="L28" s="69"/>
      <c r="M28" s="166">
        <f t="shared" si="0"/>
        <v>0</v>
      </c>
      <c r="N28" s="69"/>
      <c r="O28" s="49">
        <f t="shared" si="1"/>
        <v>0</v>
      </c>
      <c r="P28" s="69"/>
      <c r="Q28" s="49">
        <f t="shared" si="1"/>
        <v>0</v>
      </c>
      <c r="R28" s="49">
        <f t="shared" si="2"/>
        <v>0</v>
      </c>
      <c r="S28" s="69"/>
      <c r="T28" s="49">
        <f t="shared" si="3"/>
        <v>0</v>
      </c>
      <c r="U28" s="69"/>
    </row>
    <row r="29" s="1" customFormat="1" ht="28.5" customHeight="1" spans="1:21">
      <c r="A29" s="25"/>
      <c r="B29" s="26"/>
      <c r="C29" s="215"/>
      <c r="D29" s="223" t="s">
        <v>101</v>
      </c>
      <c r="E29" s="224" t="s">
        <v>102</v>
      </c>
      <c r="F29" s="225"/>
      <c r="G29" s="219" t="s">
        <v>103</v>
      </c>
      <c r="H29" s="216" t="s">
        <v>104</v>
      </c>
      <c r="I29" s="241" t="s">
        <v>38</v>
      </c>
      <c r="J29" s="216"/>
      <c r="K29" s="195">
        <v>0.055</v>
      </c>
      <c r="L29" s="69"/>
      <c r="M29" s="166">
        <f t="shared" si="0"/>
        <v>0</v>
      </c>
      <c r="N29" s="69"/>
      <c r="O29" s="49">
        <f t="shared" si="1"/>
        <v>0</v>
      </c>
      <c r="P29" s="69"/>
      <c r="Q29" s="49">
        <f t="shared" si="1"/>
        <v>0</v>
      </c>
      <c r="R29" s="49">
        <f t="shared" si="2"/>
        <v>0</v>
      </c>
      <c r="S29" s="69"/>
      <c r="T29" s="49">
        <f t="shared" si="3"/>
        <v>0</v>
      </c>
      <c r="U29" s="69"/>
    </row>
    <row r="30" s="1" customFormat="1" ht="30" customHeight="1" spans="1:21">
      <c r="A30" s="25"/>
      <c r="B30" s="26"/>
      <c r="C30" s="215"/>
      <c r="D30" s="223" t="s">
        <v>105</v>
      </c>
      <c r="E30" s="224" t="s">
        <v>106</v>
      </c>
      <c r="F30" s="225"/>
      <c r="G30" s="219" t="s">
        <v>107</v>
      </c>
      <c r="H30" s="216" t="s">
        <v>104</v>
      </c>
      <c r="I30" s="241" t="s">
        <v>38</v>
      </c>
      <c r="J30" s="216"/>
      <c r="K30" s="195">
        <v>0.11</v>
      </c>
      <c r="L30" s="69"/>
      <c r="M30" s="166">
        <f t="shared" si="0"/>
        <v>0</v>
      </c>
      <c r="N30" s="69"/>
      <c r="O30" s="49">
        <f t="shared" si="1"/>
        <v>0</v>
      </c>
      <c r="P30" s="69"/>
      <c r="Q30" s="49">
        <f t="shared" si="1"/>
        <v>0</v>
      </c>
      <c r="R30" s="49">
        <f t="shared" si="2"/>
        <v>0</v>
      </c>
      <c r="S30" s="69"/>
      <c r="T30" s="49">
        <f t="shared" si="3"/>
        <v>0</v>
      </c>
      <c r="U30" s="69"/>
    </row>
    <row r="31" s="1" customFormat="1" ht="29.25" customHeight="1" spans="1:21">
      <c r="A31" s="25"/>
      <c r="B31" s="26"/>
      <c r="C31" s="215"/>
      <c r="D31" s="223" t="s">
        <v>108</v>
      </c>
      <c r="E31" s="224" t="s">
        <v>109</v>
      </c>
      <c r="F31" s="225"/>
      <c r="G31" s="219" t="s">
        <v>110</v>
      </c>
      <c r="H31" s="216" t="s">
        <v>67</v>
      </c>
      <c r="I31" s="241" t="s">
        <v>38</v>
      </c>
      <c r="J31" s="216"/>
      <c r="K31" s="195">
        <v>0.11</v>
      </c>
      <c r="L31" s="69"/>
      <c r="M31" s="166">
        <f t="shared" si="0"/>
        <v>0</v>
      </c>
      <c r="N31" s="69"/>
      <c r="O31" s="49">
        <f t="shared" si="1"/>
        <v>0</v>
      </c>
      <c r="P31" s="69"/>
      <c r="Q31" s="49">
        <f t="shared" si="1"/>
        <v>0</v>
      </c>
      <c r="R31" s="49">
        <f t="shared" si="2"/>
        <v>0</v>
      </c>
      <c r="S31" s="69"/>
      <c r="T31" s="49">
        <f t="shared" si="3"/>
        <v>0</v>
      </c>
      <c r="U31" s="69"/>
    </row>
    <row r="32" s="1" customFormat="1" ht="25.5" spans="1:21">
      <c r="A32" s="25"/>
      <c r="B32" s="26"/>
      <c r="C32" s="215"/>
      <c r="D32" s="223" t="s">
        <v>111</v>
      </c>
      <c r="E32" s="224" t="s">
        <v>112</v>
      </c>
      <c r="F32" s="225"/>
      <c r="G32" s="219" t="s">
        <v>113</v>
      </c>
      <c r="H32" s="216" t="s">
        <v>114</v>
      </c>
      <c r="I32" s="241" t="s">
        <v>38</v>
      </c>
      <c r="J32" s="216"/>
      <c r="K32" s="195">
        <v>0.055</v>
      </c>
      <c r="L32" s="69"/>
      <c r="M32" s="166">
        <f t="shared" si="0"/>
        <v>0</v>
      </c>
      <c r="N32" s="69"/>
      <c r="O32" s="49">
        <f t="shared" si="1"/>
        <v>0</v>
      </c>
      <c r="P32" s="69"/>
      <c r="Q32" s="49">
        <f t="shared" si="1"/>
        <v>0</v>
      </c>
      <c r="R32" s="49">
        <f t="shared" si="2"/>
        <v>0</v>
      </c>
      <c r="S32" s="69"/>
      <c r="T32" s="49">
        <f t="shared" si="3"/>
        <v>0</v>
      </c>
      <c r="U32" s="69"/>
    </row>
    <row r="33" s="1" customFormat="1" ht="30.75" customHeight="1" spans="1:21">
      <c r="A33" s="25"/>
      <c r="B33" s="26"/>
      <c r="C33" s="215"/>
      <c r="D33" s="223" t="s">
        <v>115</v>
      </c>
      <c r="E33" s="224" t="s">
        <v>116</v>
      </c>
      <c r="F33" s="225"/>
      <c r="G33" s="219" t="s">
        <v>117</v>
      </c>
      <c r="H33" s="216" t="s">
        <v>118</v>
      </c>
      <c r="I33" s="241" t="s">
        <v>119</v>
      </c>
      <c r="J33" s="216"/>
      <c r="K33" s="195">
        <v>0.000666666666666667</v>
      </c>
      <c r="L33" s="69"/>
      <c r="M33" s="166">
        <f t="shared" si="0"/>
        <v>0</v>
      </c>
      <c r="N33" s="69"/>
      <c r="O33" s="49">
        <f t="shared" si="1"/>
        <v>0</v>
      </c>
      <c r="P33" s="69"/>
      <c r="Q33" s="49">
        <f t="shared" si="1"/>
        <v>0</v>
      </c>
      <c r="R33" s="49">
        <f t="shared" si="2"/>
        <v>0</v>
      </c>
      <c r="S33" s="69"/>
      <c r="T33" s="49">
        <f t="shared" si="3"/>
        <v>0</v>
      </c>
      <c r="U33" s="69"/>
    </row>
    <row r="34" s="1" customFormat="1" ht="30" customHeight="1" spans="1:21">
      <c r="A34" s="25"/>
      <c r="B34" s="26"/>
      <c r="C34" s="215"/>
      <c r="D34" s="223" t="s">
        <v>120</v>
      </c>
      <c r="E34" s="224" t="s">
        <v>121</v>
      </c>
      <c r="F34" s="225"/>
      <c r="G34" s="219" t="s">
        <v>122</v>
      </c>
      <c r="H34" s="216" t="s">
        <v>123</v>
      </c>
      <c r="I34" s="241" t="s">
        <v>38</v>
      </c>
      <c r="J34" s="216"/>
      <c r="K34" s="195">
        <v>0.01</v>
      </c>
      <c r="L34" s="69"/>
      <c r="M34" s="166">
        <f t="shared" si="0"/>
        <v>0</v>
      </c>
      <c r="N34" s="69"/>
      <c r="O34" s="49">
        <f t="shared" si="1"/>
        <v>0</v>
      </c>
      <c r="P34" s="69"/>
      <c r="Q34" s="49">
        <f t="shared" si="1"/>
        <v>0</v>
      </c>
      <c r="R34" s="49">
        <f t="shared" si="2"/>
        <v>0</v>
      </c>
      <c r="S34" s="69"/>
      <c r="T34" s="49">
        <f t="shared" si="3"/>
        <v>0</v>
      </c>
      <c r="U34" s="69"/>
    </row>
    <row r="35" s="1" customFormat="1" ht="31.5" customHeight="1" spans="1:21">
      <c r="A35" s="25"/>
      <c r="B35" s="26"/>
      <c r="C35" s="215"/>
      <c r="D35" s="223" t="s">
        <v>124</v>
      </c>
      <c r="E35" s="224" t="s">
        <v>125</v>
      </c>
      <c r="F35" s="225"/>
      <c r="G35" s="219" t="s">
        <v>126</v>
      </c>
      <c r="H35" s="216" t="s">
        <v>123</v>
      </c>
      <c r="I35" s="241" t="s">
        <v>90</v>
      </c>
      <c r="J35" s="216"/>
      <c r="K35" s="195">
        <v>0.06</v>
      </c>
      <c r="L35" s="69"/>
      <c r="M35" s="166">
        <f t="shared" si="0"/>
        <v>0</v>
      </c>
      <c r="N35" s="69"/>
      <c r="O35" s="49">
        <f t="shared" si="1"/>
        <v>0</v>
      </c>
      <c r="P35" s="69"/>
      <c r="Q35" s="49">
        <f t="shared" si="1"/>
        <v>0</v>
      </c>
      <c r="R35" s="49">
        <f t="shared" si="2"/>
        <v>0</v>
      </c>
      <c r="S35" s="69"/>
      <c r="T35" s="49">
        <f t="shared" si="3"/>
        <v>0</v>
      </c>
      <c r="U35" s="69"/>
    </row>
    <row r="36" s="1" customFormat="1" ht="25.5" spans="1:21">
      <c r="A36" s="25"/>
      <c r="B36" s="26"/>
      <c r="C36" s="215"/>
      <c r="D36" s="223" t="s">
        <v>127</v>
      </c>
      <c r="E36" s="224" t="s">
        <v>128</v>
      </c>
      <c r="F36" s="225"/>
      <c r="G36" s="219" t="s">
        <v>129</v>
      </c>
      <c r="H36" s="216" t="s">
        <v>67</v>
      </c>
      <c r="I36" s="241" t="s">
        <v>38</v>
      </c>
      <c r="J36" s="216"/>
      <c r="K36" s="195">
        <v>0.11</v>
      </c>
      <c r="L36" s="69"/>
      <c r="M36" s="166">
        <f t="shared" si="0"/>
        <v>0</v>
      </c>
      <c r="N36" s="69"/>
      <c r="O36" s="49">
        <f t="shared" si="1"/>
        <v>0</v>
      </c>
      <c r="P36" s="69"/>
      <c r="Q36" s="49">
        <f t="shared" si="1"/>
        <v>0</v>
      </c>
      <c r="R36" s="49">
        <f t="shared" si="2"/>
        <v>0</v>
      </c>
      <c r="S36" s="69"/>
      <c r="T36" s="49">
        <f t="shared" si="3"/>
        <v>0</v>
      </c>
      <c r="U36" s="69"/>
    </row>
    <row r="37" s="1" customFormat="1" ht="33" customHeight="1" spans="1:22">
      <c r="A37" s="25"/>
      <c r="B37" s="26"/>
      <c r="C37" s="215"/>
      <c r="D37" s="223" t="s">
        <v>130</v>
      </c>
      <c r="E37" s="224" t="s">
        <v>131</v>
      </c>
      <c r="F37" s="225"/>
      <c r="G37" s="219" t="s">
        <v>132</v>
      </c>
      <c r="H37" s="216" t="s">
        <v>52</v>
      </c>
      <c r="I37" s="241" t="s">
        <v>38</v>
      </c>
      <c r="J37" s="216"/>
      <c r="K37" s="195">
        <v>0.0275</v>
      </c>
      <c r="L37" s="69"/>
      <c r="M37" s="166">
        <f t="shared" si="0"/>
        <v>0</v>
      </c>
      <c r="N37" s="69"/>
      <c r="O37" s="49">
        <f t="shared" si="1"/>
        <v>0</v>
      </c>
      <c r="P37" s="69"/>
      <c r="Q37" s="49">
        <f t="shared" si="1"/>
        <v>0</v>
      </c>
      <c r="R37" s="49">
        <f t="shared" si="2"/>
        <v>0</v>
      </c>
      <c r="S37" s="69"/>
      <c r="T37" s="49">
        <f t="shared" si="3"/>
        <v>0</v>
      </c>
      <c r="U37" s="69"/>
      <c r="V37" s="25"/>
    </row>
    <row r="38" s="1" customFormat="1" ht="25.5" spans="1:21">
      <c r="A38" s="25"/>
      <c r="B38" s="33"/>
      <c r="C38" s="226"/>
      <c r="D38" s="223" t="s">
        <v>133</v>
      </c>
      <c r="E38" s="224" t="s">
        <v>134</v>
      </c>
      <c r="F38" s="225"/>
      <c r="G38" s="219" t="s">
        <v>135</v>
      </c>
      <c r="H38" s="48"/>
      <c r="I38" s="241" t="s">
        <v>90</v>
      </c>
      <c r="J38" s="48"/>
      <c r="K38" s="176">
        <v>0.76</v>
      </c>
      <c r="L38" s="69"/>
      <c r="M38" s="166">
        <f t="shared" si="0"/>
        <v>0</v>
      </c>
      <c r="N38" s="69"/>
      <c r="O38" s="49">
        <f t="shared" si="1"/>
        <v>0</v>
      </c>
      <c r="P38" s="69"/>
      <c r="Q38" s="49">
        <f t="shared" si="1"/>
        <v>0</v>
      </c>
      <c r="R38" s="49">
        <f t="shared" si="2"/>
        <v>0</v>
      </c>
      <c r="S38" s="69"/>
      <c r="T38" s="49">
        <f t="shared" si="3"/>
        <v>0</v>
      </c>
      <c r="U38" s="69"/>
    </row>
    <row r="39" s="1" customFormat="1" ht="47.1" customHeight="1" spans="1:21">
      <c r="A39" s="25"/>
      <c r="B39" s="33"/>
      <c r="C39" s="226"/>
      <c r="D39" s="223" t="s">
        <v>136</v>
      </c>
      <c r="E39" s="224" t="s">
        <v>137</v>
      </c>
      <c r="F39" s="225"/>
      <c r="G39" s="219" t="s">
        <v>138</v>
      </c>
      <c r="H39" s="216" t="s">
        <v>52</v>
      </c>
      <c r="I39" s="241" t="s">
        <v>38</v>
      </c>
      <c r="J39" s="48"/>
      <c r="K39" s="176">
        <v>0.1275</v>
      </c>
      <c r="L39" s="69"/>
      <c r="M39" s="166">
        <f t="shared" si="0"/>
        <v>0</v>
      </c>
      <c r="N39" s="69"/>
      <c r="O39" s="49">
        <f t="shared" si="1"/>
        <v>0</v>
      </c>
      <c r="P39" s="69"/>
      <c r="Q39" s="49">
        <f t="shared" si="1"/>
        <v>0</v>
      </c>
      <c r="R39" s="49">
        <f t="shared" si="2"/>
        <v>0</v>
      </c>
      <c r="S39" s="69"/>
      <c r="T39" s="49">
        <f t="shared" si="3"/>
        <v>0</v>
      </c>
      <c r="U39" s="69"/>
    </row>
    <row r="40" s="1" customFormat="1" ht="43.5" customHeight="1" spans="1:21">
      <c r="A40" s="25"/>
      <c r="B40" s="26"/>
      <c r="C40" s="215"/>
      <c r="D40" s="223" t="s">
        <v>139</v>
      </c>
      <c r="E40" s="224" t="s">
        <v>140</v>
      </c>
      <c r="F40" s="225"/>
      <c r="G40" s="219" t="s">
        <v>141</v>
      </c>
      <c r="H40" s="69" t="s">
        <v>142</v>
      </c>
      <c r="I40" s="241" t="s">
        <v>38</v>
      </c>
      <c r="J40" s="69"/>
      <c r="K40" s="172">
        <v>0.225</v>
      </c>
      <c r="L40" s="69"/>
      <c r="M40" s="166">
        <f t="shared" si="0"/>
        <v>0</v>
      </c>
      <c r="N40" s="69"/>
      <c r="O40" s="49">
        <f t="shared" si="1"/>
        <v>0</v>
      </c>
      <c r="P40" s="69"/>
      <c r="Q40" s="49">
        <f t="shared" si="1"/>
        <v>0</v>
      </c>
      <c r="R40" s="49">
        <f t="shared" si="2"/>
        <v>0</v>
      </c>
      <c r="S40" s="69"/>
      <c r="T40" s="49">
        <f t="shared" si="3"/>
        <v>0</v>
      </c>
      <c r="U40" s="69"/>
    </row>
    <row r="41" s="2" customFormat="1" ht="43.5" customHeight="1" spans="1:21">
      <c r="A41" s="32"/>
      <c r="B41" s="26"/>
      <c r="C41" s="215"/>
      <c r="D41" s="223" t="s">
        <v>143</v>
      </c>
      <c r="E41" s="224" t="s">
        <v>144</v>
      </c>
      <c r="F41" s="225"/>
      <c r="G41" s="219" t="s">
        <v>145</v>
      </c>
      <c r="H41" s="216" t="s">
        <v>52</v>
      </c>
      <c r="I41" s="241" t="s">
        <v>38</v>
      </c>
      <c r="J41" s="69"/>
      <c r="K41" s="172">
        <v>0.225</v>
      </c>
      <c r="L41" s="69"/>
      <c r="M41" s="166">
        <f t="shared" si="0"/>
        <v>0</v>
      </c>
      <c r="N41" s="69"/>
      <c r="O41" s="49">
        <f t="shared" si="1"/>
        <v>0</v>
      </c>
      <c r="P41" s="69"/>
      <c r="Q41" s="49">
        <f t="shared" si="1"/>
        <v>0</v>
      </c>
      <c r="R41" s="49">
        <f t="shared" si="2"/>
        <v>0</v>
      </c>
      <c r="S41" s="69"/>
      <c r="T41" s="49">
        <f t="shared" si="3"/>
        <v>0</v>
      </c>
      <c r="U41" s="69"/>
    </row>
    <row r="42" s="1" customFormat="1" ht="21" customHeight="1" spans="1:21">
      <c r="A42" s="25"/>
      <c r="B42" s="33"/>
      <c r="C42" s="220" t="s">
        <v>146</v>
      </c>
      <c r="D42" s="227" t="s">
        <v>147</v>
      </c>
      <c r="E42" s="228"/>
      <c r="F42" s="228"/>
      <c r="G42" s="228"/>
      <c r="H42" s="228"/>
      <c r="I42" s="228"/>
      <c r="J42" s="228"/>
      <c r="K42" s="242"/>
      <c r="L42" s="240"/>
      <c r="M42" s="166"/>
      <c r="N42" s="240"/>
      <c r="O42" s="49"/>
      <c r="P42" s="240"/>
      <c r="Q42" s="49"/>
      <c r="R42" s="174"/>
      <c r="S42" s="240"/>
      <c r="T42" s="49"/>
      <c r="U42" s="77"/>
    </row>
    <row r="43" s="1" customFormat="1" ht="27.75" customHeight="1" spans="1:21">
      <c r="A43" s="25"/>
      <c r="B43" s="26"/>
      <c r="C43" s="229"/>
      <c r="D43" s="216" t="s">
        <v>34</v>
      </c>
      <c r="E43" s="224" t="s">
        <v>148</v>
      </c>
      <c r="F43" s="225"/>
      <c r="G43" s="219" t="s">
        <v>149</v>
      </c>
      <c r="H43" s="216" t="s">
        <v>150</v>
      </c>
      <c r="I43" s="131" t="s">
        <v>38</v>
      </c>
      <c r="J43" s="216"/>
      <c r="K43" s="195">
        <v>0.38</v>
      </c>
      <c r="L43" s="69"/>
      <c r="M43" s="166">
        <f t="shared" si="0"/>
        <v>0</v>
      </c>
      <c r="N43" s="69"/>
      <c r="O43" s="49">
        <f t="shared" si="1"/>
        <v>0</v>
      </c>
      <c r="P43" s="69"/>
      <c r="Q43" s="49">
        <f t="shared" si="1"/>
        <v>0</v>
      </c>
      <c r="R43" s="49">
        <f t="shared" ref="R43:R44" si="4">AVERAGE(O43,Q43)</f>
        <v>0</v>
      </c>
      <c r="S43" s="69"/>
      <c r="T43" s="49">
        <f t="shared" si="3"/>
        <v>0</v>
      </c>
      <c r="U43" s="69"/>
    </row>
    <row r="44" s="1" customFormat="1" ht="27" customHeight="1" spans="1:21">
      <c r="A44" s="25"/>
      <c r="B44" s="161"/>
      <c r="C44" s="230"/>
      <c r="D44" s="216" t="s">
        <v>49</v>
      </c>
      <c r="E44" s="224" t="s">
        <v>151</v>
      </c>
      <c r="F44" s="225"/>
      <c r="G44" s="219" t="s">
        <v>152</v>
      </c>
      <c r="H44" s="216" t="s">
        <v>150</v>
      </c>
      <c r="I44" s="131" t="s">
        <v>90</v>
      </c>
      <c r="J44" s="216"/>
      <c r="K44" s="195">
        <v>0.73</v>
      </c>
      <c r="L44" s="69"/>
      <c r="M44" s="166">
        <f t="shared" si="0"/>
        <v>0</v>
      </c>
      <c r="N44" s="69"/>
      <c r="O44" s="49">
        <f t="shared" si="1"/>
        <v>0</v>
      </c>
      <c r="P44" s="69"/>
      <c r="Q44" s="49">
        <f t="shared" si="1"/>
        <v>0</v>
      </c>
      <c r="R44" s="49">
        <f t="shared" si="4"/>
        <v>0</v>
      </c>
      <c r="S44" s="69"/>
      <c r="T44" s="49">
        <f t="shared" si="3"/>
        <v>0</v>
      </c>
      <c r="U44" s="69"/>
    </row>
    <row r="45" s="1" customFormat="1" ht="17.25" customHeight="1" spans="1:22">
      <c r="A45" s="25"/>
      <c r="B45" s="22" t="s">
        <v>153</v>
      </c>
      <c r="C45" s="221" t="s">
        <v>154</v>
      </c>
      <c r="D45" s="222"/>
      <c r="E45" s="222"/>
      <c r="F45" s="222"/>
      <c r="G45" s="222"/>
      <c r="H45" s="222"/>
      <c r="I45" s="222"/>
      <c r="J45" s="222"/>
      <c r="K45" s="239"/>
      <c r="L45" s="48"/>
      <c r="M45" s="166"/>
      <c r="N45" s="48"/>
      <c r="O45" s="49"/>
      <c r="P45" s="48"/>
      <c r="Q45" s="49"/>
      <c r="R45" s="49"/>
      <c r="S45" s="48"/>
      <c r="T45" s="49"/>
      <c r="U45" s="69"/>
      <c r="V45" s="246"/>
    </row>
    <row r="46" s="1" customFormat="1" ht="20.25" customHeight="1" spans="1:21">
      <c r="A46" s="25"/>
      <c r="B46" s="19"/>
      <c r="C46" s="231" t="s">
        <v>30</v>
      </c>
      <c r="D46" s="221" t="s">
        <v>155</v>
      </c>
      <c r="E46" s="222"/>
      <c r="F46" s="222"/>
      <c r="G46" s="222"/>
      <c r="H46" s="222"/>
      <c r="I46" s="222"/>
      <c r="J46" s="222"/>
      <c r="K46" s="239"/>
      <c r="L46" s="48"/>
      <c r="M46" s="166"/>
      <c r="N46" s="48"/>
      <c r="O46" s="49"/>
      <c r="P46" s="48"/>
      <c r="Q46" s="49"/>
      <c r="R46" s="49"/>
      <c r="S46" s="48"/>
      <c r="T46" s="49"/>
      <c r="U46" s="69"/>
    </row>
    <row r="47" s="1" customFormat="1" ht="75.6" customHeight="1" spans="1:21">
      <c r="A47" s="25"/>
      <c r="B47" s="33"/>
      <c r="C47" s="232"/>
      <c r="D47" s="223" t="s">
        <v>34</v>
      </c>
      <c r="E47" s="224" t="s">
        <v>156</v>
      </c>
      <c r="F47" s="225"/>
      <c r="G47" s="219" t="s">
        <v>157</v>
      </c>
      <c r="H47" s="233" t="s">
        <v>158</v>
      </c>
      <c r="I47" s="241" t="s">
        <v>90</v>
      </c>
      <c r="J47" s="216"/>
      <c r="K47" s="243">
        <v>0.6</v>
      </c>
      <c r="L47" s="69"/>
      <c r="M47" s="166">
        <f t="shared" si="0"/>
        <v>0</v>
      </c>
      <c r="N47" s="69"/>
      <c r="O47" s="49">
        <f t="shared" si="1"/>
        <v>0</v>
      </c>
      <c r="P47" s="69"/>
      <c r="Q47" s="49">
        <f t="shared" si="1"/>
        <v>0</v>
      </c>
      <c r="R47" s="49">
        <f t="shared" ref="R47:R56" si="5">AVERAGE(O47,Q47)</f>
        <v>0</v>
      </c>
      <c r="S47" s="69"/>
      <c r="T47" s="49">
        <f t="shared" si="3"/>
        <v>0</v>
      </c>
      <c r="U47" s="69"/>
    </row>
    <row r="48" s="1" customFormat="1" ht="50.1" customHeight="1" spans="1:21">
      <c r="A48" s="25"/>
      <c r="B48" s="26"/>
      <c r="C48" s="229"/>
      <c r="D48" s="223" t="s">
        <v>49</v>
      </c>
      <c r="E48" s="224" t="s">
        <v>159</v>
      </c>
      <c r="F48" s="225"/>
      <c r="G48" s="219" t="s">
        <v>160</v>
      </c>
      <c r="H48" s="216" t="s">
        <v>161</v>
      </c>
      <c r="I48" s="241" t="s">
        <v>90</v>
      </c>
      <c r="J48" s="216"/>
      <c r="K48" s="195">
        <v>0.34</v>
      </c>
      <c r="L48" s="69"/>
      <c r="M48" s="166">
        <f t="shared" si="0"/>
        <v>0</v>
      </c>
      <c r="N48" s="69"/>
      <c r="O48" s="49">
        <f t="shared" si="1"/>
        <v>0</v>
      </c>
      <c r="P48" s="69"/>
      <c r="Q48" s="49">
        <f t="shared" si="1"/>
        <v>0</v>
      </c>
      <c r="R48" s="49">
        <f t="shared" si="5"/>
        <v>0</v>
      </c>
      <c r="S48" s="69"/>
      <c r="T48" s="49">
        <f t="shared" si="3"/>
        <v>0</v>
      </c>
      <c r="U48" s="69"/>
    </row>
    <row r="49" s="1" customFormat="1" ht="39.95" customHeight="1" spans="1:21">
      <c r="A49" s="25"/>
      <c r="B49" s="26"/>
      <c r="C49" s="229"/>
      <c r="D49" s="223" t="s">
        <v>53</v>
      </c>
      <c r="E49" s="224" t="s">
        <v>162</v>
      </c>
      <c r="F49" s="225"/>
      <c r="G49" s="219" t="s">
        <v>163</v>
      </c>
      <c r="H49" s="216" t="s">
        <v>164</v>
      </c>
      <c r="I49" s="241" t="s">
        <v>38</v>
      </c>
      <c r="J49" s="216"/>
      <c r="K49" s="195">
        <v>0.22</v>
      </c>
      <c r="L49" s="69"/>
      <c r="M49" s="166">
        <f t="shared" si="0"/>
        <v>0</v>
      </c>
      <c r="N49" s="69"/>
      <c r="O49" s="49">
        <f t="shared" si="1"/>
        <v>0</v>
      </c>
      <c r="P49" s="69"/>
      <c r="Q49" s="49">
        <f t="shared" si="1"/>
        <v>0</v>
      </c>
      <c r="R49" s="49">
        <f t="shared" si="5"/>
        <v>0</v>
      </c>
      <c r="S49" s="69"/>
      <c r="T49" s="49">
        <f t="shared" si="3"/>
        <v>0</v>
      </c>
      <c r="U49" s="132"/>
    </row>
    <row r="50" s="1" customFormat="1" ht="38.45" customHeight="1" spans="1:21">
      <c r="A50" s="25"/>
      <c r="B50" s="26"/>
      <c r="C50" s="229"/>
      <c r="D50" s="223" t="s">
        <v>58</v>
      </c>
      <c r="E50" s="224" t="s">
        <v>165</v>
      </c>
      <c r="F50" s="225"/>
      <c r="G50" s="219" t="s">
        <v>166</v>
      </c>
      <c r="H50" s="216" t="s">
        <v>164</v>
      </c>
      <c r="I50" s="241" t="s">
        <v>38</v>
      </c>
      <c r="J50" s="216"/>
      <c r="K50" s="195">
        <v>0.54</v>
      </c>
      <c r="L50" s="69"/>
      <c r="M50" s="166">
        <f t="shared" si="0"/>
        <v>0</v>
      </c>
      <c r="N50" s="69"/>
      <c r="O50" s="49">
        <f t="shared" si="1"/>
        <v>0</v>
      </c>
      <c r="P50" s="69"/>
      <c r="Q50" s="49">
        <f t="shared" si="1"/>
        <v>0</v>
      </c>
      <c r="R50" s="49">
        <f t="shared" si="5"/>
        <v>0</v>
      </c>
      <c r="S50" s="69"/>
      <c r="T50" s="49">
        <f t="shared" si="3"/>
        <v>0</v>
      </c>
      <c r="U50" s="132"/>
    </row>
    <row r="51" s="1" customFormat="1" ht="44.1" customHeight="1" spans="1:21">
      <c r="A51" s="25"/>
      <c r="B51" s="26"/>
      <c r="C51" s="229"/>
      <c r="D51" s="223" t="s">
        <v>64</v>
      </c>
      <c r="E51" s="224" t="s">
        <v>167</v>
      </c>
      <c r="F51" s="225"/>
      <c r="G51" s="219" t="s">
        <v>168</v>
      </c>
      <c r="H51" s="216" t="s">
        <v>169</v>
      </c>
      <c r="I51" s="241" t="s">
        <v>38</v>
      </c>
      <c r="J51" s="216"/>
      <c r="K51" s="195">
        <v>0.165</v>
      </c>
      <c r="L51" s="69"/>
      <c r="M51" s="166">
        <f t="shared" si="0"/>
        <v>0</v>
      </c>
      <c r="N51" s="69"/>
      <c r="O51" s="49">
        <f t="shared" si="1"/>
        <v>0</v>
      </c>
      <c r="P51" s="69"/>
      <c r="Q51" s="49">
        <f t="shared" si="1"/>
        <v>0</v>
      </c>
      <c r="R51" s="49">
        <f t="shared" si="5"/>
        <v>0</v>
      </c>
      <c r="S51" s="69"/>
      <c r="T51" s="49">
        <f t="shared" si="3"/>
        <v>0</v>
      </c>
      <c r="U51" s="132"/>
    </row>
    <row r="52" s="1" customFormat="1" ht="81.6" customHeight="1" spans="1:21">
      <c r="A52" s="25"/>
      <c r="B52" s="26"/>
      <c r="C52" s="229"/>
      <c r="D52" s="223" t="s">
        <v>69</v>
      </c>
      <c r="E52" s="224" t="s">
        <v>170</v>
      </c>
      <c r="F52" s="225"/>
      <c r="G52" s="219" t="s">
        <v>171</v>
      </c>
      <c r="H52" s="216" t="s">
        <v>172</v>
      </c>
      <c r="I52" s="241" t="s">
        <v>38</v>
      </c>
      <c r="J52" s="216"/>
      <c r="K52" s="195">
        <v>0.11</v>
      </c>
      <c r="L52" s="69"/>
      <c r="M52" s="166">
        <f t="shared" si="0"/>
        <v>0</v>
      </c>
      <c r="N52" s="69"/>
      <c r="O52" s="49">
        <f t="shared" si="1"/>
        <v>0</v>
      </c>
      <c r="P52" s="69"/>
      <c r="Q52" s="49">
        <f t="shared" si="1"/>
        <v>0</v>
      </c>
      <c r="R52" s="49">
        <f t="shared" si="5"/>
        <v>0</v>
      </c>
      <c r="S52" s="69"/>
      <c r="T52" s="49">
        <f t="shared" si="3"/>
        <v>0</v>
      </c>
      <c r="U52" s="132"/>
    </row>
    <row r="53" ht="28.5" customHeight="1" spans="2:22">
      <c r="B53" s="26"/>
      <c r="C53" s="229"/>
      <c r="D53" s="223" t="s">
        <v>73</v>
      </c>
      <c r="E53" s="224" t="s">
        <v>173</v>
      </c>
      <c r="F53" s="225"/>
      <c r="G53" s="219" t="s">
        <v>174</v>
      </c>
      <c r="H53" s="216" t="s">
        <v>175</v>
      </c>
      <c r="I53" s="241" t="s">
        <v>38</v>
      </c>
      <c r="J53" s="216"/>
      <c r="K53" s="195">
        <v>0.06</v>
      </c>
      <c r="L53" s="69"/>
      <c r="M53" s="166">
        <f t="shared" si="0"/>
        <v>0</v>
      </c>
      <c r="N53" s="69"/>
      <c r="O53" s="49">
        <f t="shared" si="1"/>
        <v>0</v>
      </c>
      <c r="P53" s="69"/>
      <c r="Q53" s="49">
        <f t="shared" si="1"/>
        <v>0</v>
      </c>
      <c r="R53" s="49">
        <f t="shared" si="5"/>
        <v>0</v>
      </c>
      <c r="S53" s="69"/>
      <c r="T53" s="49">
        <f t="shared" si="3"/>
        <v>0</v>
      </c>
      <c r="U53" s="132"/>
      <c r="V53" s="2"/>
    </row>
    <row r="54" ht="29.1" customHeight="1" spans="2:22">
      <c r="B54" s="26"/>
      <c r="C54" s="215"/>
      <c r="D54" s="223" t="s">
        <v>77</v>
      </c>
      <c r="E54" s="224" t="s">
        <v>176</v>
      </c>
      <c r="F54" s="225"/>
      <c r="G54" s="219" t="s">
        <v>177</v>
      </c>
      <c r="H54" s="69" t="s">
        <v>123</v>
      </c>
      <c r="I54" s="241" t="s">
        <v>38</v>
      </c>
      <c r="J54" s="69"/>
      <c r="K54" s="172">
        <v>0.02</v>
      </c>
      <c r="L54" s="240"/>
      <c r="M54" s="166">
        <f t="shared" si="0"/>
        <v>0</v>
      </c>
      <c r="N54" s="240"/>
      <c r="O54" s="49">
        <f t="shared" si="1"/>
        <v>0</v>
      </c>
      <c r="P54" s="69"/>
      <c r="Q54" s="49">
        <f t="shared" si="1"/>
        <v>0</v>
      </c>
      <c r="R54" s="49">
        <f t="shared" si="5"/>
        <v>0</v>
      </c>
      <c r="S54" s="69"/>
      <c r="T54" s="49">
        <f t="shared" si="3"/>
        <v>0</v>
      </c>
      <c r="U54" s="69"/>
      <c r="V54" s="2"/>
    </row>
    <row r="55" ht="87" customHeight="1" spans="2:32">
      <c r="B55" s="26"/>
      <c r="C55" s="215"/>
      <c r="D55" s="223" t="s">
        <v>80</v>
      </c>
      <c r="E55" s="224" t="s">
        <v>178</v>
      </c>
      <c r="F55" s="225"/>
      <c r="G55" s="219" t="s">
        <v>179</v>
      </c>
      <c r="H55" s="69" t="s">
        <v>180</v>
      </c>
      <c r="I55" s="241" t="s">
        <v>119</v>
      </c>
      <c r="J55" s="77"/>
      <c r="K55" s="173">
        <v>0.011</v>
      </c>
      <c r="L55" s="240"/>
      <c r="M55" s="166">
        <f t="shared" si="0"/>
        <v>0</v>
      </c>
      <c r="N55" s="240"/>
      <c r="O55" s="49">
        <f t="shared" si="1"/>
        <v>0</v>
      </c>
      <c r="P55" s="69"/>
      <c r="Q55" s="49">
        <f t="shared" si="1"/>
        <v>0</v>
      </c>
      <c r="R55" s="49">
        <f t="shared" si="5"/>
        <v>0</v>
      </c>
      <c r="S55" s="69"/>
      <c r="T55" s="49">
        <f t="shared" si="3"/>
        <v>0</v>
      </c>
      <c r="U55" s="77"/>
      <c r="V55" s="25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="1" customFormat="1" ht="158.45" customHeight="1" spans="1:22">
      <c r="A56" s="25"/>
      <c r="B56" s="33"/>
      <c r="C56" s="226"/>
      <c r="D56" s="223" t="s">
        <v>84</v>
      </c>
      <c r="E56" s="224" t="s">
        <v>181</v>
      </c>
      <c r="F56" s="225"/>
      <c r="G56" s="219" t="s">
        <v>182</v>
      </c>
      <c r="H56" s="234" t="s">
        <v>183</v>
      </c>
      <c r="I56" s="241" t="s">
        <v>90</v>
      </c>
      <c r="J56" s="215"/>
      <c r="K56" s="175">
        <v>1.68625</v>
      </c>
      <c r="L56" s="240"/>
      <c r="M56" s="166">
        <f t="shared" si="0"/>
        <v>0</v>
      </c>
      <c r="N56" s="240"/>
      <c r="O56" s="49">
        <f t="shared" si="1"/>
        <v>0</v>
      </c>
      <c r="P56" s="69"/>
      <c r="Q56" s="49">
        <f t="shared" si="1"/>
        <v>0</v>
      </c>
      <c r="R56" s="49">
        <f t="shared" si="5"/>
        <v>0</v>
      </c>
      <c r="S56" s="69"/>
      <c r="T56" s="49">
        <f t="shared" si="3"/>
        <v>0</v>
      </c>
      <c r="U56" s="132"/>
      <c r="V56" s="32"/>
    </row>
    <row r="57" s="1" customFormat="1" ht="21" customHeight="1" spans="1:22">
      <c r="A57" s="25"/>
      <c r="B57" s="33"/>
      <c r="C57" s="220" t="s">
        <v>41</v>
      </c>
      <c r="D57" s="227" t="s">
        <v>184</v>
      </c>
      <c r="E57" s="228"/>
      <c r="F57" s="228"/>
      <c r="G57" s="228"/>
      <c r="H57" s="228"/>
      <c r="I57" s="228"/>
      <c r="J57" s="228"/>
      <c r="K57" s="242"/>
      <c r="L57" s="48"/>
      <c r="M57" s="166"/>
      <c r="N57" s="48"/>
      <c r="O57" s="49"/>
      <c r="P57" s="48"/>
      <c r="Q57" s="49"/>
      <c r="R57" s="49"/>
      <c r="S57" s="48"/>
      <c r="T57" s="49"/>
      <c r="U57" s="69"/>
      <c r="V57" s="2"/>
    </row>
    <row r="58" s="1" customFormat="1" ht="53.45" customHeight="1" spans="1:21">
      <c r="A58" s="25"/>
      <c r="B58" s="26"/>
      <c r="C58" s="215"/>
      <c r="D58" s="223" t="s">
        <v>34</v>
      </c>
      <c r="E58" s="224" t="s">
        <v>185</v>
      </c>
      <c r="F58" s="225"/>
      <c r="G58" s="219" t="s">
        <v>186</v>
      </c>
      <c r="H58" s="69" t="s">
        <v>187</v>
      </c>
      <c r="I58" s="241" t="s">
        <v>38</v>
      </c>
      <c r="J58" s="69"/>
      <c r="K58" s="172">
        <v>0.225</v>
      </c>
      <c r="L58" s="69"/>
      <c r="M58" s="166">
        <f t="shared" si="0"/>
        <v>0</v>
      </c>
      <c r="N58" s="69"/>
      <c r="O58" s="49">
        <f t="shared" si="1"/>
        <v>0</v>
      </c>
      <c r="P58" s="69"/>
      <c r="Q58" s="49">
        <f t="shared" si="1"/>
        <v>0</v>
      </c>
      <c r="R58" s="49">
        <f t="shared" ref="R58:R67" si="6">AVERAGE(O58,Q58)</f>
        <v>0</v>
      </c>
      <c r="S58" s="69"/>
      <c r="T58" s="49">
        <f t="shared" si="3"/>
        <v>0</v>
      </c>
      <c r="U58" s="69"/>
    </row>
    <row r="59" s="2" customFormat="1" ht="54.95" customHeight="1" spans="1:21">
      <c r="A59" s="32"/>
      <c r="B59" s="26"/>
      <c r="C59" s="215"/>
      <c r="D59" s="223" t="s">
        <v>49</v>
      </c>
      <c r="E59" s="224" t="s">
        <v>188</v>
      </c>
      <c r="F59" s="225"/>
      <c r="G59" s="219" t="s">
        <v>189</v>
      </c>
      <c r="H59" s="132" t="s">
        <v>190</v>
      </c>
      <c r="I59" s="241" t="s">
        <v>119</v>
      </c>
      <c r="J59" s="132"/>
      <c r="K59" s="169">
        <v>0.20925</v>
      </c>
      <c r="L59" s="69"/>
      <c r="M59" s="166">
        <f t="shared" si="0"/>
        <v>0</v>
      </c>
      <c r="N59" s="69"/>
      <c r="O59" s="49">
        <f t="shared" si="1"/>
        <v>0</v>
      </c>
      <c r="P59" s="69"/>
      <c r="Q59" s="49">
        <f t="shared" si="1"/>
        <v>0</v>
      </c>
      <c r="R59" s="49">
        <f t="shared" si="6"/>
        <v>0</v>
      </c>
      <c r="S59" s="69"/>
      <c r="T59" s="49">
        <f t="shared" si="3"/>
        <v>0</v>
      </c>
      <c r="U59" s="69"/>
    </row>
    <row r="60" s="2" customFormat="1" ht="38.25" spans="1:21">
      <c r="A60" s="32"/>
      <c r="B60" s="26"/>
      <c r="C60" s="215"/>
      <c r="D60" s="223" t="s">
        <v>53</v>
      </c>
      <c r="E60" s="224" t="s">
        <v>191</v>
      </c>
      <c r="F60" s="225"/>
      <c r="G60" s="219" t="s">
        <v>192</v>
      </c>
      <c r="H60" s="132" t="s">
        <v>193</v>
      </c>
      <c r="I60" s="241" t="s">
        <v>38</v>
      </c>
      <c r="J60" s="132"/>
      <c r="K60" s="169">
        <v>0.225</v>
      </c>
      <c r="L60" s="69"/>
      <c r="M60" s="166">
        <f t="shared" si="0"/>
        <v>0</v>
      </c>
      <c r="N60" s="69"/>
      <c r="O60" s="49">
        <f t="shared" si="1"/>
        <v>0</v>
      </c>
      <c r="P60" s="69"/>
      <c r="Q60" s="49">
        <f t="shared" si="1"/>
        <v>0</v>
      </c>
      <c r="R60" s="49">
        <f t="shared" si="6"/>
        <v>0</v>
      </c>
      <c r="S60" s="69"/>
      <c r="T60" s="49">
        <f t="shared" si="3"/>
        <v>0</v>
      </c>
      <c r="U60" s="69"/>
    </row>
    <row r="61" s="2" customFormat="1" ht="65.1" customHeight="1" spans="1:21">
      <c r="A61" s="32"/>
      <c r="B61" s="26"/>
      <c r="C61" s="215"/>
      <c r="D61" s="223" t="s">
        <v>58</v>
      </c>
      <c r="E61" s="224" t="s">
        <v>194</v>
      </c>
      <c r="F61" s="225"/>
      <c r="G61" s="219" t="s">
        <v>195</v>
      </c>
      <c r="H61" s="132" t="s">
        <v>196</v>
      </c>
      <c r="I61" s="241" t="s">
        <v>119</v>
      </c>
      <c r="J61" s="132"/>
      <c r="K61" s="169">
        <v>0.059</v>
      </c>
      <c r="L61" s="69"/>
      <c r="M61" s="166">
        <f t="shared" si="0"/>
        <v>0</v>
      </c>
      <c r="N61" s="69"/>
      <c r="O61" s="49">
        <f t="shared" si="1"/>
        <v>0</v>
      </c>
      <c r="P61" s="69"/>
      <c r="Q61" s="49">
        <f t="shared" si="1"/>
        <v>0</v>
      </c>
      <c r="R61" s="49">
        <f t="shared" si="6"/>
        <v>0</v>
      </c>
      <c r="S61" s="69"/>
      <c r="T61" s="49">
        <f t="shared" si="3"/>
        <v>0</v>
      </c>
      <c r="U61" s="69"/>
    </row>
    <row r="62" s="2" customFormat="1" ht="74.1" customHeight="1" spans="1:21">
      <c r="A62" s="32"/>
      <c r="B62" s="26"/>
      <c r="C62" s="215"/>
      <c r="D62" s="223" t="s">
        <v>64</v>
      </c>
      <c r="E62" s="224" t="s">
        <v>197</v>
      </c>
      <c r="F62" s="225"/>
      <c r="G62" s="219" t="s">
        <v>198</v>
      </c>
      <c r="H62" s="132" t="s">
        <v>199</v>
      </c>
      <c r="I62" s="241" t="s">
        <v>90</v>
      </c>
      <c r="J62" s="132"/>
      <c r="K62" s="169">
        <v>0.1</v>
      </c>
      <c r="L62" s="69"/>
      <c r="M62" s="166">
        <f t="shared" si="0"/>
        <v>0</v>
      </c>
      <c r="N62" s="69"/>
      <c r="O62" s="49">
        <f t="shared" si="1"/>
        <v>0</v>
      </c>
      <c r="P62" s="69"/>
      <c r="Q62" s="49">
        <f t="shared" si="1"/>
        <v>0</v>
      </c>
      <c r="R62" s="49">
        <f t="shared" si="6"/>
        <v>0</v>
      </c>
      <c r="S62" s="69"/>
      <c r="T62" s="49">
        <f t="shared" si="3"/>
        <v>0</v>
      </c>
      <c r="U62" s="69"/>
    </row>
    <row r="63" s="2" customFormat="1" ht="78.6" customHeight="1" spans="1:21">
      <c r="A63" s="32"/>
      <c r="B63" s="26"/>
      <c r="C63" s="215"/>
      <c r="D63" s="223" t="s">
        <v>69</v>
      </c>
      <c r="E63" s="224" t="s">
        <v>200</v>
      </c>
      <c r="F63" s="225"/>
      <c r="G63" s="219" t="s">
        <v>201</v>
      </c>
      <c r="H63" s="132" t="s">
        <v>202</v>
      </c>
      <c r="I63" s="241" t="s">
        <v>119</v>
      </c>
      <c r="J63" s="132"/>
      <c r="K63" s="169">
        <v>0.1155</v>
      </c>
      <c r="L63" s="69"/>
      <c r="M63" s="166">
        <f t="shared" si="0"/>
        <v>0</v>
      </c>
      <c r="N63" s="69"/>
      <c r="O63" s="49">
        <f t="shared" si="1"/>
        <v>0</v>
      </c>
      <c r="P63" s="69"/>
      <c r="Q63" s="49">
        <f t="shared" si="1"/>
        <v>0</v>
      </c>
      <c r="R63" s="49">
        <f t="shared" si="6"/>
        <v>0</v>
      </c>
      <c r="S63" s="69"/>
      <c r="T63" s="49">
        <f t="shared" si="3"/>
        <v>0</v>
      </c>
      <c r="U63" s="69"/>
    </row>
    <row r="64" s="2" customFormat="1" ht="84" customHeight="1" spans="1:21">
      <c r="A64" s="32"/>
      <c r="B64" s="26"/>
      <c r="C64" s="215"/>
      <c r="D64" s="223" t="s">
        <v>73</v>
      </c>
      <c r="E64" s="224" t="s">
        <v>203</v>
      </c>
      <c r="F64" s="225"/>
      <c r="G64" s="219" t="s">
        <v>204</v>
      </c>
      <c r="H64" s="132" t="s">
        <v>205</v>
      </c>
      <c r="I64" s="241" t="s">
        <v>38</v>
      </c>
      <c r="J64" s="132"/>
      <c r="K64" s="169">
        <v>0.165</v>
      </c>
      <c r="L64" s="69"/>
      <c r="M64" s="166">
        <f t="shared" si="0"/>
        <v>0</v>
      </c>
      <c r="N64" s="69"/>
      <c r="O64" s="49">
        <f t="shared" si="1"/>
        <v>0</v>
      </c>
      <c r="P64" s="69"/>
      <c r="Q64" s="49">
        <f t="shared" si="1"/>
        <v>0</v>
      </c>
      <c r="R64" s="49">
        <f t="shared" si="6"/>
        <v>0</v>
      </c>
      <c r="S64" s="69"/>
      <c r="T64" s="49">
        <f t="shared" si="3"/>
        <v>0</v>
      </c>
      <c r="U64" s="69"/>
    </row>
    <row r="65" s="2" customFormat="1" ht="50.25" customHeight="1" spans="1:21">
      <c r="A65" s="32"/>
      <c r="B65" s="26"/>
      <c r="C65" s="215"/>
      <c r="D65" s="223" t="s">
        <v>77</v>
      </c>
      <c r="E65" s="224" t="s">
        <v>206</v>
      </c>
      <c r="F65" s="225"/>
      <c r="G65" s="219" t="s">
        <v>207</v>
      </c>
      <c r="H65" s="132" t="s">
        <v>123</v>
      </c>
      <c r="I65" s="241" t="s">
        <v>38</v>
      </c>
      <c r="J65" s="132"/>
      <c r="K65" s="169">
        <v>0.055</v>
      </c>
      <c r="L65" s="69"/>
      <c r="M65" s="166">
        <f t="shared" si="0"/>
        <v>0</v>
      </c>
      <c r="N65" s="69"/>
      <c r="O65" s="49">
        <f t="shared" si="1"/>
        <v>0</v>
      </c>
      <c r="P65" s="69"/>
      <c r="Q65" s="49">
        <f t="shared" si="1"/>
        <v>0</v>
      </c>
      <c r="R65" s="49">
        <f t="shared" si="6"/>
        <v>0</v>
      </c>
      <c r="S65" s="69"/>
      <c r="T65" s="49">
        <f t="shared" si="3"/>
        <v>0</v>
      </c>
      <c r="U65" s="69"/>
    </row>
    <row r="66" s="1" customFormat="1" ht="106.5" customHeight="1" spans="1:22">
      <c r="A66" s="25"/>
      <c r="B66" s="26"/>
      <c r="C66" s="215"/>
      <c r="D66" s="223" t="s">
        <v>80</v>
      </c>
      <c r="E66" s="224" t="s">
        <v>208</v>
      </c>
      <c r="F66" s="225"/>
      <c r="G66" s="219" t="s">
        <v>209</v>
      </c>
      <c r="H66" s="251" t="s">
        <v>210</v>
      </c>
      <c r="I66" s="241" t="s">
        <v>119</v>
      </c>
      <c r="J66" s="216"/>
      <c r="K66" s="195">
        <v>0.0485833333333333</v>
      </c>
      <c r="L66" s="69"/>
      <c r="M66" s="166">
        <f t="shared" si="0"/>
        <v>0</v>
      </c>
      <c r="N66" s="69"/>
      <c r="O66" s="49">
        <f t="shared" si="1"/>
        <v>0</v>
      </c>
      <c r="P66" s="69"/>
      <c r="Q66" s="49">
        <f t="shared" si="1"/>
        <v>0</v>
      </c>
      <c r="R66" s="49">
        <f t="shared" si="6"/>
        <v>0</v>
      </c>
      <c r="S66" s="69"/>
      <c r="T66" s="49">
        <f t="shared" si="3"/>
        <v>0</v>
      </c>
      <c r="U66" s="69"/>
      <c r="V66" s="25"/>
    </row>
    <row r="67" s="1" customFormat="1" ht="72.75" customHeight="1" spans="1:22">
      <c r="A67" s="25"/>
      <c r="B67" s="161"/>
      <c r="C67" s="132"/>
      <c r="D67" s="223" t="s">
        <v>84</v>
      </c>
      <c r="E67" s="224" t="s">
        <v>211</v>
      </c>
      <c r="F67" s="225"/>
      <c r="G67" s="219" t="s">
        <v>212</v>
      </c>
      <c r="H67" s="216" t="s">
        <v>213</v>
      </c>
      <c r="I67" s="241" t="s">
        <v>38</v>
      </c>
      <c r="J67" s="216"/>
      <c r="K67" s="195">
        <v>0.0420833333333333</v>
      </c>
      <c r="L67" s="69"/>
      <c r="M67" s="166">
        <f t="shared" si="0"/>
        <v>0</v>
      </c>
      <c r="N67" s="69"/>
      <c r="O67" s="49">
        <f t="shared" si="1"/>
        <v>0</v>
      </c>
      <c r="P67" s="69"/>
      <c r="Q67" s="49">
        <f t="shared" si="1"/>
        <v>0</v>
      </c>
      <c r="R67" s="49">
        <f t="shared" si="6"/>
        <v>0</v>
      </c>
      <c r="S67" s="69"/>
      <c r="T67" s="49">
        <f t="shared" si="3"/>
        <v>0</v>
      </c>
      <c r="U67" s="69"/>
      <c r="V67" s="2"/>
    </row>
    <row r="68" s="1" customFormat="1" ht="18.75" customHeight="1" spans="1:22">
      <c r="A68" s="25"/>
      <c r="B68" s="22" t="s">
        <v>214</v>
      </c>
      <c r="C68" s="221" t="s">
        <v>215</v>
      </c>
      <c r="D68" s="222"/>
      <c r="E68" s="222"/>
      <c r="F68" s="222"/>
      <c r="G68" s="222"/>
      <c r="H68" s="222"/>
      <c r="I68" s="222"/>
      <c r="J68" s="222"/>
      <c r="K68" s="239"/>
      <c r="L68" s="48"/>
      <c r="M68" s="166"/>
      <c r="N68" s="48"/>
      <c r="O68" s="49"/>
      <c r="P68" s="48"/>
      <c r="Q68" s="49"/>
      <c r="R68" s="49"/>
      <c r="S68" s="48"/>
      <c r="T68" s="49"/>
      <c r="U68" s="69"/>
      <c r="V68" s="246"/>
    </row>
    <row r="69" s="1" customFormat="1" ht="16.5" customHeight="1" spans="1:22">
      <c r="A69" s="25"/>
      <c r="B69" s="33"/>
      <c r="C69" s="220" t="s">
        <v>30</v>
      </c>
      <c r="D69" s="227" t="s">
        <v>216</v>
      </c>
      <c r="E69" s="228"/>
      <c r="F69" s="228"/>
      <c r="G69" s="228"/>
      <c r="H69" s="228"/>
      <c r="I69" s="228"/>
      <c r="J69" s="228"/>
      <c r="K69" s="242"/>
      <c r="L69" s="48"/>
      <c r="M69" s="166"/>
      <c r="N69" s="48"/>
      <c r="O69" s="49"/>
      <c r="P69" s="48"/>
      <c r="Q69" s="49"/>
      <c r="R69" s="49"/>
      <c r="S69" s="48"/>
      <c r="T69" s="49"/>
      <c r="U69" s="69"/>
      <c r="V69" s="2"/>
    </row>
    <row r="70" s="1" customFormat="1" ht="29.1" customHeight="1" spans="1:21">
      <c r="A70" s="25"/>
      <c r="B70" s="26"/>
      <c r="C70" s="215"/>
      <c r="D70" s="69" t="s">
        <v>34</v>
      </c>
      <c r="E70" s="224" t="s">
        <v>217</v>
      </c>
      <c r="F70" s="225"/>
      <c r="G70" s="219" t="s">
        <v>218</v>
      </c>
      <c r="H70" s="69" t="s">
        <v>219</v>
      </c>
      <c r="I70" s="241" t="s">
        <v>38</v>
      </c>
      <c r="J70" s="69"/>
      <c r="K70" s="172">
        <v>0.11</v>
      </c>
      <c r="L70" s="69"/>
      <c r="M70" s="166">
        <f t="shared" si="0"/>
        <v>0</v>
      </c>
      <c r="N70" s="69"/>
      <c r="O70" s="49">
        <f t="shared" si="1"/>
        <v>0</v>
      </c>
      <c r="P70" s="69"/>
      <c r="Q70" s="49">
        <f t="shared" si="1"/>
        <v>0</v>
      </c>
      <c r="R70" s="49">
        <f t="shared" ref="R70:R75" si="7">AVERAGE(O70,Q70)</f>
        <v>0</v>
      </c>
      <c r="S70" s="69"/>
      <c r="T70" s="49">
        <f t="shared" si="3"/>
        <v>0</v>
      </c>
      <c r="U70" s="69"/>
    </row>
    <row r="71" s="1" customFormat="1" ht="27.95" customHeight="1" spans="1:21">
      <c r="A71" s="25"/>
      <c r="B71" s="26"/>
      <c r="C71" s="215"/>
      <c r="D71" s="69" t="s">
        <v>49</v>
      </c>
      <c r="E71" s="224" t="s">
        <v>220</v>
      </c>
      <c r="F71" s="225"/>
      <c r="G71" s="219" t="s">
        <v>221</v>
      </c>
      <c r="H71" s="69" t="s">
        <v>222</v>
      </c>
      <c r="I71" s="241" t="s">
        <v>38</v>
      </c>
      <c r="J71" s="132"/>
      <c r="K71" s="172">
        <v>0.03</v>
      </c>
      <c r="L71" s="69"/>
      <c r="M71" s="166">
        <f t="shared" si="0"/>
        <v>0</v>
      </c>
      <c r="N71" s="69"/>
      <c r="O71" s="49">
        <f t="shared" si="1"/>
        <v>0</v>
      </c>
      <c r="P71" s="69"/>
      <c r="Q71" s="49">
        <f t="shared" si="1"/>
        <v>0</v>
      </c>
      <c r="R71" s="49">
        <f t="shared" si="7"/>
        <v>0</v>
      </c>
      <c r="S71" s="69"/>
      <c r="T71" s="49">
        <f t="shared" si="3"/>
        <v>0</v>
      </c>
      <c r="U71" s="69"/>
    </row>
    <row r="72" s="1" customFormat="1" ht="29.25" customHeight="1" spans="1:21">
      <c r="A72" s="25"/>
      <c r="B72" s="26"/>
      <c r="C72" s="215"/>
      <c r="D72" s="69" t="s">
        <v>53</v>
      </c>
      <c r="E72" s="224" t="s">
        <v>223</v>
      </c>
      <c r="F72" s="225"/>
      <c r="G72" s="219" t="s">
        <v>224</v>
      </c>
      <c r="H72" s="69" t="s">
        <v>225</v>
      </c>
      <c r="I72" s="241" t="s">
        <v>38</v>
      </c>
      <c r="J72" s="69"/>
      <c r="K72" s="172">
        <v>0.03</v>
      </c>
      <c r="L72" s="69"/>
      <c r="M72" s="166">
        <f t="shared" si="0"/>
        <v>0</v>
      </c>
      <c r="N72" s="69"/>
      <c r="O72" s="49">
        <f t="shared" si="1"/>
        <v>0</v>
      </c>
      <c r="P72" s="69"/>
      <c r="Q72" s="49">
        <f t="shared" si="1"/>
        <v>0</v>
      </c>
      <c r="R72" s="49">
        <f t="shared" si="7"/>
        <v>0</v>
      </c>
      <c r="S72" s="69"/>
      <c r="T72" s="49">
        <f t="shared" si="3"/>
        <v>0</v>
      </c>
      <c r="U72" s="69"/>
    </row>
    <row r="73" s="1" customFormat="1" ht="33" customHeight="1" spans="1:21">
      <c r="A73" s="25"/>
      <c r="B73" s="26"/>
      <c r="C73" s="215"/>
      <c r="D73" s="69" t="s">
        <v>58</v>
      </c>
      <c r="E73" s="224" t="s">
        <v>226</v>
      </c>
      <c r="F73" s="225"/>
      <c r="G73" s="219" t="s">
        <v>227</v>
      </c>
      <c r="H73" s="69" t="s">
        <v>228</v>
      </c>
      <c r="I73" s="241" t="s">
        <v>38</v>
      </c>
      <c r="J73" s="69"/>
      <c r="K73" s="172">
        <v>0.55</v>
      </c>
      <c r="L73" s="69"/>
      <c r="M73" s="166">
        <f t="shared" si="0"/>
        <v>0</v>
      </c>
      <c r="N73" s="69"/>
      <c r="O73" s="49">
        <f t="shared" si="1"/>
        <v>0</v>
      </c>
      <c r="P73" s="69"/>
      <c r="Q73" s="49">
        <f t="shared" si="1"/>
        <v>0</v>
      </c>
      <c r="R73" s="49">
        <f t="shared" si="7"/>
        <v>0</v>
      </c>
      <c r="S73" s="69"/>
      <c r="T73" s="49">
        <f t="shared" si="3"/>
        <v>0</v>
      </c>
      <c r="U73" s="69"/>
    </row>
    <row r="74" ht="27.95" customHeight="1" spans="2:22">
      <c r="B74" s="26"/>
      <c r="C74" s="215"/>
      <c r="D74" s="215" t="s">
        <v>64</v>
      </c>
      <c r="E74" s="224" t="s">
        <v>229</v>
      </c>
      <c r="F74" s="225"/>
      <c r="G74" s="219" t="s">
        <v>230</v>
      </c>
      <c r="H74" s="69" t="s">
        <v>231</v>
      </c>
      <c r="I74" s="241" t="s">
        <v>38</v>
      </c>
      <c r="J74" s="77"/>
      <c r="K74" s="172">
        <v>0.275</v>
      </c>
      <c r="L74" s="48"/>
      <c r="M74" s="166">
        <f t="shared" si="0"/>
        <v>0</v>
      </c>
      <c r="N74" s="48"/>
      <c r="O74" s="49">
        <f t="shared" si="1"/>
        <v>0</v>
      </c>
      <c r="P74" s="69"/>
      <c r="Q74" s="49">
        <f t="shared" si="1"/>
        <v>0</v>
      </c>
      <c r="R74" s="49">
        <f t="shared" si="7"/>
        <v>0</v>
      </c>
      <c r="S74" s="69"/>
      <c r="T74" s="49">
        <f t="shared" si="3"/>
        <v>0</v>
      </c>
      <c r="U74" s="77"/>
      <c r="V74" s="2"/>
    </row>
    <row r="75" ht="39" customHeight="1" spans="2:22">
      <c r="B75" s="33"/>
      <c r="C75" s="226"/>
      <c r="D75" s="226">
        <v>6</v>
      </c>
      <c r="E75" s="224" t="s">
        <v>232</v>
      </c>
      <c r="F75" s="225"/>
      <c r="G75" s="219" t="s">
        <v>233</v>
      </c>
      <c r="H75" s="215" t="s">
        <v>234</v>
      </c>
      <c r="I75" s="241" t="s">
        <v>38</v>
      </c>
      <c r="J75" s="215"/>
      <c r="K75" s="175">
        <v>0.165</v>
      </c>
      <c r="L75" s="132"/>
      <c r="M75" s="196">
        <f t="shared" si="0"/>
        <v>0</v>
      </c>
      <c r="N75" s="132"/>
      <c r="O75" s="49">
        <f t="shared" si="1"/>
        <v>0</v>
      </c>
      <c r="P75" s="69"/>
      <c r="Q75" s="49">
        <f t="shared" si="1"/>
        <v>0</v>
      </c>
      <c r="R75" s="49">
        <f t="shared" si="7"/>
        <v>0</v>
      </c>
      <c r="S75" s="69"/>
      <c r="T75" s="49">
        <f t="shared" si="3"/>
        <v>0</v>
      </c>
      <c r="U75" s="132"/>
      <c r="V75" s="2"/>
    </row>
    <row r="76" ht="21" customHeight="1" spans="2:22">
      <c r="B76" s="33"/>
      <c r="C76" s="220" t="s">
        <v>41</v>
      </c>
      <c r="D76" s="227" t="s">
        <v>235</v>
      </c>
      <c r="E76" s="228"/>
      <c r="F76" s="228"/>
      <c r="G76" s="228"/>
      <c r="H76" s="228"/>
      <c r="I76" s="228"/>
      <c r="J76" s="228"/>
      <c r="K76" s="242"/>
      <c r="L76" s="69"/>
      <c r="M76" s="166"/>
      <c r="N76" s="69"/>
      <c r="O76" s="49"/>
      <c r="P76" s="69"/>
      <c r="Q76" s="49"/>
      <c r="R76" s="49"/>
      <c r="S76" s="69"/>
      <c r="T76" s="49"/>
      <c r="U76" s="69"/>
      <c r="V76" s="2"/>
    </row>
    <row r="77" s="1" customFormat="1" ht="94.5" customHeight="1" spans="1:21">
      <c r="A77" s="25"/>
      <c r="B77" s="26"/>
      <c r="C77" s="215"/>
      <c r="D77" s="69" t="s">
        <v>34</v>
      </c>
      <c r="E77" s="224" t="s">
        <v>236</v>
      </c>
      <c r="F77" s="225"/>
      <c r="G77" s="219" t="s">
        <v>237</v>
      </c>
      <c r="H77" s="252" t="s">
        <v>238</v>
      </c>
      <c r="I77" s="241" t="s">
        <v>119</v>
      </c>
      <c r="J77" s="69"/>
      <c r="K77" s="262">
        <v>0.002</v>
      </c>
      <c r="L77" s="69"/>
      <c r="M77" s="166">
        <f t="shared" si="0"/>
        <v>0</v>
      </c>
      <c r="N77" s="69"/>
      <c r="O77" s="49">
        <f t="shared" si="1"/>
        <v>0</v>
      </c>
      <c r="P77" s="69"/>
      <c r="Q77" s="49">
        <f t="shared" si="1"/>
        <v>0</v>
      </c>
      <c r="R77" s="49">
        <f t="shared" ref="R77:R83" si="8">AVERAGE(O77,Q77)</f>
        <v>0</v>
      </c>
      <c r="S77" s="69"/>
      <c r="T77" s="49">
        <f t="shared" si="3"/>
        <v>0</v>
      </c>
      <c r="U77" s="69"/>
    </row>
    <row r="78" s="1" customFormat="1" ht="34.5" customHeight="1" spans="1:21">
      <c r="A78" s="25"/>
      <c r="B78" s="26"/>
      <c r="C78" s="215"/>
      <c r="D78" s="216" t="s">
        <v>49</v>
      </c>
      <c r="E78" s="224" t="s">
        <v>239</v>
      </c>
      <c r="F78" s="225"/>
      <c r="G78" s="219" t="s">
        <v>240</v>
      </c>
      <c r="H78" s="216" t="s">
        <v>241</v>
      </c>
      <c r="I78" s="241" t="s">
        <v>119</v>
      </c>
      <c r="J78" s="216"/>
      <c r="K78" s="263">
        <v>0.000466666666666667</v>
      </c>
      <c r="L78" s="69"/>
      <c r="M78" s="166">
        <f t="shared" si="0"/>
        <v>0</v>
      </c>
      <c r="N78" s="69"/>
      <c r="O78" s="49">
        <f t="shared" ref="O78:Q141" si="9">IF($G$6=1,(IF(I78="Terampil",$K78*N78,IF(I78="Mahir",$K78*N78*0.8,0))),IF($G$6=2,(IF(I78="Penyelia",$K78*N78*0.8,$K78*N78)),IF($G$6=3,(IF(I78="Terampil",0,$K78*N78)),"salah")))</f>
        <v>0</v>
      </c>
      <c r="P78" s="69"/>
      <c r="Q78" s="49">
        <f t="shared" si="9"/>
        <v>0</v>
      </c>
      <c r="R78" s="49">
        <f t="shared" si="8"/>
        <v>0</v>
      </c>
      <c r="S78" s="69"/>
      <c r="T78" s="49">
        <f t="shared" si="3"/>
        <v>0</v>
      </c>
      <c r="U78" s="69"/>
    </row>
    <row r="79" s="1" customFormat="1" ht="33" customHeight="1" spans="1:21">
      <c r="A79" s="25"/>
      <c r="B79" s="26"/>
      <c r="C79" s="215"/>
      <c r="D79" s="216" t="s">
        <v>53</v>
      </c>
      <c r="E79" s="224" t="s">
        <v>242</v>
      </c>
      <c r="F79" s="225"/>
      <c r="G79" s="219" t="s">
        <v>243</v>
      </c>
      <c r="H79" s="216" t="s">
        <v>241</v>
      </c>
      <c r="I79" s="241" t="s">
        <v>119</v>
      </c>
      <c r="J79" s="216"/>
      <c r="K79" s="263">
        <v>0.000466666666666667</v>
      </c>
      <c r="L79" s="69"/>
      <c r="M79" s="166">
        <f t="shared" ref="M79:M173" si="10">K79*L79</f>
        <v>0</v>
      </c>
      <c r="N79" s="69"/>
      <c r="O79" s="49">
        <f t="shared" si="9"/>
        <v>0</v>
      </c>
      <c r="P79" s="69"/>
      <c r="Q79" s="49">
        <f t="shared" si="9"/>
        <v>0</v>
      </c>
      <c r="R79" s="49">
        <f t="shared" si="8"/>
        <v>0</v>
      </c>
      <c r="S79" s="69"/>
      <c r="T79" s="49">
        <f t="shared" ref="T79:T142" si="11">IF($G$6=1,(IF(N79="Terampil",$K79*S79,IF(N79="Mahir",$K79*S79*0.8,0))),IF($G$6=2,(IF(N79="Penyelia",$K79*S79*0.8,$K79*S79)),IF($G$6=3,(IF(N79="Terampil",0,$K79*S79)),"salah")))</f>
        <v>0</v>
      </c>
      <c r="U79" s="69"/>
    </row>
    <row r="80" s="1" customFormat="1" ht="32.25" customHeight="1" spans="1:21">
      <c r="A80" s="25"/>
      <c r="B80" s="26"/>
      <c r="C80" s="215"/>
      <c r="D80" s="216" t="s">
        <v>58</v>
      </c>
      <c r="E80" s="224" t="s">
        <v>244</v>
      </c>
      <c r="F80" s="225"/>
      <c r="G80" s="219" t="s">
        <v>245</v>
      </c>
      <c r="H80" s="216" t="s">
        <v>241</v>
      </c>
      <c r="I80" s="241" t="s">
        <v>119</v>
      </c>
      <c r="J80" s="216"/>
      <c r="K80" s="263">
        <v>0.001</v>
      </c>
      <c r="L80" s="69"/>
      <c r="M80" s="166">
        <f t="shared" si="10"/>
        <v>0</v>
      </c>
      <c r="N80" s="69"/>
      <c r="O80" s="49">
        <f t="shared" si="9"/>
        <v>0</v>
      </c>
      <c r="P80" s="69"/>
      <c r="Q80" s="49">
        <f t="shared" si="9"/>
        <v>0</v>
      </c>
      <c r="R80" s="49">
        <f t="shared" si="8"/>
        <v>0</v>
      </c>
      <c r="S80" s="69"/>
      <c r="T80" s="49">
        <f t="shared" si="11"/>
        <v>0</v>
      </c>
      <c r="U80" s="69"/>
    </row>
    <row r="81" ht="50.1" customHeight="1" spans="2:22">
      <c r="B81" s="26"/>
      <c r="C81" s="215"/>
      <c r="D81" s="216" t="s">
        <v>64</v>
      </c>
      <c r="E81" s="224" t="s">
        <v>246</v>
      </c>
      <c r="F81" s="225"/>
      <c r="G81" s="219" t="s">
        <v>247</v>
      </c>
      <c r="H81" s="251" t="s">
        <v>248</v>
      </c>
      <c r="I81" s="241" t="s">
        <v>119</v>
      </c>
      <c r="J81" s="216"/>
      <c r="K81" s="263">
        <v>0.088</v>
      </c>
      <c r="L81" s="69"/>
      <c r="M81" s="166">
        <f t="shared" si="10"/>
        <v>0</v>
      </c>
      <c r="N81" s="69"/>
      <c r="O81" s="49">
        <f t="shared" si="9"/>
        <v>0</v>
      </c>
      <c r="P81" s="69"/>
      <c r="Q81" s="49">
        <f t="shared" si="9"/>
        <v>0</v>
      </c>
      <c r="R81" s="49">
        <f t="shared" si="8"/>
        <v>0</v>
      </c>
      <c r="S81" s="69"/>
      <c r="T81" s="49">
        <f t="shared" si="11"/>
        <v>0</v>
      </c>
      <c r="U81" s="69"/>
      <c r="V81" s="2"/>
    </row>
    <row r="82" ht="28.5" customHeight="1" spans="2:22">
      <c r="B82" s="26"/>
      <c r="C82" s="215"/>
      <c r="D82" s="216" t="s">
        <v>69</v>
      </c>
      <c r="E82" s="224" t="s">
        <v>249</v>
      </c>
      <c r="F82" s="225"/>
      <c r="G82" s="219" t="s">
        <v>250</v>
      </c>
      <c r="H82" s="216" t="s">
        <v>251</v>
      </c>
      <c r="I82" s="241" t="s">
        <v>119</v>
      </c>
      <c r="J82" s="216"/>
      <c r="K82" s="263">
        <v>0.002</v>
      </c>
      <c r="L82" s="69"/>
      <c r="M82" s="166">
        <f t="shared" si="10"/>
        <v>0</v>
      </c>
      <c r="N82" s="69"/>
      <c r="O82" s="49">
        <f t="shared" si="9"/>
        <v>0</v>
      </c>
      <c r="P82" s="69"/>
      <c r="Q82" s="49">
        <f t="shared" si="9"/>
        <v>0</v>
      </c>
      <c r="R82" s="49">
        <f t="shared" si="8"/>
        <v>0</v>
      </c>
      <c r="S82" s="69"/>
      <c r="T82" s="49">
        <f t="shared" si="11"/>
        <v>0</v>
      </c>
      <c r="U82" s="69"/>
      <c r="V82" s="2"/>
    </row>
    <row r="83" s="1" customFormat="1" ht="41.45" customHeight="1" spans="1:21">
      <c r="A83" s="25"/>
      <c r="B83" s="161"/>
      <c r="C83" s="132"/>
      <c r="D83" s="216" t="s">
        <v>73</v>
      </c>
      <c r="E83" s="224" t="s">
        <v>252</v>
      </c>
      <c r="F83" s="225"/>
      <c r="G83" s="219" t="s">
        <v>253</v>
      </c>
      <c r="H83" s="216" t="s">
        <v>254</v>
      </c>
      <c r="I83" s="241" t="s">
        <v>119</v>
      </c>
      <c r="J83" s="216"/>
      <c r="K83" s="263">
        <v>0.044</v>
      </c>
      <c r="L83" s="69"/>
      <c r="M83" s="166">
        <f t="shared" si="10"/>
        <v>0</v>
      </c>
      <c r="N83" s="69"/>
      <c r="O83" s="49">
        <f t="shared" si="9"/>
        <v>0</v>
      </c>
      <c r="P83" s="69"/>
      <c r="Q83" s="49">
        <f t="shared" si="9"/>
        <v>0</v>
      </c>
      <c r="R83" s="49">
        <f t="shared" si="8"/>
        <v>0</v>
      </c>
      <c r="S83" s="69"/>
      <c r="T83" s="49">
        <f t="shared" si="11"/>
        <v>0</v>
      </c>
      <c r="U83" s="69"/>
    </row>
    <row r="84" spans="2:22">
      <c r="B84" s="33"/>
      <c r="C84" s="220" t="s">
        <v>146</v>
      </c>
      <c r="D84" s="227" t="s">
        <v>255</v>
      </c>
      <c r="E84" s="228"/>
      <c r="F84" s="228"/>
      <c r="G84" s="228"/>
      <c r="H84" s="228"/>
      <c r="I84" s="228"/>
      <c r="J84" s="228"/>
      <c r="K84" s="242"/>
      <c r="L84" s="69"/>
      <c r="M84" s="166"/>
      <c r="N84" s="69"/>
      <c r="O84" s="49"/>
      <c r="P84" s="69"/>
      <c r="Q84" s="49"/>
      <c r="R84" s="49"/>
      <c r="S84" s="69"/>
      <c r="T84" s="49"/>
      <c r="U84" s="69"/>
      <c r="V84" s="2"/>
    </row>
    <row r="85" s="1" customFormat="1" ht="70.5" customHeight="1" spans="1:21">
      <c r="A85" s="25"/>
      <c r="B85" s="26"/>
      <c r="C85" s="215"/>
      <c r="D85" s="223" t="s">
        <v>34</v>
      </c>
      <c r="E85" s="224" t="s">
        <v>256</v>
      </c>
      <c r="F85" s="225"/>
      <c r="G85" s="219" t="s">
        <v>257</v>
      </c>
      <c r="H85" s="252" t="s">
        <v>258</v>
      </c>
      <c r="I85" s="241" t="s">
        <v>119</v>
      </c>
      <c r="J85" s="69"/>
      <c r="K85" s="262">
        <v>0.000666666666666667</v>
      </c>
      <c r="L85" s="69"/>
      <c r="M85" s="166">
        <f t="shared" si="10"/>
        <v>0</v>
      </c>
      <c r="N85" s="69"/>
      <c r="O85" s="49">
        <f t="shared" si="9"/>
        <v>0</v>
      </c>
      <c r="P85" s="69"/>
      <c r="Q85" s="49">
        <f t="shared" si="9"/>
        <v>0</v>
      </c>
      <c r="R85" s="49">
        <f t="shared" ref="R85:R95" si="12">AVERAGE(O85,Q85)</f>
        <v>0</v>
      </c>
      <c r="S85" s="69"/>
      <c r="T85" s="49">
        <f t="shared" si="11"/>
        <v>0</v>
      </c>
      <c r="U85" s="69"/>
    </row>
    <row r="86" s="1" customFormat="1" ht="31.5" customHeight="1" spans="1:21">
      <c r="A86" s="25"/>
      <c r="B86" s="26"/>
      <c r="C86" s="215"/>
      <c r="D86" s="223" t="s">
        <v>49</v>
      </c>
      <c r="E86" s="224" t="s">
        <v>259</v>
      </c>
      <c r="F86" s="225"/>
      <c r="G86" s="219" t="s">
        <v>260</v>
      </c>
      <c r="H86" s="216" t="s">
        <v>261</v>
      </c>
      <c r="I86" s="241" t="s">
        <v>38</v>
      </c>
      <c r="J86" s="216"/>
      <c r="K86" s="263">
        <v>0.02</v>
      </c>
      <c r="L86" s="69"/>
      <c r="M86" s="166">
        <f t="shared" si="10"/>
        <v>0</v>
      </c>
      <c r="N86" s="69"/>
      <c r="O86" s="49">
        <f t="shared" si="9"/>
        <v>0</v>
      </c>
      <c r="P86" s="69"/>
      <c r="Q86" s="49">
        <f t="shared" si="9"/>
        <v>0</v>
      </c>
      <c r="R86" s="49">
        <f t="shared" si="12"/>
        <v>0</v>
      </c>
      <c r="S86" s="69"/>
      <c r="T86" s="49">
        <f t="shared" si="11"/>
        <v>0</v>
      </c>
      <c r="U86" s="69"/>
    </row>
    <row r="87" s="1" customFormat="1" ht="32.25" customHeight="1" spans="1:21">
      <c r="A87" s="25"/>
      <c r="B87" s="26"/>
      <c r="C87" s="215"/>
      <c r="D87" s="223" t="s">
        <v>53</v>
      </c>
      <c r="E87" s="224" t="s">
        <v>262</v>
      </c>
      <c r="F87" s="225"/>
      <c r="G87" s="219" t="s">
        <v>263</v>
      </c>
      <c r="H87" s="216" t="s">
        <v>264</v>
      </c>
      <c r="I87" s="241" t="s">
        <v>38</v>
      </c>
      <c r="J87" s="216"/>
      <c r="K87" s="263">
        <v>0.04</v>
      </c>
      <c r="L87" s="69"/>
      <c r="M87" s="166">
        <f t="shared" si="10"/>
        <v>0</v>
      </c>
      <c r="N87" s="69"/>
      <c r="O87" s="49">
        <f t="shared" si="9"/>
        <v>0</v>
      </c>
      <c r="P87" s="69"/>
      <c r="Q87" s="49">
        <f t="shared" si="9"/>
        <v>0</v>
      </c>
      <c r="R87" s="49">
        <f t="shared" si="12"/>
        <v>0</v>
      </c>
      <c r="S87" s="69"/>
      <c r="T87" s="49">
        <f t="shared" si="11"/>
        <v>0</v>
      </c>
      <c r="U87" s="69"/>
    </row>
    <row r="88" s="1" customFormat="1" ht="45" customHeight="1" spans="1:21">
      <c r="A88" s="25"/>
      <c r="B88" s="26"/>
      <c r="C88" s="215"/>
      <c r="D88" s="223" t="s">
        <v>58</v>
      </c>
      <c r="E88" s="224" t="s">
        <v>265</v>
      </c>
      <c r="F88" s="225"/>
      <c r="G88" s="219" t="s">
        <v>266</v>
      </c>
      <c r="H88" s="216" t="s">
        <v>267</v>
      </c>
      <c r="I88" s="241" t="s">
        <v>38</v>
      </c>
      <c r="J88" s="216"/>
      <c r="K88" s="263">
        <v>0.02</v>
      </c>
      <c r="L88" s="69"/>
      <c r="M88" s="166">
        <f t="shared" si="10"/>
        <v>0</v>
      </c>
      <c r="N88" s="69"/>
      <c r="O88" s="49">
        <f t="shared" si="9"/>
        <v>0</v>
      </c>
      <c r="P88" s="69"/>
      <c r="Q88" s="49">
        <f t="shared" si="9"/>
        <v>0</v>
      </c>
      <c r="R88" s="49">
        <f t="shared" si="12"/>
        <v>0</v>
      </c>
      <c r="S88" s="69"/>
      <c r="T88" s="49">
        <f t="shared" si="11"/>
        <v>0</v>
      </c>
      <c r="U88" s="69"/>
    </row>
    <row r="89" ht="34.5" customHeight="1" spans="2:22">
      <c r="B89" s="26"/>
      <c r="C89" s="215"/>
      <c r="D89" s="223" t="s">
        <v>64</v>
      </c>
      <c r="E89" s="224" t="s">
        <v>268</v>
      </c>
      <c r="F89" s="225"/>
      <c r="G89" s="219" t="s">
        <v>269</v>
      </c>
      <c r="H89" s="216" t="s">
        <v>104</v>
      </c>
      <c r="I89" s="241" t="s">
        <v>90</v>
      </c>
      <c r="J89" s="216"/>
      <c r="K89" s="263">
        <v>0.1125</v>
      </c>
      <c r="L89" s="69"/>
      <c r="M89" s="166">
        <f t="shared" si="10"/>
        <v>0</v>
      </c>
      <c r="N89" s="69"/>
      <c r="O89" s="49">
        <f t="shared" si="9"/>
        <v>0</v>
      </c>
      <c r="P89" s="69"/>
      <c r="Q89" s="49">
        <f t="shared" si="9"/>
        <v>0</v>
      </c>
      <c r="R89" s="49">
        <f t="shared" si="12"/>
        <v>0</v>
      </c>
      <c r="S89" s="69"/>
      <c r="T89" s="49">
        <f t="shared" si="11"/>
        <v>0</v>
      </c>
      <c r="U89" s="69"/>
      <c r="V89" s="2"/>
    </row>
    <row r="90" ht="15.75" customHeight="1" spans="2:22">
      <c r="B90" s="26"/>
      <c r="C90" s="215"/>
      <c r="D90" s="223" t="s">
        <v>69</v>
      </c>
      <c r="E90" s="224" t="s">
        <v>270</v>
      </c>
      <c r="F90" s="225"/>
      <c r="G90" s="219" t="s">
        <v>271</v>
      </c>
      <c r="H90" s="216" t="s">
        <v>272</v>
      </c>
      <c r="I90" s="241" t="s">
        <v>38</v>
      </c>
      <c r="J90" s="216"/>
      <c r="K90" s="263">
        <v>0.02</v>
      </c>
      <c r="L90" s="69"/>
      <c r="M90" s="166">
        <f t="shared" si="10"/>
        <v>0</v>
      </c>
      <c r="N90" s="69"/>
      <c r="O90" s="49">
        <f t="shared" si="9"/>
        <v>0</v>
      </c>
      <c r="P90" s="69"/>
      <c r="Q90" s="49">
        <f t="shared" si="9"/>
        <v>0</v>
      </c>
      <c r="R90" s="49">
        <f t="shared" si="12"/>
        <v>0</v>
      </c>
      <c r="S90" s="69"/>
      <c r="T90" s="49">
        <f t="shared" si="11"/>
        <v>0</v>
      </c>
      <c r="U90" s="69"/>
      <c r="V90" s="2"/>
    </row>
    <row r="91" s="1" customFormat="1" ht="28.5" customHeight="1" spans="1:21">
      <c r="A91" s="25"/>
      <c r="B91" s="161"/>
      <c r="C91" s="132"/>
      <c r="D91" s="223" t="s">
        <v>73</v>
      </c>
      <c r="E91" s="224" t="s">
        <v>273</v>
      </c>
      <c r="F91" s="225"/>
      <c r="G91" s="219" t="s">
        <v>274</v>
      </c>
      <c r="H91" s="216" t="s">
        <v>104</v>
      </c>
      <c r="I91" s="241" t="s">
        <v>90</v>
      </c>
      <c r="J91" s="216"/>
      <c r="K91" s="263">
        <v>0.255</v>
      </c>
      <c r="L91" s="69"/>
      <c r="M91" s="166">
        <f t="shared" si="10"/>
        <v>0</v>
      </c>
      <c r="N91" s="69"/>
      <c r="O91" s="49">
        <f t="shared" si="9"/>
        <v>0</v>
      </c>
      <c r="P91" s="69"/>
      <c r="Q91" s="49">
        <f t="shared" si="9"/>
        <v>0</v>
      </c>
      <c r="R91" s="49">
        <f t="shared" si="12"/>
        <v>0</v>
      </c>
      <c r="S91" s="69"/>
      <c r="T91" s="49">
        <f t="shared" si="11"/>
        <v>0</v>
      </c>
      <c r="U91" s="69"/>
    </row>
    <row r="92" s="1" customFormat="1" ht="28.5" customHeight="1" spans="1:21">
      <c r="A92" s="25"/>
      <c r="B92" s="26"/>
      <c r="C92" s="253"/>
      <c r="D92" s="223" t="s">
        <v>77</v>
      </c>
      <c r="E92" s="224" t="s">
        <v>275</v>
      </c>
      <c r="F92" s="225"/>
      <c r="G92" s="219" t="s">
        <v>276</v>
      </c>
      <c r="H92" s="254" t="s">
        <v>277</v>
      </c>
      <c r="I92" s="241" t="s">
        <v>90</v>
      </c>
      <c r="J92" s="254"/>
      <c r="K92" s="264">
        <v>0.69</v>
      </c>
      <c r="L92" s="69"/>
      <c r="M92" s="166">
        <f t="shared" si="10"/>
        <v>0</v>
      </c>
      <c r="N92" s="69"/>
      <c r="O92" s="49">
        <f t="shared" si="9"/>
        <v>0</v>
      </c>
      <c r="P92" s="69"/>
      <c r="Q92" s="49">
        <f t="shared" si="9"/>
        <v>0</v>
      </c>
      <c r="R92" s="49">
        <f t="shared" si="12"/>
        <v>0</v>
      </c>
      <c r="S92" s="69"/>
      <c r="T92" s="49">
        <f t="shared" si="11"/>
        <v>0</v>
      </c>
      <c r="U92" s="69"/>
    </row>
    <row r="93" s="1" customFormat="1" ht="31.5" customHeight="1" spans="1:21">
      <c r="A93" s="25"/>
      <c r="B93" s="26"/>
      <c r="C93" s="253"/>
      <c r="D93" s="223" t="s">
        <v>80</v>
      </c>
      <c r="E93" s="224" t="s">
        <v>278</v>
      </c>
      <c r="F93" s="225"/>
      <c r="G93" s="219" t="s">
        <v>279</v>
      </c>
      <c r="H93" s="254" t="s">
        <v>52</v>
      </c>
      <c r="I93" s="241" t="s">
        <v>90</v>
      </c>
      <c r="J93" s="254"/>
      <c r="K93" s="264">
        <v>0.22</v>
      </c>
      <c r="L93" s="69"/>
      <c r="M93" s="166">
        <f t="shared" si="10"/>
        <v>0</v>
      </c>
      <c r="N93" s="69"/>
      <c r="O93" s="49">
        <f t="shared" si="9"/>
        <v>0</v>
      </c>
      <c r="P93" s="69"/>
      <c r="Q93" s="49">
        <f t="shared" si="9"/>
        <v>0</v>
      </c>
      <c r="R93" s="49">
        <f t="shared" si="12"/>
        <v>0</v>
      </c>
      <c r="S93" s="69"/>
      <c r="T93" s="49">
        <f t="shared" si="11"/>
        <v>0</v>
      </c>
      <c r="U93" s="69"/>
    </row>
    <row r="94" s="1" customFormat="1" ht="25.5" customHeight="1" spans="1:21">
      <c r="A94" s="25"/>
      <c r="B94" s="26"/>
      <c r="C94" s="253"/>
      <c r="D94" s="223" t="s">
        <v>84</v>
      </c>
      <c r="E94" s="224" t="s">
        <v>280</v>
      </c>
      <c r="F94" s="225"/>
      <c r="G94" s="219" t="s">
        <v>281</v>
      </c>
      <c r="H94" s="254" t="s">
        <v>52</v>
      </c>
      <c r="I94" s="241" t="s">
        <v>90</v>
      </c>
      <c r="J94" s="254"/>
      <c r="K94" s="264">
        <v>0.44</v>
      </c>
      <c r="L94" s="69"/>
      <c r="M94" s="166">
        <f t="shared" si="10"/>
        <v>0</v>
      </c>
      <c r="N94" s="69"/>
      <c r="O94" s="49">
        <f t="shared" si="9"/>
        <v>0</v>
      </c>
      <c r="P94" s="69"/>
      <c r="Q94" s="49">
        <f t="shared" si="9"/>
        <v>0</v>
      </c>
      <c r="R94" s="49">
        <f t="shared" si="12"/>
        <v>0</v>
      </c>
      <c r="S94" s="69"/>
      <c r="T94" s="49">
        <f t="shared" si="11"/>
        <v>0</v>
      </c>
      <c r="U94" s="69"/>
    </row>
    <row r="95" s="1" customFormat="1" ht="32.25" customHeight="1" spans="1:21">
      <c r="A95" s="25"/>
      <c r="B95" s="161"/>
      <c r="C95" s="253"/>
      <c r="D95" s="223" t="s">
        <v>87</v>
      </c>
      <c r="E95" s="224" t="s">
        <v>282</v>
      </c>
      <c r="F95" s="225"/>
      <c r="G95" s="219" t="s">
        <v>283</v>
      </c>
      <c r="H95" s="254" t="s">
        <v>284</v>
      </c>
      <c r="I95" s="241" t="s">
        <v>119</v>
      </c>
      <c r="J95" s="254"/>
      <c r="K95" s="264">
        <v>0.02</v>
      </c>
      <c r="L95" s="69"/>
      <c r="M95" s="166">
        <f t="shared" si="10"/>
        <v>0</v>
      </c>
      <c r="N95" s="69"/>
      <c r="O95" s="49">
        <f t="shared" si="9"/>
        <v>0</v>
      </c>
      <c r="P95" s="69"/>
      <c r="Q95" s="49">
        <f t="shared" si="9"/>
        <v>0</v>
      </c>
      <c r="R95" s="49">
        <f t="shared" si="12"/>
        <v>0</v>
      </c>
      <c r="S95" s="69"/>
      <c r="T95" s="49">
        <f t="shared" si="11"/>
        <v>0</v>
      </c>
      <c r="U95" s="69"/>
    </row>
    <row r="96" s="1" customFormat="1" spans="1:22">
      <c r="A96" s="25"/>
      <c r="B96" s="19" t="s">
        <v>285</v>
      </c>
      <c r="C96" s="227" t="s">
        <v>286</v>
      </c>
      <c r="D96" s="228"/>
      <c r="E96" s="228"/>
      <c r="F96" s="228"/>
      <c r="G96" s="228"/>
      <c r="H96" s="228"/>
      <c r="I96" s="228"/>
      <c r="J96" s="228"/>
      <c r="K96" s="242"/>
      <c r="L96" s="69"/>
      <c r="M96" s="166"/>
      <c r="N96" s="69"/>
      <c r="O96" s="49"/>
      <c r="P96" s="69"/>
      <c r="Q96" s="49"/>
      <c r="R96" s="49"/>
      <c r="S96" s="69"/>
      <c r="T96" s="49"/>
      <c r="U96" s="69"/>
      <c r="V96" s="134"/>
    </row>
    <row r="97" s="1" customFormat="1" spans="1:22">
      <c r="A97" s="25"/>
      <c r="B97" s="19"/>
      <c r="C97" s="255" t="s">
        <v>30</v>
      </c>
      <c r="D97" s="227" t="s">
        <v>287</v>
      </c>
      <c r="E97" s="228"/>
      <c r="F97" s="228"/>
      <c r="G97" s="228"/>
      <c r="H97" s="228"/>
      <c r="I97" s="228"/>
      <c r="J97" s="228"/>
      <c r="K97" s="242"/>
      <c r="L97" s="69"/>
      <c r="M97" s="166"/>
      <c r="N97" s="69"/>
      <c r="O97" s="49"/>
      <c r="P97" s="69"/>
      <c r="Q97" s="49"/>
      <c r="R97" s="49"/>
      <c r="S97" s="69"/>
      <c r="T97" s="49"/>
      <c r="U97" s="69"/>
      <c r="V97" s="134"/>
    </row>
    <row r="98" s="1" customFormat="1" ht="42" customHeight="1" spans="1:22">
      <c r="A98" s="25"/>
      <c r="B98" s="19"/>
      <c r="C98" s="255"/>
      <c r="D98" s="197" t="s">
        <v>288</v>
      </c>
      <c r="E98" s="191"/>
      <c r="F98" s="159"/>
      <c r="G98" s="256" t="s">
        <v>289</v>
      </c>
      <c r="H98" s="228" t="s">
        <v>290</v>
      </c>
      <c r="I98" s="129" t="s">
        <v>291</v>
      </c>
      <c r="J98" s="228"/>
      <c r="K98" s="265" t="s">
        <v>292</v>
      </c>
      <c r="L98" s="69"/>
      <c r="M98" s="166"/>
      <c r="N98" s="69"/>
      <c r="O98" s="49">
        <f t="shared" si="9"/>
        <v>0</v>
      </c>
      <c r="P98" s="69"/>
      <c r="Q98" s="49">
        <f t="shared" si="9"/>
        <v>0</v>
      </c>
      <c r="R98" s="49"/>
      <c r="S98" s="69"/>
      <c r="T98" s="49">
        <f t="shared" si="11"/>
        <v>0</v>
      </c>
      <c r="U98" s="69"/>
      <c r="V98" s="134"/>
    </row>
    <row r="99" s="1" customFormat="1" spans="1:21">
      <c r="A99" s="25"/>
      <c r="B99" s="19"/>
      <c r="C99" s="220" t="s">
        <v>41</v>
      </c>
      <c r="D99" s="227" t="s">
        <v>293</v>
      </c>
      <c r="E99" s="228"/>
      <c r="F99" s="228"/>
      <c r="G99" s="228"/>
      <c r="H99" s="228"/>
      <c r="I99" s="228"/>
      <c r="J99" s="228"/>
      <c r="K99" s="242"/>
      <c r="L99" s="69"/>
      <c r="M99" s="166"/>
      <c r="N99" s="69"/>
      <c r="O99" s="49"/>
      <c r="P99" s="69"/>
      <c r="Q99" s="49"/>
      <c r="R99" s="49"/>
      <c r="S99" s="69"/>
      <c r="T99" s="49"/>
      <c r="U99" s="69"/>
    </row>
    <row r="100" ht="55.5" customHeight="1" spans="2:22">
      <c r="B100" s="26"/>
      <c r="C100" s="215"/>
      <c r="D100" s="77" t="s">
        <v>34</v>
      </c>
      <c r="E100" s="257" t="s">
        <v>294</v>
      </c>
      <c r="F100" s="258"/>
      <c r="G100" s="77"/>
      <c r="H100" s="146"/>
      <c r="I100" s="145"/>
      <c r="J100" s="77"/>
      <c r="K100" s="145"/>
      <c r="L100" s="77"/>
      <c r="M100" s="177"/>
      <c r="N100" s="77"/>
      <c r="O100" s="174"/>
      <c r="P100" s="77"/>
      <c r="Q100" s="174"/>
      <c r="R100" s="174"/>
      <c r="S100" s="77"/>
      <c r="T100" s="174"/>
      <c r="U100" s="77"/>
      <c r="V100" s="2"/>
    </row>
    <row r="101" s="1" customFormat="1" ht="42" customHeight="1" spans="1:21">
      <c r="A101" s="25"/>
      <c r="B101" s="26"/>
      <c r="C101" s="215"/>
      <c r="D101" s="215"/>
      <c r="E101" s="253" t="s">
        <v>295</v>
      </c>
      <c r="F101" s="158" t="s">
        <v>296</v>
      </c>
      <c r="G101" s="132" t="s">
        <v>297</v>
      </c>
      <c r="H101" s="132" t="s">
        <v>290</v>
      </c>
      <c r="I101" s="129" t="s">
        <v>298</v>
      </c>
      <c r="J101" s="132"/>
      <c r="K101" s="169">
        <v>20</v>
      </c>
      <c r="L101" s="260"/>
      <c r="M101" s="196">
        <f t="shared" si="10"/>
        <v>0</v>
      </c>
      <c r="N101" s="260"/>
      <c r="O101" s="171">
        <f t="shared" si="9"/>
        <v>0</v>
      </c>
      <c r="P101" s="132"/>
      <c r="Q101" s="171">
        <f t="shared" si="9"/>
        <v>0</v>
      </c>
      <c r="R101" s="171">
        <f t="shared" ref="R101" si="13">AVERAGE(O101,Q101)</f>
        <v>0</v>
      </c>
      <c r="S101" s="132"/>
      <c r="T101" s="171">
        <f t="shared" si="11"/>
        <v>0</v>
      </c>
      <c r="U101" s="132"/>
    </row>
    <row r="102" s="1" customFormat="1" ht="30.75" customHeight="1" spans="1:21">
      <c r="A102" s="25"/>
      <c r="B102" s="26"/>
      <c r="C102" s="215"/>
      <c r="D102" s="215"/>
      <c r="E102" s="197" t="s">
        <v>299</v>
      </c>
      <c r="F102" s="159" t="s">
        <v>300</v>
      </c>
      <c r="G102" s="132" t="s">
        <v>297</v>
      </c>
      <c r="H102" s="69" t="s">
        <v>290</v>
      </c>
      <c r="I102" s="52" t="s">
        <v>298</v>
      </c>
      <c r="J102" s="69"/>
      <c r="K102" s="172">
        <v>12.5</v>
      </c>
      <c r="L102" s="48"/>
      <c r="M102" s="166">
        <f t="shared" si="10"/>
        <v>0</v>
      </c>
      <c r="N102" s="48"/>
      <c r="O102" s="49">
        <f t="shared" si="9"/>
        <v>0</v>
      </c>
      <c r="P102" s="132"/>
      <c r="Q102" s="49">
        <f t="shared" si="9"/>
        <v>0</v>
      </c>
      <c r="R102" s="171">
        <f t="shared" ref="R102:R103" si="14">AVERAGE(O102,Q102)</f>
        <v>0</v>
      </c>
      <c r="S102" s="132"/>
      <c r="T102" s="49">
        <f t="shared" si="11"/>
        <v>0</v>
      </c>
      <c r="U102" s="69"/>
    </row>
    <row r="103" s="1" customFormat="1" ht="57" customHeight="1" spans="1:21">
      <c r="A103" s="25"/>
      <c r="B103" s="26"/>
      <c r="C103" s="215"/>
      <c r="D103" s="215"/>
      <c r="E103" s="257" t="s">
        <v>301</v>
      </c>
      <c r="F103" s="258" t="s">
        <v>302</v>
      </c>
      <c r="G103" s="215" t="s">
        <v>303</v>
      </c>
      <c r="H103" s="77" t="s">
        <v>290</v>
      </c>
      <c r="I103" s="52" t="s">
        <v>298</v>
      </c>
      <c r="J103" s="77"/>
      <c r="K103" s="173">
        <v>6</v>
      </c>
      <c r="L103" s="240"/>
      <c r="M103" s="166">
        <f t="shared" ref="M103" si="15">K103*L103</f>
        <v>0</v>
      </c>
      <c r="N103" s="48"/>
      <c r="O103" s="49">
        <f t="shared" si="9"/>
        <v>0</v>
      </c>
      <c r="P103" s="132"/>
      <c r="Q103" s="49">
        <f t="shared" si="9"/>
        <v>0</v>
      </c>
      <c r="R103" s="171">
        <f t="shared" si="14"/>
        <v>0</v>
      </c>
      <c r="S103" s="132"/>
      <c r="T103" s="49">
        <f t="shared" si="11"/>
        <v>0</v>
      </c>
      <c r="U103" s="77"/>
    </row>
    <row r="104" s="1" customFormat="1" ht="55.5" customHeight="1" spans="1:21">
      <c r="A104" s="25"/>
      <c r="B104" s="26"/>
      <c r="C104" s="215"/>
      <c r="D104" s="77" t="s">
        <v>49</v>
      </c>
      <c r="E104" s="257" t="s">
        <v>304</v>
      </c>
      <c r="F104" s="258"/>
      <c r="G104" s="77"/>
      <c r="H104" s="77"/>
      <c r="I104" s="145"/>
      <c r="J104" s="77"/>
      <c r="K104" s="173"/>
      <c r="L104" s="240"/>
      <c r="M104" s="177"/>
      <c r="N104" s="240"/>
      <c r="O104" s="174"/>
      <c r="P104" s="240"/>
      <c r="Q104" s="174"/>
      <c r="R104" s="174"/>
      <c r="S104" s="240"/>
      <c r="T104" s="174"/>
      <c r="U104" s="77"/>
    </row>
    <row r="105" ht="14.25" customHeight="1" spans="2:22">
      <c r="B105" s="33"/>
      <c r="C105" s="226"/>
      <c r="D105" s="226"/>
      <c r="E105" s="259" t="s">
        <v>305</v>
      </c>
      <c r="F105" s="162" t="s">
        <v>306</v>
      </c>
      <c r="G105" s="260" t="s">
        <v>307</v>
      </c>
      <c r="H105" s="260" t="s">
        <v>290</v>
      </c>
      <c r="I105" s="154" t="s">
        <v>298</v>
      </c>
      <c r="J105" s="260"/>
      <c r="K105" s="175">
        <v>8</v>
      </c>
      <c r="L105" s="260"/>
      <c r="M105" s="196">
        <f t="shared" si="10"/>
        <v>0</v>
      </c>
      <c r="N105" s="260"/>
      <c r="O105" s="171">
        <f t="shared" si="9"/>
        <v>0</v>
      </c>
      <c r="P105" s="132"/>
      <c r="Q105" s="171">
        <f t="shared" si="9"/>
        <v>0</v>
      </c>
      <c r="R105" s="171">
        <f t="shared" ref="R105:R106" si="16">AVERAGE(O105,Q105)</f>
        <v>0</v>
      </c>
      <c r="S105" s="132"/>
      <c r="T105" s="171">
        <f t="shared" si="11"/>
        <v>0</v>
      </c>
      <c r="U105" s="132"/>
      <c r="V105" s="2"/>
    </row>
    <row r="106" s="1" customFormat="1" ht="18" customHeight="1" spans="1:21">
      <c r="A106" s="25"/>
      <c r="B106" s="33"/>
      <c r="C106" s="226"/>
      <c r="D106" s="260"/>
      <c r="E106" s="186" t="s">
        <v>308</v>
      </c>
      <c r="F106" s="183" t="s">
        <v>309</v>
      </c>
      <c r="G106" s="48" t="s">
        <v>310</v>
      </c>
      <c r="H106" s="48" t="s">
        <v>290</v>
      </c>
      <c r="I106" s="47" t="s">
        <v>298</v>
      </c>
      <c r="J106" s="48"/>
      <c r="K106" s="176">
        <v>4</v>
      </c>
      <c r="L106" s="48"/>
      <c r="M106" s="166">
        <f t="shared" si="10"/>
        <v>0</v>
      </c>
      <c r="N106" s="48"/>
      <c r="O106" s="49">
        <f t="shared" si="9"/>
        <v>0</v>
      </c>
      <c r="P106" s="132"/>
      <c r="Q106" s="49">
        <f t="shared" si="9"/>
        <v>0</v>
      </c>
      <c r="R106" s="171">
        <f t="shared" si="16"/>
        <v>0</v>
      </c>
      <c r="S106" s="132"/>
      <c r="T106" s="49">
        <f t="shared" si="11"/>
        <v>0</v>
      </c>
      <c r="U106" s="69"/>
    </row>
    <row r="107" s="1" customFormat="1" ht="59.25" customHeight="1" spans="1:21">
      <c r="A107" s="25"/>
      <c r="B107" s="26"/>
      <c r="C107" s="215"/>
      <c r="D107" s="77" t="s">
        <v>53</v>
      </c>
      <c r="E107" s="257" t="s">
        <v>311</v>
      </c>
      <c r="F107" s="258"/>
      <c r="G107" s="77"/>
      <c r="H107" s="77"/>
      <c r="I107" s="145"/>
      <c r="J107" s="77"/>
      <c r="K107" s="173"/>
      <c r="L107" s="77"/>
      <c r="M107" s="177"/>
      <c r="N107" s="77"/>
      <c r="O107" s="174"/>
      <c r="P107" s="77"/>
      <c r="Q107" s="174"/>
      <c r="R107" s="174"/>
      <c r="S107" s="77"/>
      <c r="T107" s="174"/>
      <c r="U107" s="77"/>
    </row>
    <row r="108" s="1" customFormat="1" ht="28.5" customHeight="1" spans="1:21">
      <c r="A108" s="25"/>
      <c r="B108" s="26"/>
      <c r="C108" s="215"/>
      <c r="D108" s="215"/>
      <c r="E108" s="253" t="s">
        <v>295</v>
      </c>
      <c r="F108" s="158" t="s">
        <v>312</v>
      </c>
      <c r="G108" s="132" t="s">
        <v>307</v>
      </c>
      <c r="H108" s="132" t="s">
        <v>290</v>
      </c>
      <c r="I108" s="129" t="s">
        <v>298</v>
      </c>
      <c r="J108" s="132"/>
      <c r="K108" s="169">
        <v>8</v>
      </c>
      <c r="L108" s="260"/>
      <c r="M108" s="196">
        <f t="shared" si="10"/>
        <v>0</v>
      </c>
      <c r="N108" s="260"/>
      <c r="O108" s="171">
        <f t="shared" si="9"/>
        <v>0</v>
      </c>
      <c r="P108" s="132"/>
      <c r="Q108" s="171">
        <f t="shared" si="9"/>
        <v>0</v>
      </c>
      <c r="R108" s="171">
        <f t="shared" ref="R108:R109" si="17">AVERAGE(O108,Q108)</f>
        <v>0</v>
      </c>
      <c r="S108" s="132"/>
      <c r="T108" s="171">
        <f t="shared" si="11"/>
        <v>0</v>
      </c>
      <c r="U108" s="132"/>
    </row>
    <row r="109" s="1" customFormat="1" ht="27" customHeight="1" spans="1:22">
      <c r="A109" s="25"/>
      <c r="B109" s="33"/>
      <c r="C109" s="226"/>
      <c r="D109" s="260"/>
      <c r="E109" s="186" t="s">
        <v>299</v>
      </c>
      <c r="F109" s="159" t="s">
        <v>313</v>
      </c>
      <c r="G109" s="48" t="s">
        <v>314</v>
      </c>
      <c r="H109" s="48" t="s">
        <v>290</v>
      </c>
      <c r="I109" s="47" t="s">
        <v>298</v>
      </c>
      <c r="J109" s="48"/>
      <c r="K109" s="176">
        <v>4</v>
      </c>
      <c r="L109" s="48"/>
      <c r="M109" s="166">
        <f t="shared" si="10"/>
        <v>0</v>
      </c>
      <c r="N109" s="48"/>
      <c r="O109" s="49">
        <f t="shared" si="9"/>
        <v>0</v>
      </c>
      <c r="P109" s="132"/>
      <c r="Q109" s="49">
        <f t="shared" si="9"/>
        <v>0</v>
      </c>
      <c r="R109" s="171">
        <f t="shared" si="17"/>
        <v>0</v>
      </c>
      <c r="S109" s="132"/>
      <c r="T109" s="49">
        <f t="shared" si="11"/>
        <v>0</v>
      </c>
      <c r="U109" s="69"/>
      <c r="V109" s="2"/>
    </row>
    <row r="110" s="1" customFormat="1" ht="60" customHeight="1" spans="1:22">
      <c r="A110" s="25"/>
      <c r="B110" s="26"/>
      <c r="C110" s="215"/>
      <c r="D110" s="215" t="s">
        <v>315</v>
      </c>
      <c r="E110" s="257" t="s">
        <v>316</v>
      </c>
      <c r="F110" s="258"/>
      <c r="G110" s="215"/>
      <c r="H110" s="160"/>
      <c r="I110" s="150"/>
      <c r="J110" s="215"/>
      <c r="K110" s="150"/>
      <c r="L110" s="240"/>
      <c r="M110" s="177"/>
      <c r="N110" s="240"/>
      <c r="O110" s="174"/>
      <c r="P110" s="240"/>
      <c r="Q110" s="174"/>
      <c r="R110" s="174"/>
      <c r="S110" s="240"/>
      <c r="T110" s="174"/>
      <c r="U110" s="77"/>
      <c r="V110" s="2"/>
    </row>
    <row r="111" s="1" customFormat="1" ht="18" customHeight="1" spans="1:21">
      <c r="A111" s="25"/>
      <c r="B111" s="26"/>
      <c r="C111" s="215"/>
      <c r="D111" s="215"/>
      <c r="E111" s="253" t="s">
        <v>295</v>
      </c>
      <c r="F111" s="158" t="s">
        <v>306</v>
      </c>
      <c r="G111" s="132" t="s">
        <v>307</v>
      </c>
      <c r="H111" s="132" t="s">
        <v>290</v>
      </c>
      <c r="I111" s="129" t="s">
        <v>298</v>
      </c>
      <c r="J111" s="132"/>
      <c r="K111" s="169">
        <v>7</v>
      </c>
      <c r="L111" s="260"/>
      <c r="M111" s="196">
        <f t="shared" si="10"/>
        <v>0</v>
      </c>
      <c r="N111" s="260"/>
      <c r="O111" s="171">
        <f t="shared" si="9"/>
        <v>0</v>
      </c>
      <c r="P111" s="132"/>
      <c r="Q111" s="171">
        <f t="shared" si="9"/>
        <v>0</v>
      </c>
      <c r="R111" s="171">
        <f t="shared" ref="R111:R114" si="18">AVERAGE(O111,Q111)</f>
        <v>0</v>
      </c>
      <c r="S111" s="132"/>
      <c r="T111" s="171">
        <f t="shared" si="11"/>
        <v>0</v>
      </c>
      <c r="U111" s="132"/>
    </row>
    <row r="112" ht="14.25" customHeight="1" spans="2:22">
      <c r="B112" s="26"/>
      <c r="C112" s="215"/>
      <c r="D112" s="215"/>
      <c r="E112" s="197" t="s">
        <v>299</v>
      </c>
      <c r="F112" s="159" t="s">
        <v>309</v>
      </c>
      <c r="G112" s="69" t="s">
        <v>310</v>
      </c>
      <c r="H112" s="69" t="s">
        <v>290</v>
      </c>
      <c r="I112" s="52" t="s">
        <v>298</v>
      </c>
      <c r="J112" s="69"/>
      <c r="K112" s="172">
        <v>3.5</v>
      </c>
      <c r="L112" s="48"/>
      <c r="M112" s="166">
        <f t="shared" si="10"/>
        <v>0</v>
      </c>
      <c r="N112" s="48"/>
      <c r="O112" s="49">
        <f t="shared" si="9"/>
        <v>0</v>
      </c>
      <c r="P112" s="132"/>
      <c r="Q112" s="49">
        <f t="shared" si="9"/>
        <v>0</v>
      </c>
      <c r="R112" s="171">
        <f t="shared" si="18"/>
        <v>0</v>
      </c>
      <c r="S112" s="132"/>
      <c r="T112" s="49">
        <f t="shared" si="11"/>
        <v>0</v>
      </c>
      <c r="U112" s="69"/>
      <c r="V112" s="2"/>
    </row>
    <row r="113" ht="46.5" customHeight="1" spans="2:22">
      <c r="B113" s="26"/>
      <c r="C113" s="215"/>
      <c r="D113" s="69" t="s">
        <v>64</v>
      </c>
      <c r="E113" s="197" t="s">
        <v>317</v>
      </c>
      <c r="F113" s="159"/>
      <c r="G113" s="69" t="s">
        <v>314</v>
      </c>
      <c r="H113" s="69" t="s">
        <v>290</v>
      </c>
      <c r="I113" s="52" t="s">
        <v>298</v>
      </c>
      <c r="J113" s="69"/>
      <c r="K113" s="172">
        <v>2.5</v>
      </c>
      <c r="L113" s="48"/>
      <c r="M113" s="166">
        <f t="shared" si="10"/>
        <v>0</v>
      </c>
      <c r="N113" s="48"/>
      <c r="O113" s="49">
        <f t="shared" si="9"/>
        <v>0</v>
      </c>
      <c r="P113" s="132"/>
      <c r="Q113" s="49">
        <f t="shared" si="9"/>
        <v>0</v>
      </c>
      <c r="R113" s="171">
        <f t="shared" si="18"/>
        <v>0</v>
      </c>
      <c r="S113" s="132"/>
      <c r="T113" s="49">
        <f t="shared" si="11"/>
        <v>0</v>
      </c>
      <c r="U113" s="69"/>
      <c r="V113" s="2"/>
    </row>
    <row r="114" ht="44.25" customHeight="1" spans="2:22">
      <c r="B114" s="26"/>
      <c r="C114" s="215"/>
      <c r="D114" s="69" t="s">
        <v>69</v>
      </c>
      <c r="E114" s="197" t="s">
        <v>318</v>
      </c>
      <c r="F114" s="159"/>
      <c r="G114" s="69" t="s">
        <v>319</v>
      </c>
      <c r="H114" s="69" t="s">
        <v>290</v>
      </c>
      <c r="I114" s="52" t="s">
        <v>298</v>
      </c>
      <c r="J114" s="69"/>
      <c r="K114" s="172">
        <v>2</v>
      </c>
      <c r="L114" s="48"/>
      <c r="M114" s="166">
        <f t="shared" si="10"/>
        <v>0</v>
      </c>
      <c r="N114" s="48"/>
      <c r="O114" s="49">
        <f t="shared" si="9"/>
        <v>0</v>
      </c>
      <c r="P114" s="132"/>
      <c r="Q114" s="49">
        <f t="shared" si="9"/>
        <v>0</v>
      </c>
      <c r="R114" s="171">
        <f t="shared" si="18"/>
        <v>0</v>
      </c>
      <c r="S114" s="132"/>
      <c r="T114" s="49">
        <f t="shared" si="11"/>
        <v>0</v>
      </c>
      <c r="U114" s="69"/>
      <c r="V114" s="2"/>
    </row>
    <row r="115" ht="24.75" customHeight="1" spans="2:22">
      <c r="B115" s="33"/>
      <c r="C115" s="220" t="s">
        <v>146</v>
      </c>
      <c r="D115" s="227" t="s">
        <v>320</v>
      </c>
      <c r="E115" s="228"/>
      <c r="F115" s="228"/>
      <c r="G115" s="228"/>
      <c r="H115" s="228"/>
      <c r="I115" s="228"/>
      <c r="J115" s="228"/>
      <c r="K115" s="242"/>
      <c r="L115" s="48"/>
      <c r="M115" s="166"/>
      <c r="N115" s="48"/>
      <c r="O115" s="49"/>
      <c r="P115" s="48"/>
      <c r="Q115" s="49"/>
      <c r="R115" s="49"/>
      <c r="S115" s="48"/>
      <c r="T115" s="49"/>
      <c r="U115" s="69"/>
      <c r="V115" s="2"/>
    </row>
    <row r="116" ht="47.25" customHeight="1" spans="2:22">
      <c r="B116" s="26"/>
      <c r="C116" s="215"/>
      <c r="D116" s="77" t="s">
        <v>34</v>
      </c>
      <c r="E116" s="257" t="s">
        <v>321</v>
      </c>
      <c r="F116" s="258"/>
      <c r="G116" s="77"/>
      <c r="H116" s="77"/>
      <c r="I116" s="145"/>
      <c r="J116" s="77"/>
      <c r="K116" s="173"/>
      <c r="L116" s="240"/>
      <c r="M116" s="177"/>
      <c r="N116" s="240"/>
      <c r="O116" s="174"/>
      <c r="P116" s="240"/>
      <c r="Q116" s="174"/>
      <c r="R116" s="174"/>
      <c r="S116" s="240"/>
      <c r="T116" s="174"/>
      <c r="U116" s="77"/>
      <c r="V116" s="2"/>
    </row>
    <row r="117" ht="36.75" customHeight="1" spans="2:22">
      <c r="B117" s="26"/>
      <c r="C117" s="215"/>
      <c r="D117" s="132"/>
      <c r="E117" s="253" t="s">
        <v>295</v>
      </c>
      <c r="F117" s="158" t="s">
        <v>312</v>
      </c>
      <c r="G117" s="132" t="s">
        <v>307</v>
      </c>
      <c r="H117" s="132" t="s">
        <v>290</v>
      </c>
      <c r="I117" s="129" t="s">
        <v>298</v>
      </c>
      <c r="J117" s="132"/>
      <c r="K117" s="169">
        <v>7</v>
      </c>
      <c r="L117" s="260"/>
      <c r="M117" s="196">
        <f t="shared" si="10"/>
        <v>0</v>
      </c>
      <c r="N117" s="260"/>
      <c r="O117" s="171">
        <f t="shared" si="9"/>
        <v>0</v>
      </c>
      <c r="P117" s="132"/>
      <c r="Q117" s="171">
        <f t="shared" si="9"/>
        <v>0</v>
      </c>
      <c r="R117" s="171">
        <f t="shared" ref="R117:R118" si="19">AVERAGE(O117,Q117)</f>
        <v>0</v>
      </c>
      <c r="S117" s="132"/>
      <c r="T117" s="171">
        <f t="shared" si="11"/>
        <v>0</v>
      </c>
      <c r="U117" s="132"/>
      <c r="V117" s="2"/>
    </row>
    <row r="118" s="1" customFormat="1" ht="40.5" customHeight="1" spans="1:21">
      <c r="A118" s="25"/>
      <c r="B118" s="26"/>
      <c r="C118" s="215"/>
      <c r="D118" s="215"/>
      <c r="E118" s="253" t="s">
        <v>299</v>
      </c>
      <c r="F118" s="158" t="s">
        <v>322</v>
      </c>
      <c r="G118" s="132" t="s">
        <v>314</v>
      </c>
      <c r="H118" s="132" t="s">
        <v>290</v>
      </c>
      <c r="I118" s="129" t="s">
        <v>298</v>
      </c>
      <c r="J118" s="132"/>
      <c r="K118" s="169">
        <v>3.5</v>
      </c>
      <c r="L118" s="48"/>
      <c r="M118" s="166">
        <f t="shared" si="10"/>
        <v>0</v>
      </c>
      <c r="N118" s="48"/>
      <c r="O118" s="49">
        <f t="shared" si="9"/>
        <v>0</v>
      </c>
      <c r="P118" s="132"/>
      <c r="Q118" s="49">
        <f t="shared" si="9"/>
        <v>0</v>
      </c>
      <c r="R118" s="171">
        <f t="shared" si="19"/>
        <v>0</v>
      </c>
      <c r="S118" s="132"/>
      <c r="T118" s="49">
        <f t="shared" si="11"/>
        <v>0</v>
      </c>
      <c r="U118" s="69"/>
    </row>
    <row r="119" s="1" customFormat="1" ht="44.25" customHeight="1" spans="1:21">
      <c r="A119" s="25"/>
      <c r="B119" s="26"/>
      <c r="C119" s="215"/>
      <c r="D119" s="77" t="s">
        <v>49</v>
      </c>
      <c r="E119" s="257" t="s">
        <v>323</v>
      </c>
      <c r="F119" s="258"/>
      <c r="G119" s="77"/>
      <c r="H119" s="77"/>
      <c r="I119" s="145"/>
      <c r="J119" s="77"/>
      <c r="K119" s="173"/>
      <c r="L119" s="240"/>
      <c r="M119" s="177"/>
      <c r="N119" s="240"/>
      <c r="O119" s="174"/>
      <c r="P119" s="240"/>
      <c r="Q119" s="174"/>
      <c r="R119" s="174"/>
      <c r="S119" s="240"/>
      <c r="T119" s="174"/>
      <c r="U119" s="77"/>
    </row>
    <row r="120" s="1" customFormat="1" ht="16.5" customHeight="1" spans="1:21">
      <c r="A120" s="25"/>
      <c r="B120" s="33"/>
      <c r="C120" s="226"/>
      <c r="D120" s="226"/>
      <c r="E120" s="259" t="s">
        <v>295</v>
      </c>
      <c r="F120" s="162" t="s">
        <v>324</v>
      </c>
      <c r="G120" s="260" t="s">
        <v>307</v>
      </c>
      <c r="H120" s="260" t="s">
        <v>290</v>
      </c>
      <c r="I120" s="154" t="s">
        <v>298</v>
      </c>
      <c r="J120" s="260"/>
      <c r="K120" s="175">
        <v>3</v>
      </c>
      <c r="L120" s="260"/>
      <c r="M120" s="196">
        <f t="shared" si="10"/>
        <v>0</v>
      </c>
      <c r="N120" s="260"/>
      <c r="O120" s="171">
        <f t="shared" si="9"/>
        <v>0</v>
      </c>
      <c r="P120" s="132"/>
      <c r="Q120" s="171">
        <f t="shared" si="9"/>
        <v>0</v>
      </c>
      <c r="R120" s="171">
        <f t="shared" ref="R120:R123" si="20">AVERAGE(O120,Q120)</f>
        <v>0</v>
      </c>
      <c r="S120" s="132"/>
      <c r="T120" s="171">
        <f t="shared" si="11"/>
        <v>0</v>
      </c>
      <c r="U120" s="132"/>
    </row>
    <row r="121" s="1" customFormat="1" ht="15.75" customHeight="1" spans="1:21">
      <c r="A121" s="25"/>
      <c r="B121" s="26"/>
      <c r="C121" s="132"/>
      <c r="D121" s="132"/>
      <c r="E121" s="197" t="s">
        <v>299</v>
      </c>
      <c r="F121" s="159" t="s">
        <v>325</v>
      </c>
      <c r="G121" s="69" t="s">
        <v>310</v>
      </c>
      <c r="H121" s="69" t="s">
        <v>290</v>
      </c>
      <c r="I121" s="52" t="s">
        <v>298</v>
      </c>
      <c r="J121" s="69"/>
      <c r="K121" s="172">
        <v>1.5</v>
      </c>
      <c r="L121" s="48"/>
      <c r="M121" s="166">
        <f t="shared" si="10"/>
        <v>0</v>
      </c>
      <c r="N121" s="48"/>
      <c r="O121" s="49">
        <f t="shared" si="9"/>
        <v>0</v>
      </c>
      <c r="P121" s="132"/>
      <c r="Q121" s="49">
        <f t="shared" si="9"/>
        <v>0</v>
      </c>
      <c r="R121" s="171">
        <f t="shared" si="20"/>
        <v>0</v>
      </c>
      <c r="S121" s="132"/>
      <c r="T121" s="49">
        <f t="shared" si="11"/>
        <v>0</v>
      </c>
      <c r="U121" s="69"/>
    </row>
    <row r="122" s="1" customFormat="1" ht="15.75" customHeight="1" spans="1:21">
      <c r="A122" s="25"/>
      <c r="B122" s="26"/>
      <c r="C122" s="261" t="s">
        <v>326</v>
      </c>
      <c r="D122" s="227" t="s">
        <v>327</v>
      </c>
      <c r="E122" s="228"/>
      <c r="F122" s="228"/>
      <c r="G122" s="228"/>
      <c r="H122" s="228"/>
      <c r="I122" s="228"/>
      <c r="J122" s="228"/>
      <c r="K122" s="242"/>
      <c r="L122" s="48"/>
      <c r="M122" s="166"/>
      <c r="N122" s="48"/>
      <c r="O122" s="49"/>
      <c r="P122" s="132"/>
      <c r="Q122" s="49"/>
      <c r="R122" s="171" t="e">
        <f t="shared" si="20"/>
        <v>#DIV/0!</v>
      </c>
      <c r="S122" s="132"/>
      <c r="T122" s="49"/>
      <c r="U122" s="69"/>
    </row>
    <row r="123" s="1" customFormat="1" ht="54.75" customHeight="1" spans="1:21">
      <c r="A123" s="25"/>
      <c r="B123" s="26"/>
      <c r="C123" s="132"/>
      <c r="D123" s="132" t="s">
        <v>34</v>
      </c>
      <c r="E123" s="257" t="s">
        <v>328</v>
      </c>
      <c r="F123" s="258"/>
      <c r="G123" s="191" t="s">
        <v>307</v>
      </c>
      <c r="H123" s="69" t="s">
        <v>290</v>
      </c>
      <c r="I123" s="52" t="s">
        <v>298</v>
      </c>
      <c r="J123" s="191"/>
      <c r="K123" s="194">
        <v>3</v>
      </c>
      <c r="L123" s="48"/>
      <c r="M123" s="166">
        <f t="shared" ref="M123" si="21">K123*L123</f>
        <v>0</v>
      </c>
      <c r="N123" s="48"/>
      <c r="O123" s="49">
        <f t="shared" si="9"/>
        <v>0</v>
      </c>
      <c r="P123" s="132"/>
      <c r="Q123" s="49">
        <f t="shared" si="9"/>
        <v>0</v>
      </c>
      <c r="R123" s="171">
        <f t="shared" si="20"/>
        <v>0</v>
      </c>
      <c r="S123" s="132"/>
      <c r="T123" s="49">
        <f t="shared" si="11"/>
        <v>0</v>
      </c>
      <c r="U123" s="69"/>
    </row>
    <row r="124" s="1" customFormat="1" ht="15.75" customHeight="1" spans="1:21">
      <c r="A124" s="25"/>
      <c r="B124" s="26"/>
      <c r="C124" s="261" t="s">
        <v>329</v>
      </c>
      <c r="D124" s="227" t="s">
        <v>330</v>
      </c>
      <c r="E124" s="228"/>
      <c r="F124" s="228"/>
      <c r="G124" s="228"/>
      <c r="H124" s="228"/>
      <c r="I124" s="228"/>
      <c r="J124" s="228"/>
      <c r="K124" s="242"/>
      <c r="L124" s="48"/>
      <c r="M124" s="166"/>
      <c r="N124" s="48"/>
      <c r="O124" s="49"/>
      <c r="P124" s="48"/>
      <c r="Q124" s="49"/>
      <c r="R124" s="49"/>
      <c r="S124" s="48"/>
      <c r="T124" s="49"/>
      <c r="U124" s="69"/>
    </row>
    <row r="125" s="1" customFormat="1" ht="15.75" customHeight="1" spans="1:21">
      <c r="A125" s="25"/>
      <c r="B125" s="26"/>
      <c r="C125" s="261"/>
      <c r="D125" s="132" t="s">
        <v>34</v>
      </c>
      <c r="E125" s="257" t="s">
        <v>331</v>
      </c>
      <c r="F125" s="258"/>
      <c r="G125" s="191" t="s">
        <v>332</v>
      </c>
      <c r="H125" s="69" t="s">
        <v>290</v>
      </c>
      <c r="I125" s="52" t="s">
        <v>298</v>
      </c>
      <c r="J125" s="191"/>
      <c r="K125" s="194">
        <v>0.5</v>
      </c>
      <c r="L125" s="48"/>
      <c r="M125" s="166">
        <f t="shared" ref="M125" si="22">K125*L125</f>
        <v>0</v>
      </c>
      <c r="N125" s="48"/>
      <c r="O125" s="49">
        <f t="shared" si="9"/>
        <v>0</v>
      </c>
      <c r="P125" s="132"/>
      <c r="Q125" s="49">
        <f t="shared" si="9"/>
        <v>0</v>
      </c>
      <c r="R125" s="171">
        <f t="shared" ref="R125" si="23">AVERAGE(O125,Q125)</f>
        <v>0</v>
      </c>
      <c r="S125" s="132"/>
      <c r="T125" s="49">
        <f t="shared" si="11"/>
        <v>0</v>
      </c>
      <c r="U125" s="69"/>
    </row>
    <row r="126" s="1" customFormat="1" ht="30" customHeight="1" spans="1:21">
      <c r="A126" s="25"/>
      <c r="B126" s="26"/>
      <c r="C126" s="261"/>
      <c r="D126" s="132" t="s">
        <v>49</v>
      </c>
      <c r="E126" s="197" t="s">
        <v>333</v>
      </c>
      <c r="F126" s="159"/>
      <c r="G126" s="191"/>
      <c r="H126" s="69"/>
      <c r="I126" s="52"/>
      <c r="J126" s="191"/>
      <c r="K126" s="194"/>
      <c r="L126" s="48"/>
      <c r="M126" s="166"/>
      <c r="N126" s="48"/>
      <c r="O126" s="49">
        <f t="shared" si="9"/>
        <v>0</v>
      </c>
      <c r="P126" s="48"/>
      <c r="Q126" s="49">
        <f t="shared" si="9"/>
        <v>0</v>
      </c>
      <c r="R126" s="49"/>
      <c r="S126" s="48"/>
      <c r="T126" s="49">
        <f t="shared" si="11"/>
        <v>0</v>
      </c>
      <c r="U126" s="69"/>
    </row>
    <row r="127" s="1" customFormat="1" ht="30" customHeight="1" spans="1:21">
      <c r="A127" s="25"/>
      <c r="B127" s="26"/>
      <c r="C127" s="261"/>
      <c r="D127" s="132"/>
      <c r="E127" s="25"/>
      <c r="F127" s="158" t="s">
        <v>334</v>
      </c>
      <c r="G127" s="191" t="s">
        <v>332</v>
      </c>
      <c r="H127" s="69" t="s">
        <v>290</v>
      </c>
      <c r="I127" s="52" t="s">
        <v>298</v>
      </c>
      <c r="J127" s="191"/>
      <c r="K127" s="194">
        <v>3</v>
      </c>
      <c r="L127" s="48"/>
      <c r="M127" s="166">
        <f t="shared" ref="M127:M129" si="24">K127*L127</f>
        <v>0</v>
      </c>
      <c r="N127" s="48"/>
      <c r="O127" s="49">
        <f t="shared" si="9"/>
        <v>0</v>
      </c>
      <c r="P127" s="132"/>
      <c r="Q127" s="49">
        <f t="shared" si="9"/>
        <v>0</v>
      </c>
      <c r="R127" s="171">
        <f t="shared" ref="R127:R129" si="25">AVERAGE(O127,Q127)</f>
        <v>0</v>
      </c>
      <c r="S127" s="132"/>
      <c r="T127" s="49">
        <f t="shared" si="11"/>
        <v>0</v>
      </c>
      <c r="U127" s="69"/>
    </row>
    <row r="128" s="1" customFormat="1" ht="15.75" customHeight="1" spans="1:21">
      <c r="A128" s="25"/>
      <c r="B128" s="26"/>
      <c r="C128" s="261"/>
      <c r="D128" s="132"/>
      <c r="E128" s="191"/>
      <c r="F128" s="183" t="s">
        <v>335</v>
      </c>
      <c r="G128" s="191" t="s">
        <v>332</v>
      </c>
      <c r="H128" s="69" t="s">
        <v>290</v>
      </c>
      <c r="I128" s="52" t="s">
        <v>298</v>
      </c>
      <c r="J128" s="191"/>
      <c r="K128" s="194">
        <v>2</v>
      </c>
      <c r="L128" s="48"/>
      <c r="M128" s="166">
        <f t="shared" si="24"/>
        <v>0</v>
      </c>
      <c r="N128" s="48"/>
      <c r="O128" s="49">
        <f t="shared" si="9"/>
        <v>0</v>
      </c>
      <c r="P128" s="132"/>
      <c r="Q128" s="49">
        <f t="shared" si="9"/>
        <v>0</v>
      </c>
      <c r="R128" s="171">
        <f t="shared" si="25"/>
        <v>0</v>
      </c>
      <c r="S128" s="132"/>
      <c r="T128" s="49">
        <f t="shared" si="11"/>
        <v>0</v>
      </c>
      <c r="U128" s="69"/>
    </row>
    <row r="129" s="1" customFormat="1" ht="15.75" customHeight="1" spans="1:21">
      <c r="A129" s="25"/>
      <c r="B129" s="26"/>
      <c r="C129" s="261"/>
      <c r="D129" s="132"/>
      <c r="E129" s="191"/>
      <c r="F129" s="183" t="s">
        <v>336</v>
      </c>
      <c r="G129" s="191" t="s">
        <v>332</v>
      </c>
      <c r="H129" s="69" t="s">
        <v>290</v>
      </c>
      <c r="I129" s="52" t="s">
        <v>298</v>
      </c>
      <c r="J129" s="191"/>
      <c r="K129" s="194">
        <v>1</v>
      </c>
      <c r="L129" s="48"/>
      <c r="M129" s="166">
        <f t="shared" si="24"/>
        <v>0</v>
      </c>
      <c r="N129" s="48"/>
      <c r="O129" s="49">
        <f t="shared" si="9"/>
        <v>0</v>
      </c>
      <c r="P129" s="132"/>
      <c r="Q129" s="49">
        <f t="shared" si="9"/>
        <v>0</v>
      </c>
      <c r="R129" s="171">
        <f t="shared" si="25"/>
        <v>0</v>
      </c>
      <c r="S129" s="132"/>
      <c r="T129" s="49">
        <f t="shared" si="11"/>
        <v>0</v>
      </c>
      <c r="U129" s="69"/>
    </row>
    <row r="130" s="1" customFormat="1" ht="45" customHeight="1" spans="1:21">
      <c r="A130" s="25"/>
      <c r="B130" s="26"/>
      <c r="C130" s="261"/>
      <c r="D130" s="132" t="s">
        <v>53</v>
      </c>
      <c r="E130" s="197" t="s">
        <v>337</v>
      </c>
      <c r="F130" s="159"/>
      <c r="G130" s="191"/>
      <c r="H130" s="69" t="s">
        <v>290</v>
      </c>
      <c r="I130" s="52"/>
      <c r="J130" s="191"/>
      <c r="K130" s="194"/>
      <c r="L130" s="48"/>
      <c r="M130" s="166"/>
      <c r="N130" s="48"/>
      <c r="O130" s="49">
        <f t="shared" si="9"/>
        <v>0</v>
      </c>
      <c r="P130" s="48"/>
      <c r="Q130" s="49">
        <f t="shared" si="9"/>
        <v>0</v>
      </c>
      <c r="R130" s="49"/>
      <c r="S130" s="48"/>
      <c r="T130" s="49">
        <f t="shared" si="11"/>
        <v>0</v>
      </c>
      <c r="U130" s="69"/>
    </row>
    <row r="131" ht="14.25" customHeight="1" spans="2:22">
      <c r="B131" s="26"/>
      <c r="C131" s="215"/>
      <c r="D131" s="233"/>
      <c r="E131" s="266" t="s">
        <v>295</v>
      </c>
      <c r="F131" s="186" t="s">
        <v>338</v>
      </c>
      <c r="G131" s="197" t="s">
        <v>339</v>
      </c>
      <c r="H131" s="69" t="s">
        <v>290</v>
      </c>
      <c r="I131" s="52" t="s">
        <v>298</v>
      </c>
      <c r="J131" s="216"/>
      <c r="K131" s="195">
        <v>15</v>
      </c>
      <c r="L131" s="48"/>
      <c r="M131" s="166">
        <f>K131*L131</f>
        <v>0</v>
      </c>
      <c r="N131" s="48"/>
      <c r="O131" s="49">
        <f t="shared" si="9"/>
        <v>0</v>
      </c>
      <c r="P131" s="132"/>
      <c r="Q131" s="49">
        <f t="shared" si="9"/>
        <v>0</v>
      </c>
      <c r="R131" s="171">
        <f t="shared" ref="R131" si="26">AVERAGE(O131,Q131)</f>
        <v>0</v>
      </c>
      <c r="S131" s="132"/>
      <c r="T131" s="49">
        <f t="shared" si="11"/>
        <v>0</v>
      </c>
      <c r="U131" s="69"/>
      <c r="V131" s="2"/>
    </row>
    <row r="132" ht="14.25" customHeight="1" spans="2:22">
      <c r="B132" s="26"/>
      <c r="C132" s="215"/>
      <c r="D132" s="233"/>
      <c r="E132" s="266" t="s">
        <v>299</v>
      </c>
      <c r="F132" s="186" t="s">
        <v>340</v>
      </c>
      <c r="G132" s="197" t="s">
        <v>339</v>
      </c>
      <c r="H132" s="69" t="s">
        <v>290</v>
      </c>
      <c r="I132" s="52" t="s">
        <v>298</v>
      </c>
      <c r="J132" s="216"/>
      <c r="K132" s="195">
        <v>9</v>
      </c>
      <c r="L132" s="48"/>
      <c r="M132" s="166">
        <f t="shared" ref="M132:M137" si="27">K132*L132</f>
        <v>0</v>
      </c>
      <c r="N132" s="48"/>
      <c r="O132" s="49">
        <f t="shared" si="9"/>
        <v>0</v>
      </c>
      <c r="P132" s="132"/>
      <c r="Q132" s="49">
        <f t="shared" si="9"/>
        <v>0</v>
      </c>
      <c r="R132" s="171">
        <f t="shared" ref="R132:R137" si="28">AVERAGE(O132,Q132)</f>
        <v>0</v>
      </c>
      <c r="S132" s="132"/>
      <c r="T132" s="49">
        <f t="shared" si="11"/>
        <v>0</v>
      </c>
      <c r="U132" s="69"/>
      <c r="V132" s="2"/>
    </row>
    <row r="133" ht="14.25" customHeight="1" spans="2:22">
      <c r="B133" s="26"/>
      <c r="C133" s="215"/>
      <c r="D133" s="233"/>
      <c r="E133" s="266" t="s">
        <v>301</v>
      </c>
      <c r="F133" s="186" t="s">
        <v>341</v>
      </c>
      <c r="G133" s="197" t="s">
        <v>339</v>
      </c>
      <c r="H133" s="69" t="s">
        <v>290</v>
      </c>
      <c r="I133" s="52" t="s">
        <v>298</v>
      </c>
      <c r="J133" s="216"/>
      <c r="K133" s="195">
        <v>6</v>
      </c>
      <c r="L133" s="48"/>
      <c r="M133" s="166">
        <f t="shared" si="27"/>
        <v>0</v>
      </c>
      <c r="N133" s="48"/>
      <c r="O133" s="49">
        <f t="shared" si="9"/>
        <v>0</v>
      </c>
      <c r="P133" s="132"/>
      <c r="Q133" s="49">
        <f t="shared" si="9"/>
        <v>0</v>
      </c>
      <c r="R133" s="171">
        <f t="shared" si="28"/>
        <v>0</v>
      </c>
      <c r="S133" s="132"/>
      <c r="T133" s="49">
        <f t="shared" si="11"/>
        <v>0</v>
      </c>
      <c r="U133" s="69"/>
      <c r="V133" s="2"/>
    </row>
    <row r="134" ht="14.25" customHeight="1" spans="2:22">
      <c r="B134" s="26"/>
      <c r="C134" s="215"/>
      <c r="D134" s="233"/>
      <c r="E134" s="266" t="s">
        <v>342</v>
      </c>
      <c r="F134" s="186" t="s">
        <v>343</v>
      </c>
      <c r="G134" s="197" t="s">
        <v>339</v>
      </c>
      <c r="H134" s="69" t="s">
        <v>290</v>
      </c>
      <c r="I134" s="52" t="s">
        <v>298</v>
      </c>
      <c r="J134" s="216"/>
      <c r="K134" s="195">
        <v>3</v>
      </c>
      <c r="L134" s="48"/>
      <c r="M134" s="166">
        <f t="shared" si="27"/>
        <v>0</v>
      </c>
      <c r="N134" s="48"/>
      <c r="O134" s="49">
        <f t="shared" si="9"/>
        <v>0</v>
      </c>
      <c r="P134" s="132"/>
      <c r="Q134" s="49">
        <f t="shared" si="9"/>
        <v>0</v>
      </c>
      <c r="R134" s="171">
        <f t="shared" si="28"/>
        <v>0</v>
      </c>
      <c r="S134" s="132"/>
      <c r="T134" s="49">
        <f t="shared" si="11"/>
        <v>0</v>
      </c>
      <c r="U134" s="69"/>
      <c r="V134" s="2"/>
    </row>
    <row r="135" ht="14.25" customHeight="1" spans="2:22">
      <c r="B135" s="26"/>
      <c r="C135" s="215"/>
      <c r="D135" s="216"/>
      <c r="E135" s="266" t="s">
        <v>344</v>
      </c>
      <c r="F135" s="186" t="s">
        <v>345</v>
      </c>
      <c r="G135" s="197" t="s">
        <v>339</v>
      </c>
      <c r="H135" s="69" t="s">
        <v>290</v>
      </c>
      <c r="I135" s="52" t="s">
        <v>298</v>
      </c>
      <c r="J135" s="216"/>
      <c r="K135" s="195">
        <v>2</v>
      </c>
      <c r="L135" s="48"/>
      <c r="M135" s="166">
        <f t="shared" si="27"/>
        <v>0</v>
      </c>
      <c r="N135" s="48"/>
      <c r="O135" s="49">
        <f t="shared" si="9"/>
        <v>0</v>
      </c>
      <c r="P135" s="132"/>
      <c r="Q135" s="49">
        <f t="shared" si="9"/>
        <v>0</v>
      </c>
      <c r="R135" s="171">
        <f t="shared" si="28"/>
        <v>0</v>
      </c>
      <c r="S135" s="132"/>
      <c r="T135" s="49">
        <f t="shared" si="11"/>
        <v>0</v>
      </c>
      <c r="U135" s="69"/>
      <c r="V135" s="2"/>
    </row>
    <row r="136" s="1" customFormat="1" ht="15.75" customHeight="1" spans="1:21">
      <c r="A136" s="25"/>
      <c r="B136" s="26"/>
      <c r="C136" s="261"/>
      <c r="D136" s="132"/>
      <c r="E136" s="266" t="s">
        <v>346</v>
      </c>
      <c r="F136" s="186" t="s">
        <v>347</v>
      </c>
      <c r="G136" s="197" t="s">
        <v>339</v>
      </c>
      <c r="H136" s="69" t="s">
        <v>290</v>
      </c>
      <c r="I136" s="52" t="s">
        <v>298</v>
      </c>
      <c r="J136" s="191"/>
      <c r="K136" s="194">
        <v>1</v>
      </c>
      <c r="L136" s="48"/>
      <c r="M136" s="166">
        <f t="shared" si="27"/>
        <v>0</v>
      </c>
      <c r="N136" s="48"/>
      <c r="O136" s="49">
        <f t="shared" si="9"/>
        <v>0</v>
      </c>
      <c r="P136" s="132"/>
      <c r="Q136" s="49">
        <f t="shared" si="9"/>
        <v>0</v>
      </c>
      <c r="R136" s="171">
        <f t="shared" si="28"/>
        <v>0</v>
      </c>
      <c r="S136" s="132"/>
      <c r="T136" s="49">
        <f t="shared" si="11"/>
        <v>0</v>
      </c>
      <c r="U136" s="69"/>
    </row>
    <row r="137" s="1" customFormat="1" ht="15.75" customHeight="1" spans="1:21">
      <c r="A137" s="25"/>
      <c r="B137" s="26"/>
      <c r="C137" s="261"/>
      <c r="D137" s="132"/>
      <c r="E137" s="266" t="s">
        <v>348</v>
      </c>
      <c r="F137" s="186" t="s">
        <v>349</v>
      </c>
      <c r="G137" s="197" t="s">
        <v>339</v>
      </c>
      <c r="H137" s="69" t="s">
        <v>290</v>
      </c>
      <c r="I137" s="52" t="s">
        <v>298</v>
      </c>
      <c r="J137" s="191"/>
      <c r="K137" s="194">
        <v>0.5</v>
      </c>
      <c r="L137" s="48"/>
      <c r="M137" s="166">
        <f t="shared" si="27"/>
        <v>0</v>
      </c>
      <c r="N137" s="48"/>
      <c r="O137" s="49">
        <f t="shared" si="9"/>
        <v>0</v>
      </c>
      <c r="P137" s="132"/>
      <c r="Q137" s="49">
        <f t="shared" si="9"/>
        <v>0</v>
      </c>
      <c r="R137" s="171">
        <f t="shared" si="28"/>
        <v>0</v>
      </c>
      <c r="S137" s="132"/>
      <c r="T137" s="49">
        <f t="shared" si="11"/>
        <v>0</v>
      </c>
      <c r="U137" s="69"/>
    </row>
    <row r="138" s="1" customFormat="1" ht="56.25" customHeight="1" spans="1:21">
      <c r="A138" s="25"/>
      <c r="B138" s="26"/>
      <c r="C138" s="261"/>
      <c r="D138" s="132" t="s">
        <v>350</v>
      </c>
      <c r="E138" s="197" t="s">
        <v>351</v>
      </c>
      <c r="F138" s="191"/>
      <c r="G138" s="69"/>
      <c r="H138" s="191"/>
      <c r="I138" s="52"/>
      <c r="J138" s="191"/>
      <c r="K138" s="194"/>
      <c r="L138" s="48"/>
      <c r="M138" s="166"/>
      <c r="N138" s="48"/>
      <c r="O138" s="49">
        <f t="shared" si="9"/>
        <v>0</v>
      </c>
      <c r="P138" s="48"/>
      <c r="Q138" s="49">
        <f t="shared" si="9"/>
        <v>0</v>
      </c>
      <c r="R138" s="49"/>
      <c r="S138" s="48"/>
      <c r="T138" s="49">
        <f t="shared" si="11"/>
        <v>0</v>
      </c>
      <c r="U138" s="69"/>
    </row>
    <row r="139" s="1" customFormat="1" ht="15.75" customHeight="1" spans="1:21">
      <c r="A139" s="25"/>
      <c r="B139" s="26"/>
      <c r="C139" s="261"/>
      <c r="D139" s="132"/>
      <c r="E139" s="266" t="s">
        <v>295</v>
      </c>
      <c r="F139" s="186" t="s">
        <v>338</v>
      </c>
      <c r="G139" s="69" t="s">
        <v>339</v>
      </c>
      <c r="H139" s="69" t="s">
        <v>290</v>
      </c>
      <c r="I139" s="52" t="s">
        <v>298</v>
      </c>
      <c r="J139" s="191"/>
      <c r="K139" s="194">
        <v>7.5</v>
      </c>
      <c r="L139" s="48"/>
      <c r="M139" s="166">
        <f t="shared" ref="M139:M145" si="29">K139*L139</f>
        <v>0</v>
      </c>
      <c r="N139" s="48"/>
      <c r="O139" s="49">
        <f t="shared" si="9"/>
        <v>0</v>
      </c>
      <c r="P139" s="132"/>
      <c r="Q139" s="49">
        <f t="shared" si="9"/>
        <v>0</v>
      </c>
      <c r="R139" s="171">
        <f t="shared" ref="R139:R146" si="30">AVERAGE(O139,Q139)</f>
        <v>0</v>
      </c>
      <c r="S139" s="132"/>
      <c r="T139" s="49">
        <f t="shared" si="11"/>
        <v>0</v>
      </c>
      <c r="U139" s="69"/>
    </row>
    <row r="140" s="1" customFormat="1" ht="15.75" customHeight="1" spans="1:21">
      <c r="A140" s="25"/>
      <c r="B140" s="26"/>
      <c r="C140" s="261"/>
      <c r="D140" s="132"/>
      <c r="E140" s="266" t="s">
        <v>299</v>
      </c>
      <c r="F140" s="186" t="s">
        <v>340</v>
      </c>
      <c r="G140" s="69" t="s">
        <v>339</v>
      </c>
      <c r="H140" s="69" t="s">
        <v>290</v>
      </c>
      <c r="I140" s="52" t="s">
        <v>298</v>
      </c>
      <c r="J140" s="191"/>
      <c r="K140" s="194">
        <v>4.5</v>
      </c>
      <c r="L140" s="48"/>
      <c r="M140" s="166">
        <f t="shared" si="29"/>
        <v>0</v>
      </c>
      <c r="N140" s="48"/>
      <c r="O140" s="49">
        <f t="shared" si="9"/>
        <v>0</v>
      </c>
      <c r="P140" s="132"/>
      <c r="Q140" s="49">
        <f t="shared" si="9"/>
        <v>0</v>
      </c>
      <c r="R140" s="171">
        <f t="shared" si="30"/>
        <v>0</v>
      </c>
      <c r="S140" s="132"/>
      <c r="T140" s="49">
        <f t="shared" si="11"/>
        <v>0</v>
      </c>
      <c r="U140" s="69"/>
    </row>
    <row r="141" s="1" customFormat="1" ht="15.75" customHeight="1" spans="1:21">
      <c r="A141" s="25"/>
      <c r="B141" s="26"/>
      <c r="C141" s="261"/>
      <c r="D141" s="132"/>
      <c r="E141" s="266" t="s">
        <v>301</v>
      </c>
      <c r="F141" s="186" t="s">
        <v>341</v>
      </c>
      <c r="G141" s="69" t="s">
        <v>339</v>
      </c>
      <c r="H141" s="69" t="s">
        <v>290</v>
      </c>
      <c r="I141" s="52" t="s">
        <v>298</v>
      </c>
      <c r="J141" s="191"/>
      <c r="K141" s="194">
        <v>3</v>
      </c>
      <c r="L141" s="48"/>
      <c r="M141" s="166">
        <f t="shared" si="29"/>
        <v>0</v>
      </c>
      <c r="N141" s="48"/>
      <c r="O141" s="49">
        <f t="shared" si="9"/>
        <v>0</v>
      </c>
      <c r="P141" s="132"/>
      <c r="Q141" s="49">
        <f t="shared" si="9"/>
        <v>0</v>
      </c>
      <c r="R141" s="171">
        <f t="shared" si="30"/>
        <v>0</v>
      </c>
      <c r="S141" s="132"/>
      <c r="T141" s="49">
        <f t="shared" si="11"/>
        <v>0</v>
      </c>
      <c r="U141" s="69"/>
    </row>
    <row r="142" s="1" customFormat="1" ht="15.75" customHeight="1" spans="1:21">
      <c r="A142" s="25"/>
      <c r="B142" s="26"/>
      <c r="C142" s="261"/>
      <c r="D142" s="132"/>
      <c r="E142" s="266" t="s">
        <v>342</v>
      </c>
      <c r="F142" s="186" t="s">
        <v>343</v>
      </c>
      <c r="G142" s="69" t="s">
        <v>339</v>
      </c>
      <c r="H142" s="69" t="s">
        <v>290</v>
      </c>
      <c r="I142" s="52" t="s">
        <v>298</v>
      </c>
      <c r="J142" s="191"/>
      <c r="K142" s="194">
        <v>1.5</v>
      </c>
      <c r="L142" s="48"/>
      <c r="M142" s="166">
        <f t="shared" si="29"/>
        <v>0</v>
      </c>
      <c r="N142" s="48"/>
      <c r="O142" s="49">
        <f t="shared" ref="O142:Q179" si="31">IF($G$6=1,(IF(I142="Terampil",$K142*N142,IF(I142="Mahir",$K142*N142*0.8,0))),IF($G$6=2,(IF(I142="Penyelia",$K142*N142*0.8,$K142*N142)),IF($G$6=3,(IF(I142="Terampil",0,$K142*N142)),"salah")))</f>
        <v>0</v>
      </c>
      <c r="P142" s="132"/>
      <c r="Q142" s="49">
        <f t="shared" si="31"/>
        <v>0</v>
      </c>
      <c r="R142" s="171">
        <f t="shared" si="30"/>
        <v>0</v>
      </c>
      <c r="S142" s="132"/>
      <c r="T142" s="49">
        <f t="shared" si="11"/>
        <v>0</v>
      </c>
      <c r="U142" s="69"/>
    </row>
    <row r="143" s="1" customFormat="1" ht="15.75" customHeight="1" spans="1:21">
      <c r="A143" s="25"/>
      <c r="B143" s="26"/>
      <c r="C143" s="261"/>
      <c r="D143" s="132"/>
      <c r="E143" s="266" t="s">
        <v>344</v>
      </c>
      <c r="F143" s="186" t="s">
        <v>345</v>
      </c>
      <c r="G143" s="69" t="s">
        <v>339</v>
      </c>
      <c r="H143" s="69" t="s">
        <v>290</v>
      </c>
      <c r="I143" s="52" t="s">
        <v>298</v>
      </c>
      <c r="J143" s="191"/>
      <c r="K143" s="194">
        <v>1</v>
      </c>
      <c r="L143" s="48"/>
      <c r="M143" s="166">
        <f t="shared" si="29"/>
        <v>0</v>
      </c>
      <c r="N143" s="48"/>
      <c r="O143" s="49">
        <f t="shared" si="31"/>
        <v>0</v>
      </c>
      <c r="P143" s="132"/>
      <c r="Q143" s="49">
        <f t="shared" si="31"/>
        <v>0</v>
      </c>
      <c r="R143" s="171">
        <f t="shared" si="30"/>
        <v>0</v>
      </c>
      <c r="S143" s="132"/>
      <c r="T143" s="49">
        <f t="shared" ref="T143:T179" si="32">IF($G$6=1,(IF(N143="Terampil",$K143*S143,IF(N143="Mahir",$K143*S143*0.8,0))),IF($G$6=2,(IF(N143="Penyelia",$K143*S143*0.8,$K143*S143)),IF($G$6=3,(IF(N143="Terampil",0,$K143*S143)),"salah")))</f>
        <v>0</v>
      </c>
      <c r="U143" s="69"/>
    </row>
    <row r="144" s="1" customFormat="1" ht="15.75" customHeight="1" spans="1:21">
      <c r="A144" s="25"/>
      <c r="B144" s="26"/>
      <c r="C144" s="261"/>
      <c r="D144" s="132"/>
      <c r="E144" s="266" t="s">
        <v>346</v>
      </c>
      <c r="F144" s="186" t="s">
        <v>347</v>
      </c>
      <c r="G144" s="69" t="s">
        <v>339</v>
      </c>
      <c r="H144" s="69" t="s">
        <v>290</v>
      </c>
      <c r="I144" s="52" t="s">
        <v>298</v>
      </c>
      <c r="J144" s="191"/>
      <c r="K144" s="194">
        <v>0.5</v>
      </c>
      <c r="L144" s="48"/>
      <c r="M144" s="166">
        <f t="shared" si="29"/>
        <v>0</v>
      </c>
      <c r="N144" s="48"/>
      <c r="O144" s="49">
        <f t="shared" si="31"/>
        <v>0</v>
      </c>
      <c r="P144" s="132"/>
      <c r="Q144" s="49">
        <f t="shared" si="31"/>
        <v>0</v>
      </c>
      <c r="R144" s="171">
        <f t="shared" si="30"/>
        <v>0</v>
      </c>
      <c r="S144" s="132"/>
      <c r="T144" s="49">
        <f t="shared" si="32"/>
        <v>0</v>
      </c>
      <c r="U144" s="69"/>
    </row>
    <row r="145" s="1" customFormat="1" ht="15.75" customHeight="1" spans="1:21">
      <c r="A145" s="25"/>
      <c r="B145" s="26"/>
      <c r="C145" s="261"/>
      <c r="D145" s="132"/>
      <c r="E145" s="266" t="s">
        <v>348</v>
      </c>
      <c r="F145" s="186" t="s">
        <v>349</v>
      </c>
      <c r="G145" s="69" t="s">
        <v>339</v>
      </c>
      <c r="H145" s="69" t="s">
        <v>290</v>
      </c>
      <c r="I145" s="52" t="s">
        <v>298</v>
      </c>
      <c r="J145" s="191"/>
      <c r="K145" s="194">
        <v>0.25</v>
      </c>
      <c r="L145" s="48"/>
      <c r="M145" s="166">
        <f t="shared" si="29"/>
        <v>0</v>
      </c>
      <c r="N145" s="48"/>
      <c r="O145" s="49">
        <f t="shared" si="31"/>
        <v>0</v>
      </c>
      <c r="P145" s="132"/>
      <c r="Q145" s="49">
        <f t="shared" si="31"/>
        <v>0</v>
      </c>
      <c r="R145" s="171">
        <f t="shared" si="30"/>
        <v>0</v>
      </c>
      <c r="S145" s="132"/>
      <c r="T145" s="49">
        <f t="shared" si="32"/>
        <v>0</v>
      </c>
      <c r="U145" s="69"/>
    </row>
    <row r="146" s="1" customFormat="1" ht="29.25" customHeight="1" spans="1:21">
      <c r="A146" s="25"/>
      <c r="B146" s="26"/>
      <c r="C146" s="132"/>
      <c r="D146" s="132" t="s">
        <v>64</v>
      </c>
      <c r="E146" s="267" t="s">
        <v>352</v>
      </c>
      <c r="F146" s="268"/>
      <c r="G146" s="69" t="s">
        <v>332</v>
      </c>
      <c r="H146" s="69" t="s">
        <v>290</v>
      </c>
      <c r="I146" s="52" t="s">
        <v>298</v>
      </c>
      <c r="J146" s="191"/>
      <c r="K146" s="194">
        <v>0.5</v>
      </c>
      <c r="L146" s="48"/>
      <c r="M146" s="166">
        <f t="shared" ref="M146" si="33">K146*L146</f>
        <v>0</v>
      </c>
      <c r="N146" s="48"/>
      <c r="O146" s="49">
        <f t="shared" si="31"/>
        <v>0</v>
      </c>
      <c r="P146" s="132"/>
      <c r="Q146" s="49">
        <f t="shared" si="31"/>
        <v>0</v>
      </c>
      <c r="R146" s="171">
        <f t="shared" si="30"/>
        <v>0</v>
      </c>
      <c r="S146" s="132"/>
      <c r="T146" s="49">
        <f t="shared" si="32"/>
        <v>0</v>
      </c>
      <c r="U146" s="69"/>
    </row>
    <row r="147" s="1" customFormat="1" ht="15.75" customHeight="1" spans="1:21">
      <c r="A147" s="25"/>
      <c r="B147" s="26"/>
      <c r="C147" s="261" t="s">
        <v>353</v>
      </c>
      <c r="D147" s="227" t="s">
        <v>354</v>
      </c>
      <c r="E147" s="228"/>
      <c r="F147" s="228"/>
      <c r="G147" s="228"/>
      <c r="H147" s="228"/>
      <c r="I147" s="228"/>
      <c r="J147" s="228"/>
      <c r="K147" s="242"/>
      <c r="L147" s="48"/>
      <c r="M147" s="166"/>
      <c r="N147" s="48"/>
      <c r="O147" s="49"/>
      <c r="P147" s="48"/>
      <c r="Q147" s="49"/>
      <c r="R147" s="49"/>
      <c r="S147" s="48"/>
      <c r="T147" s="49"/>
      <c r="U147" s="69"/>
    </row>
    <row r="148" s="1" customFormat="1" ht="15.75" customHeight="1" spans="1:21">
      <c r="A148" s="25"/>
      <c r="B148" s="26"/>
      <c r="C148" s="261"/>
      <c r="D148" s="132" t="s">
        <v>34</v>
      </c>
      <c r="E148" s="197" t="s">
        <v>355</v>
      </c>
      <c r="F148" s="191"/>
      <c r="G148" s="69" t="s">
        <v>332</v>
      </c>
      <c r="H148" s="69" t="s">
        <v>290</v>
      </c>
      <c r="I148" s="52" t="s">
        <v>298</v>
      </c>
      <c r="J148" s="191"/>
      <c r="K148" s="194">
        <v>0.5</v>
      </c>
      <c r="L148" s="48"/>
      <c r="M148" s="166">
        <f t="shared" ref="M148:M156" si="34">K148*L148</f>
        <v>0</v>
      </c>
      <c r="N148" s="48"/>
      <c r="O148" s="49">
        <f t="shared" si="31"/>
        <v>0</v>
      </c>
      <c r="P148" s="132"/>
      <c r="Q148" s="49">
        <f t="shared" si="31"/>
        <v>0</v>
      </c>
      <c r="R148" s="171">
        <f t="shared" ref="R148:R156" si="35">AVERAGE(O148,Q148)</f>
        <v>0</v>
      </c>
      <c r="S148" s="132"/>
      <c r="T148" s="49">
        <f t="shared" si="32"/>
        <v>0</v>
      </c>
      <c r="U148" s="69"/>
    </row>
    <row r="149" s="1" customFormat="1" ht="26.25" customHeight="1" spans="1:21">
      <c r="A149" s="25"/>
      <c r="B149" s="26"/>
      <c r="C149" s="261"/>
      <c r="D149" s="132" t="s">
        <v>356</v>
      </c>
      <c r="E149" s="197" t="s">
        <v>357</v>
      </c>
      <c r="F149" s="191"/>
      <c r="G149" s="69" t="s">
        <v>332</v>
      </c>
      <c r="H149" s="69" t="s">
        <v>290</v>
      </c>
      <c r="I149" s="52" t="s">
        <v>298</v>
      </c>
      <c r="J149" s="191"/>
      <c r="K149" s="194">
        <v>0.5</v>
      </c>
      <c r="L149" s="48"/>
      <c r="M149" s="166">
        <f t="shared" si="34"/>
        <v>0</v>
      </c>
      <c r="N149" s="48"/>
      <c r="O149" s="49">
        <f t="shared" si="31"/>
        <v>0</v>
      </c>
      <c r="P149" s="132"/>
      <c r="Q149" s="49">
        <f t="shared" si="31"/>
        <v>0</v>
      </c>
      <c r="R149" s="171">
        <f t="shared" si="35"/>
        <v>0</v>
      </c>
      <c r="S149" s="132"/>
      <c r="T149" s="49">
        <f t="shared" si="32"/>
        <v>0</v>
      </c>
      <c r="U149" s="69"/>
    </row>
    <row r="150" s="1" customFormat="1" ht="31.5" customHeight="1" spans="1:21">
      <c r="A150" s="25"/>
      <c r="B150" s="26"/>
      <c r="C150" s="261"/>
      <c r="D150" s="132" t="s">
        <v>53</v>
      </c>
      <c r="E150" s="197" t="s">
        <v>358</v>
      </c>
      <c r="F150" s="191"/>
      <c r="G150" s="69" t="s">
        <v>359</v>
      </c>
      <c r="H150" s="69" t="s">
        <v>290</v>
      </c>
      <c r="I150" s="52" t="s">
        <v>298</v>
      </c>
      <c r="J150" s="191"/>
      <c r="K150" s="194">
        <v>0.5</v>
      </c>
      <c r="L150" s="48"/>
      <c r="M150" s="166">
        <f t="shared" si="34"/>
        <v>0</v>
      </c>
      <c r="N150" s="48"/>
      <c r="O150" s="49">
        <f t="shared" si="31"/>
        <v>0</v>
      </c>
      <c r="P150" s="132"/>
      <c r="Q150" s="49">
        <f t="shared" si="31"/>
        <v>0</v>
      </c>
      <c r="R150" s="171">
        <f t="shared" si="35"/>
        <v>0</v>
      </c>
      <c r="S150" s="132"/>
      <c r="T150" s="49">
        <f t="shared" si="32"/>
        <v>0</v>
      </c>
      <c r="U150" s="69"/>
    </row>
    <row r="151" s="1" customFormat="1" ht="46.5" customHeight="1" spans="1:21">
      <c r="A151" s="25"/>
      <c r="B151" s="26"/>
      <c r="C151" s="261"/>
      <c r="D151" s="132" t="s">
        <v>58</v>
      </c>
      <c r="E151" s="197" t="s">
        <v>360</v>
      </c>
      <c r="F151" s="191"/>
      <c r="G151" s="69" t="s">
        <v>359</v>
      </c>
      <c r="H151" s="69" t="s">
        <v>290</v>
      </c>
      <c r="I151" s="52" t="s">
        <v>298</v>
      </c>
      <c r="J151" s="191"/>
      <c r="K151" s="194">
        <v>0.5</v>
      </c>
      <c r="L151" s="48"/>
      <c r="M151" s="166">
        <f t="shared" si="34"/>
        <v>0</v>
      </c>
      <c r="N151" s="48"/>
      <c r="O151" s="49">
        <f t="shared" si="31"/>
        <v>0</v>
      </c>
      <c r="P151" s="132"/>
      <c r="Q151" s="49">
        <f t="shared" si="31"/>
        <v>0</v>
      </c>
      <c r="R151" s="171">
        <f t="shared" si="35"/>
        <v>0</v>
      </c>
      <c r="S151" s="132"/>
      <c r="T151" s="49">
        <f t="shared" si="32"/>
        <v>0</v>
      </c>
      <c r="U151" s="69"/>
    </row>
    <row r="152" s="1" customFormat="1" ht="42.75" customHeight="1" spans="1:21">
      <c r="A152" s="25"/>
      <c r="B152" s="26"/>
      <c r="C152" s="261"/>
      <c r="D152" s="132" t="s">
        <v>64</v>
      </c>
      <c r="E152" s="197" t="s">
        <v>361</v>
      </c>
      <c r="F152" s="191"/>
      <c r="G152" s="69" t="s">
        <v>359</v>
      </c>
      <c r="H152" s="69" t="s">
        <v>290</v>
      </c>
      <c r="I152" s="52" t="s">
        <v>298</v>
      </c>
      <c r="J152" s="191"/>
      <c r="K152" s="194">
        <v>0.5</v>
      </c>
      <c r="L152" s="48"/>
      <c r="M152" s="166">
        <f t="shared" si="34"/>
        <v>0</v>
      </c>
      <c r="N152" s="48"/>
      <c r="O152" s="49">
        <f t="shared" si="31"/>
        <v>0</v>
      </c>
      <c r="P152" s="132"/>
      <c r="Q152" s="49">
        <f t="shared" si="31"/>
        <v>0</v>
      </c>
      <c r="R152" s="171">
        <f t="shared" si="35"/>
        <v>0</v>
      </c>
      <c r="S152" s="132"/>
      <c r="T152" s="49">
        <f t="shared" si="32"/>
        <v>0</v>
      </c>
      <c r="U152" s="69"/>
    </row>
    <row r="153" s="1" customFormat="1" ht="42" customHeight="1" spans="1:21">
      <c r="A153" s="25"/>
      <c r="B153" s="26"/>
      <c r="C153" s="261"/>
      <c r="D153" s="132" t="s">
        <v>69</v>
      </c>
      <c r="E153" s="197" t="s">
        <v>362</v>
      </c>
      <c r="F153" s="191"/>
      <c r="G153" s="69" t="s">
        <v>359</v>
      </c>
      <c r="H153" s="69" t="s">
        <v>290</v>
      </c>
      <c r="I153" s="52" t="s">
        <v>298</v>
      </c>
      <c r="J153" s="191"/>
      <c r="K153" s="194">
        <v>0.5</v>
      </c>
      <c r="L153" s="48"/>
      <c r="M153" s="166">
        <f t="shared" si="34"/>
        <v>0</v>
      </c>
      <c r="N153" s="48"/>
      <c r="O153" s="49">
        <f t="shared" si="31"/>
        <v>0</v>
      </c>
      <c r="P153" s="132"/>
      <c r="Q153" s="49">
        <f t="shared" si="31"/>
        <v>0</v>
      </c>
      <c r="R153" s="171">
        <f t="shared" si="35"/>
        <v>0</v>
      </c>
      <c r="S153" s="132"/>
      <c r="T153" s="49">
        <f t="shared" si="32"/>
        <v>0</v>
      </c>
      <c r="U153" s="69"/>
    </row>
    <row r="154" s="1" customFormat="1" ht="44.25" customHeight="1" spans="1:21">
      <c r="A154" s="25"/>
      <c r="B154" s="26"/>
      <c r="C154" s="261"/>
      <c r="D154" s="132" t="s">
        <v>73</v>
      </c>
      <c r="E154" s="197" t="s">
        <v>363</v>
      </c>
      <c r="F154" s="191"/>
      <c r="G154" s="69" t="s">
        <v>364</v>
      </c>
      <c r="H154" s="191" t="s">
        <v>365</v>
      </c>
      <c r="I154" s="52" t="s">
        <v>298</v>
      </c>
      <c r="J154" s="191"/>
      <c r="K154" s="194">
        <v>0.5</v>
      </c>
      <c r="L154" s="48"/>
      <c r="M154" s="166">
        <f t="shared" si="34"/>
        <v>0</v>
      </c>
      <c r="N154" s="48"/>
      <c r="O154" s="49">
        <f t="shared" si="31"/>
        <v>0</v>
      </c>
      <c r="P154" s="132"/>
      <c r="Q154" s="49">
        <f t="shared" si="31"/>
        <v>0</v>
      </c>
      <c r="R154" s="171">
        <f t="shared" si="35"/>
        <v>0</v>
      </c>
      <c r="S154" s="132"/>
      <c r="T154" s="49">
        <f t="shared" si="32"/>
        <v>0</v>
      </c>
      <c r="U154" s="69"/>
    </row>
    <row r="155" s="1" customFormat="1" ht="15.75" customHeight="1" spans="1:21">
      <c r="A155" s="25"/>
      <c r="B155" s="26"/>
      <c r="C155" s="261"/>
      <c r="D155" s="132" t="s">
        <v>77</v>
      </c>
      <c r="E155" s="197" t="s">
        <v>366</v>
      </c>
      <c r="F155" s="191"/>
      <c r="G155" s="69" t="s">
        <v>367</v>
      </c>
      <c r="H155" s="191" t="s">
        <v>290</v>
      </c>
      <c r="I155" s="52" t="s">
        <v>298</v>
      </c>
      <c r="J155" s="191"/>
      <c r="K155" s="194">
        <v>0.5</v>
      </c>
      <c r="L155" s="48"/>
      <c r="M155" s="166">
        <f t="shared" si="34"/>
        <v>0</v>
      </c>
      <c r="N155" s="48"/>
      <c r="O155" s="49">
        <f t="shared" si="31"/>
        <v>0</v>
      </c>
      <c r="P155" s="132"/>
      <c r="Q155" s="49">
        <f t="shared" si="31"/>
        <v>0</v>
      </c>
      <c r="R155" s="171">
        <f t="shared" si="35"/>
        <v>0</v>
      </c>
      <c r="S155" s="132"/>
      <c r="T155" s="49">
        <f t="shared" si="32"/>
        <v>0</v>
      </c>
      <c r="U155" s="69"/>
    </row>
    <row r="156" s="1" customFormat="1" ht="31.5" customHeight="1" spans="1:21">
      <c r="A156" s="25"/>
      <c r="B156" s="26"/>
      <c r="C156" s="261"/>
      <c r="D156" s="132" t="s">
        <v>80</v>
      </c>
      <c r="E156" s="197" t="s">
        <v>368</v>
      </c>
      <c r="F156" s="191"/>
      <c r="G156" s="69" t="s">
        <v>339</v>
      </c>
      <c r="H156" s="191" t="s">
        <v>290</v>
      </c>
      <c r="I156" s="52" t="s">
        <v>298</v>
      </c>
      <c r="J156" s="191"/>
      <c r="K156" s="194">
        <v>0.5</v>
      </c>
      <c r="L156" s="48"/>
      <c r="M156" s="166">
        <f t="shared" si="34"/>
        <v>0</v>
      </c>
      <c r="N156" s="48"/>
      <c r="O156" s="49">
        <f t="shared" si="31"/>
        <v>0</v>
      </c>
      <c r="P156" s="132"/>
      <c r="Q156" s="49">
        <f t="shared" si="31"/>
        <v>0</v>
      </c>
      <c r="R156" s="171">
        <f t="shared" si="35"/>
        <v>0</v>
      </c>
      <c r="S156" s="132"/>
      <c r="T156" s="49">
        <f t="shared" si="32"/>
        <v>0</v>
      </c>
      <c r="U156" s="69"/>
    </row>
    <row r="157" spans="2:22">
      <c r="B157" s="22" t="s">
        <v>369</v>
      </c>
      <c r="C157" s="227" t="s">
        <v>370</v>
      </c>
      <c r="D157" s="228"/>
      <c r="E157" s="228"/>
      <c r="F157" s="228"/>
      <c r="G157" s="228"/>
      <c r="H157" s="228"/>
      <c r="I157" s="228"/>
      <c r="J157" s="228"/>
      <c r="K157" s="242"/>
      <c r="L157" s="48"/>
      <c r="M157" s="166"/>
      <c r="N157" s="48"/>
      <c r="O157" s="49"/>
      <c r="P157" s="48"/>
      <c r="Q157" s="49"/>
      <c r="R157" s="49"/>
      <c r="S157" s="48"/>
      <c r="T157" s="49"/>
      <c r="U157" s="69"/>
      <c r="V157" s="277"/>
    </row>
    <row r="158" s="1" customFormat="1" spans="1:21">
      <c r="A158" s="25"/>
      <c r="B158" s="19"/>
      <c r="C158" s="220" t="s">
        <v>30</v>
      </c>
      <c r="D158" s="227" t="s">
        <v>371</v>
      </c>
      <c r="E158" s="228"/>
      <c r="F158" s="228"/>
      <c r="G158" s="228"/>
      <c r="H158" s="228"/>
      <c r="I158" s="228"/>
      <c r="J158" s="228"/>
      <c r="K158" s="242"/>
      <c r="L158" s="48"/>
      <c r="M158" s="166"/>
      <c r="N158" s="48"/>
      <c r="O158" s="49"/>
      <c r="P158" s="48"/>
      <c r="Q158" s="49"/>
      <c r="R158" s="49"/>
      <c r="S158" s="48"/>
      <c r="T158" s="49"/>
      <c r="U158" s="69"/>
    </row>
    <row r="159" ht="29.25" customHeight="1" spans="2:22">
      <c r="B159" s="26"/>
      <c r="C159" s="215"/>
      <c r="D159" s="233" t="s">
        <v>34</v>
      </c>
      <c r="E159" s="217" t="s">
        <v>372</v>
      </c>
      <c r="F159" s="218"/>
      <c r="G159" s="216" t="s">
        <v>373</v>
      </c>
      <c r="H159" s="216" t="s">
        <v>290</v>
      </c>
      <c r="I159" s="131" t="s">
        <v>298</v>
      </c>
      <c r="J159" s="216"/>
      <c r="K159" s="195">
        <v>0.4</v>
      </c>
      <c r="L159" s="48"/>
      <c r="M159" s="166">
        <f t="shared" si="10"/>
        <v>0</v>
      </c>
      <c r="N159" s="48"/>
      <c r="O159" s="49">
        <f t="shared" si="31"/>
        <v>0</v>
      </c>
      <c r="P159" s="132"/>
      <c r="Q159" s="49">
        <f t="shared" si="31"/>
        <v>0</v>
      </c>
      <c r="R159" s="171">
        <f t="shared" ref="R159" si="36">AVERAGE(O159,Q159)</f>
        <v>0</v>
      </c>
      <c r="S159" s="132"/>
      <c r="T159" s="49">
        <f t="shared" si="32"/>
        <v>0</v>
      </c>
      <c r="U159" s="69"/>
      <c r="V159" s="2"/>
    </row>
    <row r="160" spans="2:22">
      <c r="B160" s="33"/>
      <c r="C160" s="220" t="s">
        <v>41</v>
      </c>
      <c r="D160" s="227" t="s">
        <v>374</v>
      </c>
      <c r="E160" s="228"/>
      <c r="F160" s="228"/>
      <c r="G160" s="228"/>
      <c r="H160" s="228"/>
      <c r="I160" s="228"/>
      <c r="J160" s="228"/>
      <c r="K160" s="242"/>
      <c r="L160" s="48"/>
      <c r="M160" s="166"/>
      <c r="N160" s="48"/>
      <c r="O160" s="49"/>
      <c r="P160" s="48"/>
      <c r="Q160" s="49"/>
      <c r="R160" s="49"/>
      <c r="S160" s="48"/>
      <c r="T160" s="49"/>
      <c r="U160" s="69"/>
      <c r="V160" s="2"/>
    </row>
    <row r="161" s="1" customFormat="1" ht="28.5" customHeight="1" spans="1:21">
      <c r="A161" s="25"/>
      <c r="B161" s="26"/>
      <c r="C161" s="215"/>
      <c r="D161" s="77" t="s">
        <v>34</v>
      </c>
      <c r="E161" s="257" t="s">
        <v>375</v>
      </c>
      <c r="F161" s="258"/>
      <c r="G161" s="77" t="s">
        <v>359</v>
      </c>
      <c r="H161" s="216" t="s">
        <v>290</v>
      </c>
      <c r="I161" s="131" t="s">
        <v>298</v>
      </c>
      <c r="J161" s="77"/>
      <c r="K161" s="173">
        <v>0.04</v>
      </c>
      <c r="L161" s="240"/>
      <c r="M161" s="166">
        <f>K161*L161</f>
        <v>0</v>
      </c>
      <c r="N161" s="48"/>
      <c r="O161" s="49">
        <f t="shared" si="31"/>
        <v>0</v>
      </c>
      <c r="P161" s="132"/>
      <c r="Q161" s="49">
        <f t="shared" si="31"/>
        <v>0</v>
      </c>
      <c r="R161" s="171">
        <f t="shared" ref="R161" si="37">AVERAGE(O161,Q161)</f>
        <v>0</v>
      </c>
      <c r="S161" s="132"/>
      <c r="T161" s="49">
        <f t="shared" si="32"/>
        <v>0</v>
      </c>
      <c r="U161" s="77"/>
    </row>
    <row r="162" spans="2:22">
      <c r="B162" s="33"/>
      <c r="C162" s="220" t="s">
        <v>146</v>
      </c>
      <c r="D162" s="227" t="s">
        <v>376</v>
      </c>
      <c r="E162" s="228"/>
      <c r="F162" s="228"/>
      <c r="G162" s="228"/>
      <c r="H162" s="228"/>
      <c r="I162" s="228"/>
      <c r="J162" s="228"/>
      <c r="K162" s="242"/>
      <c r="L162" s="48"/>
      <c r="M162" s="166"/>
      <c r="N162" s="48"/>
      <c r="O162" s="49"/>
      <c r="P162" s="48"/>
      <c r="Q162" s="49"/>
      <c r="R162" s="49"/>
      <c r="S162" s="48"/>
      <c r="T162" s="49"/>
      <c r="U162" s="69"/>
      <c r="V162" s="2"/>
    </row>
    <row r="163" s="1" customFormat="1" ht="28.5" customHeight="1" spans="1:21">
      <c r="A163" s="25"/>
      <c r="B163" s="26"/>
      <c r="C163" s="215"/>
      <c r="D163" s="77" t="s">
        <v>34</v>
      </c>
      <c r="E163" s="197" t="s">
        <v>377</v>
      </c>
      <c r="F163" s="159"/>
      <c r="G163" s="69"/>
      <c r="H163" s="69"/>
      <c r="I163" s="52"/>
      <c r="J163" s="69"/>
      <c r="K163" s="172"/>
      <c r="L163" s="48"/>
      <c r="M163" s="166"/>
      <c r="N163" s="48"/>
      <c r="O163" s="49">
        <f t="shared" si="31"/>
        <v>0</v>
      </c>
      <c r="P163" s="48"/>
      <c r="Q163" s="49">
        <f t="shared" si="31"/>
        <v>0</v>
      </c>
      <c r="R163" s="49"/>
      <c r="S163" s="48"/>
      <c r="T163" s="49">
        <f t="shared" si="32"/>
        <v>0</v>
      </c>
      <c r="U163" s="69"/>
    </row>
    <row r="164" s="1" customFormat="1" spans="1:21">
      <c r="A164" s="25"/>
      <c r="B164" s="33"/>
      <c r="C164" s="226"/>
      <c r="D164" s="226"/>
      <c r="E164" s="259" t="s">
        <v>295</v>
      </c>
      <c r="F164" s="162" t="s">
        <v>378</v>
      </c>
      <c r="G164" s="260" t="s">
        <v>379</v>
      </c>
      <c r="H164" s="191" t="s">
        <v>290</v>
      </c>
      <c r="I164" s="131" t="s">
        <v>298</v>
      </c>
      <c r="J164" s="191"/>
      <c r="K164" s="175">
        <v>3</v>
      </c>
      <c r="L164" s="260"/>
      <c r="M164" s="166">
        <f t="shared" ref="M164:M166" si="38">K164*L164</f>
        <v>0</v>
      </c>
      <c r="N164" s="48"/>
      <c r="O164" s="49">
        <f t="shared" si="31"/>
        <v>0</v>
      </c>
      <c r="P164" s="132"/>
      <c r="Q164" s="49">
        <f t="shared" si="31"/>
        <v>0</v>
      </c>
      <c r="R164" s="171">
        <f t="shared" ref="R164:R166" si="39">AVERAGE(O164,Q164)</f>
        <v>0</v>
      </c>
      <c r="S164" s="132"/>
      <c r="T164" s="49">
        <f t="shared" si="32"/>
        <v>0</v>
      </c>
      <c r="U164" s="132"/>
    </row>
    <row r="165" s="1" customFormat="1" spans="1:21">
      <c r="A165" s="25"/>
      <c r="B165" s="33"/>
      <c r="C165" s="226"/>
      <c r="D165" s="226"/>
      <c r="E165" s="186" t="s">
        <v>299</v>
      </c>
      <c r="F165" s="183" t="s">
        <v>380</v>
      </c>
      <c r="G165" s="48" t="s">
        <v>379</v>
      </c>
      <c r="H165" s="191" t="s">
        <v>290</v>
      </c>
      <c r="I165" s="131" t="s">
        <v>298</v>
      </c>
      <c r="J165" s="191"/>
      <c r="K165" s="176">
        <v>2</v>
      </c>
      <c r="L165" s="48"/>
      <c r="M165" s="166">
        <f t="shared" si="38"/>
        <v>0</v>
      </c>
      <c r="N165" s="48"/>
      <c r="O165" s="49">
        <f t="shared" si="31"/>
        <v>0</v>
      </c>
      <c r="P165" s="132"/>
      <c r="Q165" s="49">
        <f t="shared" si="31"/>
        <v>0</v>
      </c>
      <c r="R165" s="171">
        <f t="shared" si="39"/>
        <v>0</v>
      </c>
      <c r="S165" s="132"/>
      <c r="T165" s="49">
        <f t="shared" si="32"/>
        <v>0</v>
      </c>
      <c r="U165" s="69"/>
    </row>
    <row r="166" s="1" customFormat="1" spans="1:21">
      <c r="A166" s="25"/>
      <c r="B166" s="33"/>
      <c r="C166" s="226"/>
      <c r="D166" s="226"/>
      <c r="E166" s="186" t="s">
        <v>301</v>
      </c>
      <c r="F166" s="183" t="s">
        <v>381</v>
      </c>
      <c r="G166" s="48" t="s">
        <v>379</v>
      </c>
      <c r="H166" s="191" t="s">
        <v>290</v>
      </c>
      <c r="I166" s="131" t="s">
        <v>298</v>
      </c>
      <c r="J166" s="191"/>
      <c r="K166" s="176">
        <v>1</v>
      </c>
      <c r="L166" s="48"/>
      <c r="M166" s="166">
        <f t="shared" si="38"/>
        <v>0</v>
      </c>
      <c r="N166" s="48"/>
      <c r="O166" s="49">
        <f t="shared" si="31"/>
        <v>0</v>
      </c>
      <c r="P166" s="132"/>
      <c r="Q166" s="49">
        <f t="shared" si="31"/>
        <v>0</v>
      </c>
      <c r="R166" s="171">
        <f t="shared" si="39"/>
        <v>0</v>
      </c>
      <c r="S166" s="132"/>
      <c r="T166" s="49">
        <f t="shared" si="32"/>
        <v>0</v>
      </c>
      <c r="U166" s="69"/>
    </row>
    <row r="167" s="1" customFormat="1" spans="1:21">
      <c r="A167" s="25"/>
      <c r="B167" s="33"/>
      <c r="C167" s="226"/>
      <c r="D167" s="77" t="s">
        <v>49</v>
      </c>
      <c r="E167" s="197" t="s">
        <v>382</v>
      </c>
      <c r="F167" s="159"/>
      <c r="G167" s="69"/>
      <c r="H167" s="69"/>
      <c r="I167" s="52"/>
      <c r="J167" s="69"/>
      <c r="K167" s="172"/>
      <c r="L167" s="260"/>
      <c r="M167" s="196"/>
      <c r="N167" s="260"/>
      <c r="O167" s="49">
        <f t="shared" si="31"/>
        <v>0</v>
      </c>
      <c r="P167" s="260"/>
      <c r="Q167" s="49">
        <f t="shared" si="31"/>
        <v>0</v>
      </c>
      <c r="R167" s="171"/>
      <c r="S167" s="260"/>
      <c r="T167" s="49">
        <f t="shared" si="32"/>
        <v>0</v>
      </c>
      <c r="U167" s="132"/>
    </row>
    <row r="168" s="1" customFormat="1" spans="1:21">
      <c r="A168" s="25"/>
      <c r="B168" s="33"/>
      <c r="C168" s="226"/>
      <c r="D168" s="226"/>
      <c r="E168" s="259" t="s">
        <v>295</v>
      </c>
      <c r="F168" s="162" t="s">
        <v>383</v>
      </c>
      <c r="G168" s="260" t="s">
        <v>384</v>
      </c>
      <c r="H168" s="191" t="s">
        <v>290</v>
      </c>
      <c r="I168" s="131" t="s">
        <v>298</v>
      </c>
      <c r="J168" s="191"/>
      <c r="K168" s="175" t="s">
        <v>385</v>
      </c>
      <c r="L168" s="260"/>
      <c r="M168" s="196"/>
      <c r="N168" s="260"/>
      <c r="O168" s="49">
        <f t="shared" si="31"/>
        <v>0</v>
      </c>
      <c r="P168" s="260"/>
      <c r="Q168" s="49">
        <f t="shared" si="31"/>
        <v>0</v>
      </c>
      <c r="R168" s="171"/>
      <c r="S168" s="260"/>
      <c r="T168" s="49">
        <f t="shared" si="32"/>
        <v>0</v>
      </c>
      <c r="U168" s="132"/>
    </row>
    <row r="169" s="1" customFormat="1" spans="1:21">
      <c r="A169" s="25"/>
      <c r="B169" s="33"/>
      <c r="C169" s="226"/>
      <c r="D169" s="226"/>
      <c r="E169" s="186" t="s">
        <v>299</v>
      </c>
      <c r="F169" s="183" t="s">
        <v>386</v>
      </c>
      <c r="G169" s="260" t="s">
        <v>384</v>
      </c>
      <c r="H169" s="191" t="s">
        <v>290</v>
      </c>
      <c r="I169" s="131" t="s">
        <v>298</v>
      </c>
      <c r="J169" s="191"/>
      <c r="K169" s="176" t="s">
        <v>387</v>
      </c>
      <c r="L169" s="260"/>
      <c r="M169" s="196"/>
      <c r="N169" s="260"/>
      <c r="O169" s="49">
        <f t="shared" si="31"/>
        <v>0</v>
      </c>
      <c r="P169" s="260"/>
      <c r="Q169" s="49">
        <f t="shared" si="31"/>
        <v>0</v>
      </c>
      <c r="R169" s="171"/>
      <c r="S169" s="260"/>
      <c r="T169" s="49">
        <f t="shared" si="32"/>
        <v>0</v>
      </c>
      <c r="U169" s="132"/>
    </row>
    <row r="170" s="1" customFormat="1" customHeight="1" spans="1:21">
      <c r="A170" s="25"/>
      <c r="B170" s="33"/>
      <c r="C170" s="226"/>
      <c r="D170" s="226"/>
      <c r="E170" s="186" t="s">
        <v>301</v>
      </c>
      <c r="F170" s="183" t="s">
        <v>388</v>
      </c>
      <c r="G170" s="260" t="s">
        <v>384</v>
      </c>
      <c r="H170" s="191" t="s">
        <v>290</v>
      </c>
      <c r="I170" s="131" t="s">
        <v>298</v>
      </c>
      <c r="J170" s="191"/>
      <c r="K170" s="176" t="s">
        <v>389</v>
      </c>
      <c r="L170" s="260"/>
      <c r="M170" s="196"/>
      <c r="N170" s="260"/>
      <c r="O170" s="49">
        <f t="shared" si="31"/>
        <v>0</v>
      </c>
      <c r="P170" s="260"/>
      <c r="Q170" s="49">
        <f t="shared" si="31"/>
        <v>0</v>
      </c>
      <c r="R170" s="171"/>
      <c r="S170" s="260"/>
      <c r="T170" s="49">
        <f t="shared" si="32"/>
        <v>0</v>
      </c>
      <c r="U170" s="132"/>
    </row>
    <row r="171" spans="2:22">
      <c r="B171" s="33"/>
      <c r="C171" s="269" t="s">
        <v>390</v>
      </c>
      <c r="D171" s="227" t="s">
        <v>391</v>
      </c>
      <c r="E171" s="228"/>
      <c r="F171" s="228"/>
      <c r="G171" s="228"/>
      <c r="H171" s="228"/>
      <c r="I171" s="228"/>
      <c r="J171" s="228"/>
      <c r="K171" s="242"/>
      <c r="L171" s="48"/>
      <c r="M171" s="166"/>
      <c r="N171" s="48"/>
      <c r="O171" s="49"/>
      <c r="P171" s="48"/>
      <c r="Q171" s="49"/>
      <c r="R171" s="49"/>
      <c r="S171" s="48"/>
      <c r="T171" s="49"/>
      <c r="U171" s="69"/>
      <c r="V171" s="2"/>
    </row>
    <row r="172" ht="45" customHeight="1" spans="2:22">
      <c r="B172" s="26"/>
      <c r="C172" s="215"/>
      <c r="D172" s="77" t="s">
        <v>34</v>
      </c>
      <c r="E172" s="197" t="s">
        <v>392</v>
      </c>
      <c r="F172" s="159"/>
      <c r="G172" s="69"/>
      <c r="H172" s="77"/>
      <c r="I172" s="145"/>
      <c r="J172" s="77"/>
      <c r="K172" s="187"/>
      <c r="L172" s="48"/>
      <c r="M172" s="166"/>
      <c r="N172" s="48"/>
      <c r="O172" s="49">
        <f t="shared" si="31"/>
        <v>0</v>
      </c>
      <c r="P172" s="48"/>
      <c r="Q172" s="49">
        <f t="shared" si="31"/>
        <v>0</v>
      </c>
      <c r="R172" s="49"/>
      <c r="S172" s="48"/>
      <c r="T172" s="49">
        <f t="shared" si="32"/>
        <v>0</v>
      </c>
      <c r="U172" s="69"/>
      <c r="V172" s="2"/>
    </row>
    <row r="173" s="1" customFormat="1" ht="12.95" customHeight="1" spans="1:22">
      <c r="A173" s="25"/>
      <c r="B173" s="33"/>
      <c r="C173" s="226"/>
      <c r="D173" s="226"/>
      <c r="E173" s="259" t="s">
        <v>295</v>
      </c>
      <c r="F173" s="162" t="s">
        <v>393</v>
      </c>
      <c r="G173" s="260" t="s">
        <v>289</v>
      </c>
      <c r="H173" s="191" t="s">
        <v>290</v>
      </c>
      <c r="I173" s="131" t="s">
        <v>298</v>
      </c>
      <c r="J173" s="215"/>
      <c r="K173" s="175">
        <v>5</v>
      </c>
      <c r="L173" s="260"/>
      <c r="M173" s="196">
        <f t="shared" si="10"/>
        <v>0</v>
      </c>
      <c r="N173" s="260"/>
      <c r="O173" s="49">
        <f t="shared" si="31"/>
        <v>0</v>
      </c>
      <c r="P173" s="132"/>
      <c r="Q173" s="49">
        <f t="shared" si="31"/>
        <v>0</v>
      </c>
      <c r="R173" s="171">
        <f t="shared" ref="R173:R175" si="40">AVERAGE(O173,Q173)</f>
        <v>0</v>
      </c>
      <c r="S173" s="132"/>
      <c r="T173" s="49">
        <f t="shared" si="32"/>
        <v>0</v>
      </c>
      <c r="U173" s="132"/>
      <c r="V173" s="2"/>
    </row>
    <row r="174" s="1" customFormat="1" ht="12.95" customHeight="1" spans="1:22">
      <c r="A174" s="25"/>
      <c r="B174" s="33"/>
      <c r="C174" s="226"/>
      <c r="D174" s="226"/>
      <c r="E174" s="186" t="s">
        <v>299</v>
      </c>
      <c r="F174" s="183" t="s">
        <v>394</v>
      </c>
      <c r="G174" s="260" t="s">
        <v>289</v>
      </c>
      <c r="H174" s="191" t="s">
        <v>290</v>
      </c>
      <c r="I174" s="131" t="s">
        <v>298</v>
      </c>
      <c r="J174" s="215"/>
      <c r="K174" s="175">
        <v>10</v>
      </c>
      <c r="L174" s="260"/>
      <c r="M174" s="196">
        <f t="shared" ref="M174:M175" si="41">K174*L174</f>
        <v>0</v>
      </c>
      <c r="N174" s="260"/>
      <c r="O174" s="49">
        <f t="shared" si="31"/>
        <v>0</v>
      </c>
      <c r="P174" s="132"/>
      <c r="Q174" s="49">
        <f t="shared" si="31"/>
        <v>0</v>
      </c>
      <c r="R174" s="171">
        <f t="shared" si="40"/>
        <v>0</v>
      </c>
      <c r="S174" s="132"/>
      <c r="T174" s="49">
        <f t="shared" si="32"/>
        <v>0</v>
      </c>
      <c r="U174" s="132"/>
      <c r="V174" s="2"/>
    </row>
    <row r="175" s="1" customFormat="1" ht="12.95" customHeight="1" spans="1:21">
      <c r="A175" s="25"/>
      <c r="B175" s="33"/>
      <c r="C175" s="260"/>
      <c r="D175" s="260"/>
      <c r="E175" s="186" t="s">
        <v>301</v>
      </c>
      <c r="F175" s="183" t="s">
        <v>395</v>
      </c>
      <c r="G175" s="260" t="s">
        <v>289</v>
      </c>
      <c r="H175" s="191" t="s">
        <v>290</v>
      </c>
      <c r="I175" s="131" t="s">
        <v>298</v>
      </c>
      <c r="J175" s="132"/>
      <c r="K175" s="176">
        <v>15</v>
      </c>
      <c r="L175" s="48"/>
      <c r="M175" s="196">
        <f t="shared" si="41"/>
        <v>0</v>
      </c>
      <c r="N175" s="260"/>
      <c r="O175" s="49">
        <f t="shared" si="31"/>
        <v>0</v>
      </c>
      <c r="P175" s="132"/>
      <c r="Q175" s="49">
        <f t="shared" si="31"/>
        <v>0</v>
      </c>
      <c r="R175" s="171">
        <f t="shared" si="40"/>
        <v>0</v>
      </c>
      <c r="S175" s="132"/>
      <c r="T175" s="49">
        <f t="shared" si="32"/>
        <v>0</v>
      </c>
      <c r="U175" s="69"/>
    </row>
    <row r="176" s="1" customFormat="1" spans="1:21">
      <c r="A176" s="25"/>
      <c r="B176" s="33"/>
      <c r="C176" s="220" t="s">
        <v>329</v>
      </c>
      <c r="D176" s="227" t="s">
        <v>396</v>
      </c>
      <c r="E176" s="228"/>
      <c r="F176" s="228"/>
      <c r="G176" s="228"/>
      <c r="H176" s="228"/>
      <c r="I176" s="228"/>
      <c r="J176" s="228"/>
      <c r="K176" s="242"/>
      <c r="L176" s="48"/>
      <c r="M176" s="166"/>
      <c r="N176" s="48"/>
      <c r="O176" s="49"/>
      <c r="P176" s="48"/>
      <c r="Q176" s="49"/>
      <c r="R176" s="49"/>
      <c r="S176" s="48"/>
      <c r="T176" s="49"/>
      <c r="U176" s="69"/>
    </row>
    <row r="177" s="1" customFormat="1" ht="30.75" customHeight="1" spans="1:21">
      <c r="A177" s="25"/>
      <c r="B177" s="26"/>
      <c r="C177" s="215"/>
      <c r="D177" s="77" t="s">
        <v>397</v>
      </c>
      <c r="E177" s="257" t="s">
        <v>398</v>
      </c>
      <c r="F177" s="258"/>
      <c r="G177" s="77" t="s">
        <v>399</v>
      </c>
      <c r="H177" s="77" t="s">
        <v>400</v>
      </c>
      <c r="I177" s="131" t="s">
        <v>298</v>
      </c>
      <c r="J177" s="77"/>
      <c r="K177" s="173">
        <v>0.04</v>
      </c>
      <c r="L177" s="240"/>
      <c r="M177" s="196">
        <f t="shared" ref="M177:M179" si="42">K177*L177</f>
        <v>0</v>
      </c>
      <c r="N177" s="260"/>
      <c r="O177" s="49">
        <f t="shared" si="31"/>
        <v>0</v>
      </c>
      <c r="P177" s="132"/>
      <c r="Q177" s="49">
        <f t="shared" si="31"/>
        <v>0</v>
      </c>
      <c r="R177" s="171">
        <f t="shared" ref="R177:R179" si="43">AVERAGE(O177,Q177)</f>
        <v>0</v>
      </c>
      <c r="S177" s="132"/>
      <c r="T177" s="49">
        <f t="shared" si="32"/>
        <v>0</v>
      </c>
      <c r="U177" s="69"/>
    </row>
    <row r="178" s="1" customFormat="1" ht="30.75" customHeight="1" spans="1:21">
      <c r="A178" s="25"/>
      <c r="B178" s="26"/>
      <c r="C178" s="215"/>
      <c r="D178" s="77" t="s">
        <v>49</v>
      </c>
      <c r="E178" s="257" t="s">
        <v>401</v>
      </c>
      <c r="F178" s="258"/>
      <c r="G178" s="77" t="s">
        <v>367</v>
      </c>
      <c r="H178" s="77" t="s">
        <v>290</v>
      </c>
      <c r="I178" s="131" t="s">
        <v>298</v>
      </c>
      <c r="J178" s="77"/>
      <c r="K178" s="173">
        <v>0.04</v>
      </c>
      <c r="L178" s="240"/>
      <c r="M178" s="196">
        <f t="shared" si="42"/>
        <v>0</v>
      </c>
      <c r="N178" s="260"/>
      <c r="O178" s="49">
        <f t="shared" si="31"/>
        <v>0</v>
      </c>
      <c r="P178" s="132"/>
      <c r="Q178" s="49">
        <f t="shared" si="31"/>
        <v>0</v>
      </c>
      <c r="R178" s="171">
        <f t="shared" si="43"/>
        <v>0</v>
      </c>
      <c r="S178" s="132"/>
      <c r="T178" s="49">
        <f t="shared" si="32"/>
        <v>0</v>
      </c>
      <c r="U178" s="69"/>
    </row>
    <row r="179" s="1" customFormat="1" ht="30.75" customHeight="1" spans="1:21">
      <c r="A179" s="25"/>
      <c r="B179" s="161"/>
      <c r="C179" s="132"/>
      <c r="D179" s="69" t="s">
        <v>53</v>
      </c>
      <c r="E179" s="197" t="s">
        <v>402</v>
      </c>
      <c r="F179" s="159"/>
      <c r="G179" s="69" t="s">
        <v>367</v>
      </c>
      <c r="H179" s="69" t="s">
        <v>290</v>
      </c>
      <c r="I179" s="131" t="s">
        <v>298</v>
      </c>
      <c r="J179" s="69"/>
      <c r="K179" s="172">
        <v>0.04</v>
      </c>
      <c r="L179" s="48"/>
      <c r="M179" s="196">
        <f t="shared" si="42"/>
        <v>0</v>
      </c>
      <c r="N179" s="260"/>
      <c r="O179" s="49">
        <f t="shared" si="31"/>
        <v>0</v>
      </c>
      <c r="P179" s="132"/>
      <c r="Q179" s="49">
        <f t="shared" si="31"/>
        <v>0</v>
      </c>
      <c r="R179" s="171">
        <f t="shared" si="43"/>
        <v>0</v>
      </c>
      <c r="S179" s="132"/>
      <c r="T179" s="49">
        <f t="shared" si="32"/>
        <v>0</v>
      </c>
      <c r="U179" s="69"/>
    </row>
    <row r="180" spans="7:21">
      <c r="G180" s="2"/>
      <c r="H180" s="2"/>
      <c r="I180" s="270"/>
      <c r="J180" s="2"/>
      <c r="L180" s="271"/>
      <c r="M180" s="272"/>
      <c r="N180" s="271"/>
      <c r="O180" s="273"/>
      <c r="P180" s="271"/>
      <c r="Q180" s="273"/>
      <c r="R180" s="273"/>
      <c r="S180" s="271"/>
      <c r="T180" s="273"/>
      <c r="U180" s="278"/>
    </row>
    <row r="181" spans="1:21">
      <c r="A181" s="5"/>
      <c r="B181" s="5"/>
      <c r="L181" s="274"/>
      <c r="M181" s="272"/>
      <c r="N181" s="274"/>
      <c r="O181" s="273"/>
      <c r="P181" s="274"/>
      <c r="Q181" s="273"/>
      <c r="R181" s="273"/>
      <c r="S181" s="274"/>
      <c r="T181" s="273"/>
      <c r="U181" s="279"/>
    </row>
    <row r="182" spans="1:21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274"/>
      <c r="M182" s="272"/>
      <c r="N182" s="274"/>
      <c r="O182" s="273"/>
      <c r="P182" s="274"/>
      <c r="Q182" s="273"/>
      <c r="R182" s="273"/>
      <c r="S182" s="274"/>
      <c r="T182" s="273"/>
      <c r="U182" s="279"/>
    </row>
    <row r="183" spans="1:21">
      <c r="A183" s="5"/>
      <c r="B183" s="5"/>
      <c r="L183" s="275"/>
      <c r="M183" s="276"/>
      <c r="N183" s="275"/>
      <c r="O183" s="276"/>
      <c r="P183" s="275"/>
      <c r="Q183" s="276"/>
      <c r="R183" s="276"/>
      <c r="S183" s="275"/>
      <c r="T183" s="276"/>
      <c r="U183" s="276"/>
    </row>
  </sheetData>
  <mergeCells count="149">
    <mergeCell ref="B1:U1"/>
    <mergeCell ref="B2:U2"/>
    <mergeCell ref="L8:M8"/>
    <mergeCell ref="N8:O8"/>
    <mergeCell ref="P8:Q8"/>
    <mergeCell ref="S8:T8"/>
    <mergeCell ref="B10:F10"/>
    <mergeCell ref="C11:K11"/>
    <mergeCell ref="D12:K12"/>
    <mergeCell ref="E13:F13"/>
    <mergeCell ref="D14:K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D42:K42"/>
    <mergeCell ref="E43:F43"/>
    <mergeCell ref="E44:F44"/>
    <mergeCell ref="C45:K45"/>
    <mergeCell ref="D46:K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D57:K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C68:K68"/>
    <mergeCell ref="D69:K69"/>
    <mergeCell ref="E70:F70"/>
    <mergeCell ref="E71:F71"/>
    <mergeCell ref="E72:F72"/>
    <mergeCell ref="E73:F73"/>
    <mergeCell ref="E74:F74"/>
    <mergeCell ref="E75:F75"/>
    <mergeCell ref="D76:K76"/>
    <mergeCell ref="E77:F77"/>
    <mergeCell ref="E78:F78"/>
    <mergeCell ref="E79:F79"/>
    <mergeCell ref="E80:F80"/>
    <mergeCell ref="E81:F81"/>
    <mergeCell ref="E82:F82"/>
    <mergeCell ref="E83:F83"/>
    <mergeCell ref="D84:K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C96:K96"/>
    <mergeCell ref="D97:K97"/>
    <mergeCell ref="D98:F98"/>
    <mergeCell ref="D99:K99"/>
    <mergeCell ref="E100:F100"/>
    <mergeCell ref="E104:F104"/>
    <mergeCell ref="E107:F107"/>
    <mergeCell ref="E110:F110"/>
    <mergeCell ref="E113:F113"/>
    <mergeCell ref="E114:F114"/>
    <mergeCell ref="D115:K115"/>
    <mergeCell ref="E116:F116"/>
    <mergeCell ref="E119:F119"/>
    <mergeCell ref="D122:K122"/>
    <mergeCell ref="E123:F123"/>
    <mergeCell ref="D124:K124"/>
    <mergeCell ref="E125:F125"/>
    <mergeCell ref="E126:F126"/>
    <mergeCell ref="E130:F130"/>
    <mergeCell ref="E138:F138"/>
    <mergeCell ref="E146:F146"/>
    <mergeCell ref="D147:K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C157:K157"/>
    <mergeCell ref="D158:K158"/>
    <mergeCell ref="E159:F159"/>
    <mergeCell ref="D160:K160"/>
    <mergeCell ref="E161:F161"/>
    <mergeCell ref="D162:K162"/>
    <mergeCell ref="E163:F163"/>
    <mergeCell ref="E167:F167"/>
    <mergeCell ref="D171:K171"/>
    <mergeCell ref="E172:F172"/>
    <mergeCell ref="D176:K176"/>
    <mergeCell ref="E177:F177"/>
    <mergeCell ref="E178:F178"/>
    <mergeCell ref="E179:F179"/>
    <mergeCell ref="C182:K182"/>
    <mergeCell ref="G8:G9"/>
    <mergeCell ref="H8:H9"/>
    <mergeCell ref="I8:I9"/>
    <mergeCell ref="J8:J9"/>
    <mergeCell ref="J55:J56"/>
    <mergeCell ref="J74:J75"/>
    <mergeCell ref="J172:J175"/>
    <mergeCell ref="K8:K9"/>
    <mergeCell ref="R8:R9"/>
    <mergeCell ref="U8:U9"/>
    <mergeCell ref="B8:F9"/>
  </mergeCells>
  <dataValidations count="1">
    <dataValidation type="whole" operator="between" allowBlank="1" showInputMessage="1" showErrorMessage="1" sqref="G6">
      <formula1>1</formula1>
      <formula2>3</formula2>
    </dataValidation>
  </dataValidations>
  <pageMargins left="0.7" right="0.7" top="0.75" bottom="0.75" header="0.3" footer="0.3"/>
  <pageSetup paperSize="9" scale="31" orientation="portrait"/>
  <headerFooter/>
  <rowBreaks count="1" manualBreakCount="1">
    <brk id="67" max="2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3"/>
  <sheetViews>
    <sheetView tabSelected="1" zoomScale="73" zoomScaleNormal="73" zoomScaleSheetLayoutView="80" topLeftCell="A185" workbookViewId="0">
      <selection activeCell="D196" sqref="D196"/>
    </sheetView>
  </sheetViews>
  <sheetFormatPr defaultColWidth="9" defaultRowHeight="12.75"/>
  <cols>
    <col min="1" max="1" width="1.57142857142857" style="3" customWidth="1"/>
    <col min="2" max="3" width="3" style="4" customWidth="1"/>
    <col min="4" max="4" width="4.57142857142857" style="4" customWidth="1"/>
    <col min="5" max="5" width="3" style="4" customWidth="1"/>
    <col min="6" max="6" width="54.1428571428571" style="5" customWidth="1"/>
    <col min="7" max="7" width="45.5714285714286" style="6" customWidth="1"/>
    <col min="8" max="8" width="22.5714285714286" style="6" customWidth="1"/>
    <col min="9" max="9" width="14.7142857142857" style="5" customWidth="1"/>
    <col min="10" max="10" width="13.4285714285714" style="7" customWidth="1"/>
    <col min="11" max="11" width="8.42857142857143" style="8" customWidth="1"/>
    <col min="12" max="12" width="9" style="5"/>
    <col min="13" max="13" width="8.42857142857143" style="8" customWidth="1"/>
    <col min="14" max="14" width="9" style="5"/>
    <col min="15" max="15" width="8.42857142857143" style="8" customWidth="1"/>
    <col min="16" max="17" width="9" style="5" customWidth="1"/>
    <col min="18" max="18" width="8.42857142857143" style="8" customWidth="1"/>
    <col min="19" max="19" width="9" style="5" customWidth="1"/>
    <col min="20" max="20" width="44.5714285714286" style="5" customWidth="1"/>
    <col min="21" max="21" width="6.85714285714286" style="5" customWidth="1"/>
    <col min="22" max="22" width="3" style="5" customWidth="1"/>
    <col min="23" max="23" width="15.4285714285714" style="5" customWidth="1"/>
    <col min="24" max="25" width="12.7142857142857" style="5" customWidth="1"/>
    <col min="26" max="26" width="10.8571428571429" style="5" customWidth="1"/>
    <col min="27" max="27" width="13.7142857142857" style="5" customWidth="1"/>
    <col min="28" max="28" width="11" style="5" customWidth="1"/>
    <col min="29" max="29" width="12.5714285714286" style="5" customWidth="1"/>
    <col min="30" max="30" width="9" style="5"/>
    <col min="31" max="31" width="13.7142857142857" style="5" customWidth="1"/>
    <col min="32" max="257" width="9" style="5"/>
    <col min="258" max="258" width="1.57142857142857" style="5" customWidth="1"/>
    <col min="259" max="262" width="3" style="5" customWidth="1"/>
    <col min="263" max="263" width="34.4285714285714" style="5" customWidth="1"/>
    <col min="264" max="264" width="10" style="5" customWidth="1"/>
    <col min="265" max="265" width="11.2857142857143" style="5" customWidth="1"/>
    <col min="266" max="267" width="14.7142857142857" style="5" customWidth="1"/>
    <col min="268" max="268" width="9.42857142857143" style="5" customWidth="1"/>
    <col min="269" max="269" width="13.2857142857143" style="5" customWidth="1"/>
    <col min="270" max="270" width="9" style="5"/>
    <col min="271" max="271" width="8.42857142857143" style="5" customWidth="1"/>
    <col min="272" max="272" width="9" style="5"/>
    <col min="273" max="273" width="8.42857142857143" style="5" customWidth="1"/>
    <col min="274" max="275" width="9" style="5"/>
    <col min="276" max="276" width="44.5714285714286" style="5" customWidth="1"/>
    <col min="277" max="277" width="6.85714285714286" style="5" customWidth="1"/>
    <col min="278" max="278" width="9.14285714285714" style="5" customWidth="1"/>
    <col min="279" max="513" width="9" style="5"/>
    <col min="514" max="514" width="1.57142857142857" style="5" customWidth="1"/>
    <col min="515" max="518" width="3" style="5" customWidth="1"/>
    <col min="519" max="519" width="34.4285714285714" style="5" customWidth="1"/>
    <col min="520" max="520" width="10" style="5" customWidth="1"/>
    <col min="521" max="521" width="11.2857142857143" style="5" customWidth="1"/>
    <col min="522" max="523" width="14.7142857142857" style="5" customWidth="1"/>
    <col min="524" max="524" width="9.42857142857143" style="5" customWidth="1"/>
    <col min="525" max="525" width="13.2857142857143" style="5" customWidth="1"/>
    <col min="526" max="526" width="9" style="5"/>
    <col min="527" max="527" width="8.42857142857143" style="5" customWidth="1"/>
    <col min="528" max="528" width="9" style="5"/>
    <col min="529" max="529" width="8.42857142857143" style="5" customWidth="1"/>
    <col min="530" max="531" width="9" style="5"/>
    <col min="532" max="532" width="44.5714285714286" style="5" customWidth="1"/>
    <col min="533" max="533" width="6.85714285714286" style="5" customWidth="1"/>
    <col min="534" max="534" width="9.14285714285714" style="5" customWidth="1"/>
    <col min="535" max="769" width="9" style="5"/>
    <col min="770" max="770" width="1.57142857142857" style="5" customWidth="1"/>
    <col min="771" max="774" width="3" style="5" customWidth="1"/>
    <col min="775" max="775" width="34.4285714285714" style="5" customWidth="1"/>
    <col min="776" max="776" width="10" style="5" customWidth="1"/>
    <col min="777" max="777" width="11.2857142857143" style="5" customWidth="1"/>
    <col min="778" max="779" width="14.7142857142857" style="5" customWidth="1"/>
    <col min="780" max="780" width="9.42857142857143" style="5" customWidth="1"/>
    <col min="781" max="781" width="13.2857142857143" style="5" customWidth="1"/>
    <col min="782" max="782" width="9" style="5"/>
    <col min="783" max="783" width="8.42857142857143" style="5" customWidth="1"/>
    <col min="784" max="784" width="9" style="5"/>
    <col min="785" max="785" width="8.42857142857143" style="5" customWidth="1"/>
    <col min="786" max="787" width="9" style="5"/>
    <col min="788" max="788" width="44.5714285714286" style="5" customWidth="1"/>
    <col min="789" max="789" width="6.85714285714286" style="5" customWidth="1"/>
    <col min="790" max="790" width="9.14285714285714" style="5" customWidth="1"/>
    <col min="791" max="1025" width="9" style="5"/>
    <col min="1026" max="1026" width="1.57142857142857" style="5" customWidth="1"/>
    <col min="1027" max="1030" width="3" style="5" customWidth="1"/>
    <col min="1031" max="1031" width="34.4285714285714" style="5" customWidth="1"/>
    <col min="1032" max="1032" width="10" style="5" customWidth="1"/>
    <col min="1033" max="1033" width="11.2857142857143" style="5" customWidth="1"/>
    <col min="1034" max="1035" width="14.7142857142857" style="5" customWidth="1"/>
    <col min="1036" max="1036" width="9.42857142857143" style="5" customWidth="1"/>
    <col min="1037" max="1037" width="13.2857142857143" style="5" customWidth="1"/>
    <col min="1038" max="1038" width="9" style="5"/>
    <col min="1039" max="1039" width="8.42857142857143" style="5" customWidth="1"/>
    <col min="1040" max="1040" width="9" style="5"/>
    <col min="1041" max="1041" width="8.42857142857143" style="5" customWidth="1"/>
    <col min="1042" max="1043" width="9" style="5"/>
    <col min="1044" max="1044" width="44.5714285714286" style="5" customWidth="1"/>
    <col min="1045" max="1045" width="6.85714285714286" style="5" customWidth="1"/>
    <col min="1046" max="1046" width="9.14285714285714" style="5" customWidth="1"/>
    <col min="1047" max="1281" width="9" style="5"/>
    <col min="1282" max="1282" width="1.57142857142857" style="5" customWidth="1"/>
    <col min="1283" max="1286" width="3" style="5" customWidth="1"/>
    <col min="1287" max="1287" width="34.4285714285714" style="5" customWidth="1"/>
    <col min="1288" max="1288" width="10" style="5" customWidth="1"/>
    <col min="1289" max="1289" width="11.2857142857143" style="5" customWidth="1"/>
    <col min="1290" max="1291" width="14.7142857142857" style="5" customWidth="1"/>
    <col min="1292" max="1292" width="9.42857142857143" style="5" customWidth="1"/>
    <col min="1293" max="1293" width="13.2857142857143" style="5" customWidth="1"/>
    <col min="1294" max="1294" width="9" style="5"/>
    <col min="1295" max="1295" width="8.42857142857143" style="5" customWidth="1"/>
    <col min="1296" max="1296" width="9" style="5"/>
    <col min="1297" max="1297" width="8.42857142857143" style="5" customWidth="1"/>
    <col min="1298" max="1299" width="9" style="5"/>
    <col min="1300" max="1300" width="44.5714285714286" style="5" customWidth="1"/>
    <col min="1301" max="1301" width="6.85714285714286" style="5" customWidth="1"/>
    <col min="1302" max="1302" width="9.14285714285714" style="5" customWidth="1"/>
    <col min="1303" max="1537" width="9" style="5"/>
    <col min="1538" max="1538" width="1.57142857142857" style="5" customWidth="1"/>
    <col min="1539" max="1542" width="3" style="5" customWidth="1"/>
    <col min="1543" max="1543" width="34.4285714285714" style="5" customWidth="1"/>
    <col min="1544" max="1544" width="10" style="5" customWidth="1"/>
    <col min="1545" max="1545" width="11.2857142857143" style="5" customWidth="1"/>
    <col min="1546" max="1547" width="14.7142857142857" style="5" customWidth="1"/>
    <col min="1548" max="1548" width="9.42857142857143" style="5" customWidth="1"/>
    <col min="1549" max="1549" width="13.2857142857143" style="5" customWidth="1"/>
    <col min="1550" max="1550" width="9" style="5"/>
    <col min="1551" max="1551" width="8.42857142857143" style="5" customWidth="1"/>
    <col min="1552" max="1552" width="9" style="5"/>
    <col min="1553" max="1553" width="8.42857142857143" style="5" customWidth="1"/>
    <col min="1554" max="1555" width="9" style="5"/>
    <col min="1556" max="1556" width="44.5714285714286" style="5" customWidth="1"/>
    <col min="1557" max="1557" width="6.85714285714286" style="5" customWidth="1"/>
    <col min="1558" max="1558" width="9.14285714285714" style="5" customWidth="1"/>
    <col min="1559" max="1793" width="9" style="5"/>
    <col min="1794" max="1794" width="1.57142857142857" style="5" customWidth="1"/>
    <col min="1795" max="1798" width="3" style="5" customWidth="1"/>
    <col min="1799" max="1799" width="34.4285714285714" style="5" customWidth="1"/>
    <col min="1800" max="1800" width="10" style="5" customWidth="1"/>
    <col min="1801" max="1801" width="11.2857142857143" style="5" customWidth="1"/>
    <col min="1802" max="1803" width="14.7142857142857" style="5" customWidth="1"/>
    <col min="1804" max="1804" width="9.42857142857143" style="5" customWidth="1"/>
    <col min="1805" max="1805" width="13.2857142857143" style="5" customWidth="1"/>
    <col min="1806" max="1806" width="9" style="5"/>
    <col min="1807" max="1807" width="8.42857142857143" style="5" customWidth="1"/>
    <col min="1808" max="1808" width="9" style="5"/>
    <col min="1809" max="1809" width="8.42857142857143" style="5" customWidth="1"/>
    <col min="1810" max="1811" width="9" style="5"/>
    <col min="1812" max="1812" width="44.5714285714286" style="5" customWidth="1"/>
    <col min="1813" max="1813" width="6.85714285714286" style="5" customWidth="1"/>
    <col min="1814" max="1814" width="9.14285714285714" style="5" customWidth="1"/>
    <col min="1815" max="2049" width="9" style="5"/>
    <col min="2050" max="2050" width="1.57142857142857" style="5" customWidth="1"/>
    <col min="2051" max="2054" width="3" style="5" customWidth="1"/>
    <col min="2055" max="2055" width="34.4285714285714" style="5" customWidth="1"/>
    <col min="2056" max="2056" width="10" style="5" customWidth="1"/>
    <col min="2057" max="2057" width="11.2857142857143" style="5" customWidth="1"/>
    <col min="2058" max="2059" width="14.7142857142857" style="5" customWidth="1"/>
    <col min="2060" max="2060" width="9.42857142857143" style="5" customWidth="1"/>
    <col min="2061" max="2061" width="13.2857142857143" style="5" customWidth="1"/>
    <col min="2062" max="2062" width="9" style="5"/>
    <col min="2063" max="2063" width="8.42857142857143" style="5" customWidth="1"/>
    <col min="2064" max="2064" width="9" style="5"/>
    <col min="2065" max="2065" width="8.42857142857143" style="5" customWidth="1"/>
    <col min="2066" max="2067" width="9" style="5"/>
    <col min="2068" max="2068" width="44.5714285714286" style="5" customWidth="1"/>
    <col min="2069" max="2069" width="6.85714285714286" style="5" customWidth="1"/>
    <col min="2070" max="2070" width="9.14285714285714" style="5" customWidth="1"/>
    <col min="2071" max="2305" width="9" style="5"/>
    <col min="2306" max="2306" width="1.57142857142857" style="5" customWidth="1"/>
    <col min="2307" max="2310" width="3" style="5" customWidth="1"/>
    <col min="2311" max="2311" width="34.4285714285714" style="5" customWidth="1"/>
    <col min="2312" max="2312" width="10" style="5" customWidth="1"/>
    <col min="2313" max="2313" width="11.2857142857143" style="5" customWidth="1"/>
    <col min="2314" max="2315" width="14.7142857142857" style="5" customWidth="1"/>
    <col min="2316" max="2316" width="9.42857142857143" style="5" customWidth="1"/>
    <col min="2317" max="2317" width="13.2857142857143" style="5" customWidth="1"/>
    <col min="2318" max="2318" width="9" style="5"/>
    <col min="2319" max="2319" width="8.42857142857143" style="5" customWidth="1"/>
    <col min="2320" max="2320" width="9" style="5"/>
    <col min="2321" max="2321" width="8.42857142857143" style="5" customWidth="1"/>
    <col min="2322" max="2323" width="9" style="5"/>
    <col min="2324" max="2324" width="44.5714285714286" style="5" customWidth="1"/>
    <col min="2325" max="2325" width="6.85714285714286" style="5" customWidth="1"/>
    <col min="2326" max="2326" width="9.14285714285714" style="5" customWidth="1"/>
    <col min="2327" max="2561" width="9" style="5"/>
    <col min="2562" max="2562" width="1.57142857142857" style="5" customWidth="1"/>
    <col min="2563" max="2566" width="3" style="5" customWidth="1"/>
    <col min="2567" max="2567" width="34.4285714285714" style="5" customWidth="1"/>
    <col min="2568" max="2568" width="10" style="5" customWidth="1"/>
    <col min="2569" max="2569" width="11.2857142857143" style="5" customWidth="1"/>
    <col min="2570" max="2571" width="14.7142857142857" style="5" customWidth="1"/>
    <col min="2572" max="2572" width="9.42857142857143" style="5" customWidth="1"/>
    <col min="2573" max="2573" width="13.2857142857143" style="5" customWidth="1"/>
    <col min="2574" max="2574" width="9" style="5"/>
    <col min="2575" max="2575" width="8.42857142857143" style="5" customWidth="1"/>
    <col min="2576" max="2576" width="9" style="5"/>
    <col min="2577" max="2577" width="8.42857142857143" style="5" customWidth="1"/>
    <col min="2578" max="2579" width="9" style="5"/>
    <col min="2580" max="2580" width="44.5714285714286" style="5" customWidth="1"/>
    <col min="2581" max="2581" width="6.85714285714286" style="5" customWidth="1"/>
    <col min="2582" max="2582" width="9.14285714285714" style="5" customWidth="1"/>
    <col min="2583" max="2817" width="9" style="5"/>
    <col min="2818" max="2818" width="1.57142857142857" style="5" customWidth="1"/>
    <col min="2819" max="2822" width="3" style="5" customWidth="1"/>
    <col min="2823" max="2823" width="34.4285714285714" style="5" customWidth="1"/>
    <col min="2824" max="2824" width="10" style="5" customWidth="1"/>
    <col min="2825" max="2825" width="11.2857142857143" style="5" customWidth="1"/>
    <col min="2826" max="2827" width="14.7142857142857" style="5" customWidth="1"/>
    <col min="2828" max="2828" width="9.42857142857143" style="5" customWidth="1"/>
    <col min="2829" max="2829" width="13.2857142857143" style="5" customWidth="1"/>
    <col min="2830" max="2830" width="9" style="5"/>
    <col min="2831" max="2831" width="8.42857142857143" style="5" customWidth="1"/>
    <col min="2832" max="2832" width="9" style="5"/>
    <col min="2833" max="2833" width="8.42857142857143" style="5" customWidth="1"/>
    <col min="2834" max="2835" width="9" style="5"/>
    <col min="2836" max="2836" width="44.5714285714286" style="5" customWidth="1"/>
    <col min="2837" max="2837" width="6.85714285714286" style="5" customWidth="1"/>
    <col min="2838" max="2838" width="9.14285714285714" style="5" customWidth="1"/>
    <col min="2839" max="3073" width="9" style="5"/>
    <col min="3074" max="3074" width="1.57142857142857" style="5" customWidth="1"/>
    <col min="3075" max="3078" width="3" style="5" customWidth="1"/>
    <col min="3079" max="3079" width="34.4285714285714" style="5" customWidth="1"/>
    <col min="3080" max="3080" width="10" style="5" customWidth="1"/>
    <col min="3081" max="3081" width="11.2857142857143" style="5" customWidth="1"/>
    <col min="3082" max="3083" width="14.7142857142857" style="5" customWidth="1"/>
    <col min="3084" max="3084" width="9.42857142857143" style="5" customWidth="1"/>
    <col min="3085" max="3085" width="13.2857142857143" style="5" customWidth="1"/>
    <col min="3086" max="3086" width="9" style="5"/>
    <col min="3087" max="3087" width="8.42857142857143" style="5" customWidth="1"/>
    <col min="3088" max="3088" width="9" style="5"/>
    <col min="3089" max="3089" width="8.42857142857143" style="5" customWidth="1"/>
    <col min="3090" max="3091" width="9" style="5"/>
    <col min="3092" max="3092" width="44.5714285714286" style="5" customWidth="1"/>
    <col min="3093" max="3093" width="6.85714285714286" style="5" customWidth="1"/>
    <col min="3094" max="3094" width="9.14285714285714" style="5" customWidth="1"/>
    <col min="3095" max="3329" width="9" style="5"/>
    <col min="3330" max="3330" width="1.57142857142857" style="5" customWidth="1"/>
    <col min="3331" max="3334" width="3" style="5" customWidth="1"/>
    <col min="3335" max="3335" width="34.4285714285714" style="5" customWidth="1"/>
    <col min="3336" max="3336" width="10" style="5" customWidth="1"/>
    <col min="3337" max="3337" width="11.2857142857143" style="5" customWidth="1"/>
    <col min="3338" max="3339" width="14.7142857142857" style="5" customWidth="1"/>
    <col min="3340" max="3340" width="9.42857142857143" style="5" customWidth="1"/>
    <col min="3341" max="3341" width="13.2857142857143" style="5" customWidth="1"/>
    <col min="3342" max="3342" width="9" style="5"/>
    <col min="3343" max="3343" width="8.42857142857143" style="5" customWidth="1"/>
    <col min="3344" max="3344" width="9" style="5"/>
    <col min="3345" max="3345" width="8.42857142857143" style="5" customWidth="1"/>
    <col min="3346" max="3347" width="9" style="5"/>
    <col min="3348" max="3348" width="44.5714285714286" style="5" customWidth="1"/>
    <col min="3349" max="3349" width="6.85714285714286" style="5" customWidth="1"/>
    <col min="3350" max="3350" width="9.14285714285714" style="5" customWidth="1"/>
    <col min="3351" max="3585" width="9" style="5"/>
    <col min="3586" max="3586" width="1.57142857142857" style="5" customWidth="1"/>
    <col min="3587" max="3590" width="3" style="5" customWidth="1"/>
    <col min="3591" max="3591" width="34.4285714285714" style="5" customWidth="1"/>
    <col min="3592" max="3592" width="10" style="5" customWidth="1"/>
    <col min="3593" max="3593" width="11.2857142857143" style="5" customWidth="1"/>
    <col min="3594" max="3595" width="14.7142857142857" style="5" customWidth="1"/>
    <col min="3596" max="3596" width="9.42857142857143" style="5" customWidth="1"/>
    <col min="3597" max="3597" width="13.2857142857143" style="5" customWidth="1"/>
    <col min="3598" max="3598" width="9" style="5"/>
    <col min="3599" max="3599" width="8.42857142857143" style="5" customWidth="1"/>
    <col min="3600" max="3600" width="9" style="5"/>
    <col min="3601" max="3601" width="8.42857142857143" style="5" customWidth="1"/>
    <col min="3602" max="3603" width="9" style="5"/>
    <col min="3604" max="3604" width="44.5714285714286" style="5" customWidth="1"/>
    <col min="3605" max="3605" width="6.85714285714286" style="5" customWidth="1"/>
    <col min="3606" max="3606" width="9.14285714285714" style="5" customWidth="1"/>
    <col min="3607" max="3841" width="9" style="5"/>
    <col min="3842" max="3842" width="1.57142857142857" style="5" customWidth="1"/>
    <col min="3843" max="3846" width="3" style="5" customWidth="1"/>
    <col min="3847" max="3847" width="34.4285714285714" style="5" customWidth="1"/>
    <col min="3848" max="3848" width="10" style="5" customWidth="1"/>
    <col min="3849" max="3849" width="11.2857142857143" style="5" customWidth="1"/>
    <col min="3850" max="3851" width="14.7142857142857" style="5" customWidth="1"/>
    <col min="3852" max="3852" width="9.42857142857143" style="5" customWidth="1"/>
    <col min="3853" max="3853" width="13.2857142857143" style="5" customWidth="1"/>
    <col min="3854" max="3854" width="9" style="5"/>
    <col min="3855" max="3855" width="8.42857142857143" style="5" customWidth="1"/>
    <col min="3856" max="3856" width="9" style="5"/>
    <col min="3857" max="3857" width="8.42857142857143" style="5" customWidth="1"/>
    <col min="3858" max="3859" width="9" style="5"/>
    <col min="3860" max="3860" width="44.5714285714286" style="5" customWidth="1"/>
    <col min="3861" max="3861" width="6.85714285714286" style="5" customWidth="1"/>
    <col min="3862" max="3862" width="9.14285714285714" style="5" customWidth="1"/>
    <col min="3863" max="4097" width="9" style="5"/>
    <col min="4098" max="4098" width="1.57142857142857" style="5" customWidth="1"/>
    <col min="4099" max="4102" width="3" style="5" customWidth="1"/>
    <col min="4103" max="4103" width="34.4285714285714" style="5" customWidth="1"/>
    <col min="4104" max="4104" width="10" style="5" customWidth="1"/>
    <col min="4105" max="4105" width="11.2857142857143" style="5" customWidth="1"/>
    <col min="4106" max="4107" width="14.7142857142857" style="5" customWidth="1"/>
    <col min="4108" max="4108" width="9.42857142857143" style="5" customWidth="1"/>
    <col min="4109" max="4109" width="13.2857142857143" style="5" customWidth="1"/>
    <col min="4110" max="4110" width="9" style="5"/>
    <col min="4111" max="4111" width="8.42857142857143" style="5" customWidth="1"/>
    <col min="4112" max="4112" width="9" style="5"/>
    <col min="4113" max="4113" width="8.42857142857143" style="5" customWidth="1"/>
    <col min="4114" max="4115" width="9" style="5"/>
    <col min="4116" max="4116" width="44.5714285714286" style="5" customWidth="1"/>
    <col min="4117" max="4117" width="6.85714285714286" style="5" customWidth="1"/>
    <col min="4118" max="4118" width="9.14285714285714" style="5" customWidth="1"/>
    <col min="4119" max="4353" width="9" style="5"/>
    <col min="4354" max="4354" width="1.57142857142857" style="5" customWidth="1"/>
    <col min="4355" max="4358" width="3" style="5" customWidth="1"/>
    <col min="4359" max="4359" width="34.4285714285714" style="5" customWidth="1"/>
    <col min="4360" max="4360" width="10" style="5" customWidth="1"/>
    <col min="4361" max="4361" width="11.2857142857143" style="5" customWidth="1"/>
    <col min="4362" max="4363" width="14.7142857142857" style="5" customWidth="1"/>
    <col min="4364" max="4364" width="9.42857142857143" style="5" customWidth="1"/>
    <col min="4365" max="4365" width="13.2857142857143" style="5" customWidth="1"/>
    <col min="4366" max="4366" width="9" style="5"/>
    <col min="4367" max="4367" width="8.42857142857143" style="5" customWidth="1"/>
    <col min="4368" max="4368" width="9" style="5"/>
    <col min="4369" max="4369" width="8.42857142857143" style="5" customWidth="1"/>
    <col min="4370" max="4371" width="9" style="5"/>
    <col min="4372" max="4372" width="44.5714285714286" style="5" customWidth="1"/>
    <col min="4373" max="4373" width="6.85714285714286" style="5" customWidth="1"/>
    <col min="4374" max="4374" width="9.14285714285714" style="5" customWidth="1"/>
    <col min="4375" max="4609" width="9" style="5"/>
    <col min="4610" max="4610" width="1.57142857142857" style="5" customWidth="1"/>
    <col min="4611" max="4614" width="3" style="5" customWidth="1"/>
    <col min="4615" max="4615" width="34.4285714285714" style="5" customWidth="1"/>
    <col min="4616" max="4616" width="10" style="5" customWidth="1"/>
    <col min="4617" max="4617" width="11.2857142857143" style="5" customWidth="1"/>
    <col min="4618" max="4619" width="14.7142857142857" style="5" customWidth="1"/>
    <col min="4620" max="4620" width="9.42857142857143" style="5" customWidth="1"/>
    <col min="4621" max="4621" width="13.2857142857143" style="5" customWidth="1"/>
    <col min="4622" max="4622" width="9" style="5"/>
    <col min="4623" max="4623" width="8.42857142857143" style="5" customWidth="1"/>
    <col min="4624" max="4624" width="9" style="5"/>
    <col min="4625" max="4625" width="8.42857142857143" style="5" customWidth="1"/>
    <col min="4626" max="4627" width="9" style="5"/>
    <col min="4628" max="4628" width="44.5714285714286" style="5" customWidth="1"/>
    <col min="4629" max="4629" width="6.85714285714286" style="5" customWidth="1"/>
    <col min="4630" max="4630" width="9.14285714285714" style="5" customWidth="1"/>
    <col min="4631" max="4865" width="9" style="5"/>
    <col min="4866" max="4866" width="1.57142857142857" style="5" customWidth="1"/>
    <col min="4867" max="4870" width="3" style="5" customWidth="1"/>
    <col min="4871" max="4871" width="34.4285714285714" style="5" customWidth="1"/>
    <col min="4872" max="4872" width="10" style="5" customWidth="1"/>
    <col min="4873" max="4873" width="11.2857142857143" style="5" customWidth="1"/>
    <col min="4874" max="4875" width="14.7142857142857" style="5" customWidth="1"/>
    <col min="4876" max="4876" width="9.42857142857143" style="5" customWidth="1"/>
    <col min="4877" max="4877" width="13.2857142857143" style="5" customWidth="1"/>
    <col min="4878" max="4878" width="9" style="5"/>
    <col min="4879" max="4879" width="8.42857142857143" style="5" customWidth="1"/>
    <col min="4880" max="4880" width="9" style="5"/>
    <col min="4881" max="4881" width="8.42857142857143" style="5" customWidth="1"/>
    <col min="4882" max="4883" width="9" style="5"/>
    <col min="4884" max="4884" width="44.5714285714286" style="5" customWidth="1"/>
    <col min="4885" max="4885" width="6.85714285714286" style="5" customWidth="1"/>
    <col min="4886" max="4886" width="9.14285714285714" style="5" customWidth="1"/>
    <col min="4887" max="5121" width="9" style="5"/>
    <col min="5122" max="5122" width="1.57142857142857" style="5" customWidth="1"/>
    <col min="5123" max="5126" width="3" style="5" customWidth="1"/>
    <col min="5127" max="5127" width="34.4285714285714" style="5" customWidth="1"/>
    <col min="5128" max="5128" width="10" style="5" customWidth="1"/>
    <col min="5129" max="5129" width="11.2857142857143" style="5" customWidth="1"/>
    <col min="5130" max="5131" width="14.7142857142857" style="5" customWidth="1"/>
    <col min="5132" max="5132" width="9.42857142857143" style="5" customWidth="1"/>
    <col min="5133" max="5133" width="13.2857142857143" style="5" customWidth="1"/>
    <col min="5134" max="5134" width="9" style="5"/>
    <col min="5135" max="5135" width="8.42857142857143" style="5" customWidth="1"/>
    <col min="5136" max="5136" width="9" style="5"/>
    <col min="5137" max="5137" width="8.42857142857143" style="5" customWidth="1"/>
    <col min="5138" max="5139" width="9" style="5"/>
    <col min="5140" max="5140" width="44.5714285714286" style="5" customWidth="1"/>
    <col min="5141" max="5141" width="6.85714285714286" style="5" customWidth="1"/>
    <col min="5142" max="5142" width="9.14285714285714" style="5" customWidth="1"/>
    <col min="5143" max="5377" width="9" style="5"/>
    <col min="5378" max="5378" width="1.57142857142857" style="5" customWidth="1"/>
    <col min="5379" max="5382" width="3" style="5" customWidth="1"/>
    <col min="5383" max="5383" width="34.4285714285714" style="5" customWidth="1"/>
    <col min="5384" max="5384" width="10" style="5" customWidth="1"/>
    <col min="5385" max="5385" width="11.2857142857143" style="5" customWidth="1"/>
    <col min="5386" max="5387" width="14.7142857142857" style="5" customWidth="1"/>
    <col min="5388" max="5388" width="9.42857142857143" style="5" customWidth="1"/>
    <col min="5389" max="5389" width="13.2857142857143" style="5" customWidth="1"/>
    <col min="5390" max="5390" width="9" style="5"/>
    <col min="5391" max="5391" width="8.42857142857143" style="5" customWidth="1"/>
    <col min="5392" max="5392" width="9" style="5"/>
    <col min="5393" max="5393" width="8.42857142857143" style="5" customWidth="1"/>
    <col min="5394" max="5395" width="9" style="5"/>
    <col min="5396" max="5396" width="44.5714285714286" style="5" customWidth="1"/>
    <col min="5397" max="5397" width="6.85714285714286" style="5" customWidth="1"/>
    <col min="5398" max="5398" width="9.14285714285714" style="5" customWidth="1"/>
    <col min="5399" max="5633" width="9" style="5"/>
    <col min="5634" max="5634" width="1.57142857142857" style="5" customWidth="1"/>
    <col min="5635" max="5638" width="3" style="5" customWidth="1"/>
    <col min="5639" max="5639" width="34.4285714285714" style="5" customWidth="1"/>
    <col min="5640" max="5640" width="10" style="5" customWidth="1"/>
    <col min="5641" max="5641" width="11.2857142857143" style="5" customWidth="1"/>
    <col min="5642" max="5643" width="14.7142857142857" style="5" customWidth="1"/>
    <col min="5644" max="5644" width="9.42857142857143" style="5" customWidth="1"/>
    <col min="5645" max="5645" width="13.2857142857143" style="5" customWidth="1"/>
    <col min="5646" max="5646" width="9" style="5"/>
    <col min="5647" max="5647" width="8.42857142857143" style="5" customWidth="1"/>
    <col min="5648" max="5648" width="9" style="5"/>
    <col min="5649" max="5649" width="8.42857142857143" style="5" customWidth="1"/>
    <col min="5650" max="5651" width="9" style="5"/>
    <col min="5652" max="5652" width="44.5714285714286" style="5" customWidth="1"/>
    <col min="5653" max="5653" width="6.85714285714286" style="5" customWidth="1"/>
    <col min="5654" max="5654" width="9.14285714285714" style="5" customWidth="1"/>
    <col min="5655" max="5889" width="9" style="5"/>
    <col min="5890" max="5890" width="1.57142857142857" style="5" customWidth="1"/>
    <col min="5891" max="5894" width="3" style="5" customWidth="1"/>
    <col min="5895" max="5895" width="34.4285714285714" style="5" customWidth="1"/>
    <col min="5896" max="5896" width="10" style="5" customWidth="1"/>
    <col min="5897" max="5897" width="11.2857142857143" style="5" customWidth="1"/>
    <col min="5898" max="5899" width="14.7142857142857" style="5" customWidth="1"/>
    <col min="5900" max="5900" width="9.42857142857143" style="5" customWidth="1"/>
    <col min="5901" max="5901" width="13.2857142857143" style="5" customWidth="1"/>
    <col min="5902" max="5902" width="9" style="5"/>
    <col min="5903" max="5903" width="8.42857142857143" style="5" customWidth="1"/>
    <col min="5904" max="5904" width="9" style="5"/>
    <col min="5905" max="5905" width="8.42857142857143" style="5" customWidth="1"/>
    <col min="5906" max="5907" width="9" style="5"/>
    <col min="5908" max="5908" width="44.5714285714286" style="5" customWidth="1"/>
    <col min="5909" max="5909" width="6.85714285714286" style="5" customWidth="1"/>
    <col min="5910" max="5910" width="9.14285714285714" style="5" customWidth="1"/>
    <col min="5911" max="6145" width="9" style="5"/>
    <col min="6146" max="6146" width="1.57142857142857" style="5" customWidth="1"/>
    <col min="6147" max="6150" width="3" style="5" customWidth="1"/>
    <col min="6151" max="6151" width="34.4285714285714" style="5" customWidth="1"/>
    <col min="6152" max="6152" width="10" style="5" customWidth="1"/>
    <col min="6153" max="6153" width="11.2857142857143" style="5" customWidth="1"/>
    <col min="6154" max="6155" width="14.7142857142857" style="5" customWidth="1"/>
    <col min="6156" max="6156" width="9.42857142857143" style="5" customWidth="1"/>
    <col min="6157" max="6157" width="13.2857142857143" style="5" customWidth="1"/>
    <col min="6158" max="6158" width="9" style="5"/>
    <col min="6159" max="6159" width="8.42857142857143" style="5" customWidth="1"/>
    <col min="6160" max="6160" width="9" style="5"/>
    <col min="6161" max="6161" width="8.42857142857143" style="5" customWidth="1"/>
    <col min="6162" max="6163" width="9" style="5"/>
    <col min="6164" max="6164" width="44.5714285714286" style="5" customWidth="1"/>
    <col min="6165" max="6165" width="6.85714285714286" style="5" customWidth="1"/>
    <col min="6166" max="6166" width="9.14285714285714" style="5" customWidth="1"/>
    <col min="6167" max="6401" width="9" style="5"/>
    <col min="6402" max="6402" width="1.57142857142857" style="5" customWidth="1"/>
    <col min="6403" max="6406" width="3" style="5" customWidth="1"/>
    <col min="6407" max="6407" width="34.4285714285714" style="5" customWidth="1"/>
    <col min="6408" max="6408" width="10" style="5" customWidth="1"/>
    <col min="6409" max="6409" width="11.2857142857143" style="5" customWidth="1"/>
    <col min="6410" max="6411" width="14.7142857142857" style="5" customWidth="1"/>
    <col min="6412" max="6412" width="9.42857142857143" style="5" customWidth="1"/>
    <col min="6413" max="6413" width="13.2857142857143" style="5" customWidth="1"/>
    <col min="6414" max="6414" width="9" style="5"/>
    <col min="6415" max="6415" width="8.42857142857143" style="5" customWidth="1"/>
    <col min="6416" max="6416" width="9" style="5"/>
    <col min="6417" max="6417" width="8.42857142857143" style="5" customWidth="1"/>
    <col min="6418" max="6419" width="9" style="5"/>
    <col min="6420" max="6420" width="44.5714285714286" style="5" customWidth="1"/>
    <col min="6421" max="6421" width="6.85714285714286" style="5" customWidth="1"/>
    <col min="6422" max="6422" width="9.14285714285714" style="5" customWidth="1"/>
    <col min="6423" max="6657" width="9" style="5"/>
    <col min="6658" max="6658" width="1.57142857142857" style="5" customWidth="1"/>
    <col min="6659" max="6662" width="3" style="5" customWidth="1"/>
    <col min="6663" max="6663" width="34.4285714285714" style="5" customWidth="1"/>
    <col min="6664" max="6664" width="10" style="5" customWidth="1"/>
    <col min="6665" max="6665" width="11.2857142857143" style="5" customWidth="1"/>
    <col min="6666" max="6667" width="14.7142857142857" style="5" customWidth="1"/>
    <col min="6668" max="6668" width="9.42857142857143" style="5" customWidth="1"/>
    <col min="6669" max="6669" width="13.2857142857143" style="5" customWidth="1"/>
    <col min="6670" max="6670" width="9" style="5"/>
    <col min="6671" max="6671" width="8.42857142857143" style="5" customWidth="1"/>
    <col min="6672" max="6672" width="9" style="5"/>
    <col min="6673" max="6673" width="8.42857142857143" style="5" customWidth="1"/>
    <col min="6674" max="6675" width="9" style="5"/>
    <col min="6676" max="6676" width="44.5714285714286" style="5" customWidth="1"/>
    <col min="6677" max="6677" width="6.85714285714286" style="5" customWidth="1"/>
    <col min="6678" max="6678" width="9.14285714285714" style="5" customWidth="1"/>
    <col min="6679" max="6913" width="9" style="5"/>
    <col min="6914" max="6914" width="1.57142857142857" style="5" customWidth="1"/>
    <col min="6915" max="6918" width="3" style="5" customWidth="1"/>
    <col min="6919" max="6919" width="34.4285714285714" style="5" customWidth="1"/>
    <col min="6920" max="6920" width="10" style="5" customWidth="1"/>
    <col min="6921" max="6921" width="11.2857142857143" style="5" customWidth="1"/>
    <col min="6922" max="6923" width="14.7142857142857" style="5" customWidth="1"/>
    <col min="6924" max="6924" width="9.42857142857143" style="5" customWidth="1"/>
    <col min="6925" max="6925" width="13.2857142857143" style="5" customWidth="1"/>
    <col min="6926" max="6926" width="9" style="5"/>
    <col min="6927" max="6927" width="8.42857142857143" style="5" customWidth="1"/>
    <col min="6928" max="6928" width="9" style="5"/>
    <col min="6929" max="6929" width="8.42857142857143" style="5" customWidth="1"/>
    <col min="6930" max="6931" width="9" style="5"/>
    <col min="6932" max="6932" width="44.5714285714286" style="5" customWidth="1"/>
    <col min="6933" max="6933" width="6.85714285714286" style="5" customWidth="1"/>
    <col min="6934" max="6934" width="9.14285714285714" style="5" customWidth="1"/>
    <col min="6935" max="7169" width="9" style="5"/>
    <col min="7170" max="7170" width="1.57142857142857" style="5" customWidth="1"/>
    <col min="7171" max="7174" width="3" style="5" customWidth="1"/>
    <col min="7175" max="7175" width="34.4285714285714" style="5" customWidth="1"/>
    <col min="7176" max="7176" width="10" style="5" customWidth="1"/>
    <col min="7177" max="7177" width="11.2857142857143" style="5" customWidth="1"/>
    <col min="7178" max="7179" width="14.7142857142857" style="5" customWidth="1"/>
    <col min="7180" max="7180" width="9.42857142857143" style="5" customWidth="1"/>
    <col min="7181" max="7181" width="13.2857142857143" style="5" customWidth="1"/>
    <col min="7182" max="7182" width="9" style="5"/>
    <col min="7183" max="7183" width="8.42857142857143" style="5" customWidth="1"/>
    <col min="7184" max="7184" width="9" style="5"/>
    <col min="7185" max="7185" width="8.42857142857143" style="5" customWidth="1"/>
    <col min="7186" max="7187" width="9" style="5"/>
    <col min="7188" max="7188" width="44.5714285714286" style="5" customWidth="1"/>
    <col min="7189" max="7189" width="6.85714285714286" style="5" customWidth="1"/>
    <col min="7190" max="7190" width="9.14285714285714" style="5" customWidth="1"/>
    <col min="7191" max="7425" width="9" style="5"/>
    <col min="7426" max="7426" width="1.57142857142857" style="5" customWidth="1"/>
    <col min="7427" max="7430" width="3" style="5" customWidth="1"/>
    <col min="7431" max="7431" width="34.4285714285714" style="5" customWidth="1"/>
    <col min="7432" max="7432" width="10" style="5" customWidth="1"/>
    <col min="7433" max="7433" width="11.2857142857143" style="5" customWidth="1"/>
    <col min="7434" max="7435" width="14.7142857142857" style="5" customWidth="1"/>
    <col min="7436" max="7436" width="9.42857142857143" style="5" customWidth="1"/>
    <col min="7437" max="7437" width="13.2857142857143" style="5" customWidth="1"/>
    <col min="7438" max="7438" width="9" style="5"/>
    <col min="7439" max="7439" width="8.42857142857143" style="5" customWidth="1"/>
    <col min="7440" max="7440" width="9" style="5"/>
    <col min="7441" max="7441" width="8.42857142857143" style="5" customWidth="1"/>
    <col min="7442" max="7443" width="9" style="5"/>
    <col min="7444" max="7444" width="44.5714285714286" style="5" customWidth="1"/>
    <col min="7445" max="7445" width="6.85714285714286" style="5" customWidth="1"/>
    <col min="7446" max="7446" width="9.14285714285714" style="5" customWidth="1"/>
    <col min="7447" max="7681" width="9" style="5"/>
    <col min="7682" max="7682" width="1.57142857142857" style="5" customWidth="1"/>
    <col min="7683" max="7686" width="3" style="5" customWidth="1"/>
    <col min="7687" max="7687" width="34.4285714285714" style="5" customWidth="1"/>
    <col min="7688" max="7688" width="10" style="5" customWidth="1"/>
    <col min="7689" max="7689" width="11.2857142857143" style="5" customWidth="1"/>
    <col min="7690" max="7691" width="14.7142857142857" style="5" customWidth="1"/>
    <col min="7692" max="7692" width="9.42857142857143" style="5" customWidth="1"/>
    <col min="7693" max="7693" width="13.2857142857143" style="5" customWidth="1"/>
    <col min="7694" max="7694" width="9" style="5"/>
    <col min="7695" max="7695" width="8.42857142857143" style="5" customWidth="1"/>
    <col min="7696" max="7696" width="9" style="5"/>
    <col min="7697" max="7697" width="8.42857142857143" style="5" customWidth="1"/>
    <col min="7698" max="7699" width="9" style="5"/>
    <col min="7700" max="7700" width="44.5714285714286" style="5" customWidth="1"/>
    <col min="7701" max="7701" width="6.85714285714286" style="5" customWidth="1"/>
    <col min="7702" max="7702" width="9.14285714285714" style="5" customWidth="1"/>
    <col min="7703" max="7937" width="9" style="5"/>
    <col min="7938" max="7938" width="1.57142857142857" style="5" customWidth="1"/>
    <col min="7939" max="7942" width="3" style="5" customWidth="1"/>
    <col min="7943" max="7943" width="34.4285714285714" style="5" customWidth="1"/>
    <col min="7944" max="7944" width="10" style="5" customWidth="1"/>
    <col min="7945" max="7945" width="11.2857142857143" style="5" customWidth="1"/>
    <col min="7946" max="7947" width="14.7142857142857" style="5" customWidth="1"/>
    <col min="7948" max="7948" width="9.42857142857143" style="5" customWidth="1"/>
    <col min="7949" max="7949" width="13.2857142857143" style="5" customWidth="1"/>
    <col min="7950" max="7950" width="9" style="5"/>
    <col min="7951" max="7951" width="8.42857142857143" style="5" customWidth="1"/>
    <col min="7952" max="7952" width="9" style="5"/>
    <col min="7953" max="7953" width="8.42857142857143" style="5" customWidth="1"/>
    <col min="7954" max="7955" width="9" style="5"/>
    <col min="7956" max="7956" width="44.5714285714286" style="5" customWidth="1"/>
    <col min="7957" max="7957" width="6.85714285714286" style="5" customWidth="1"/>
    <col min="7958" max="7958" width="9.14285714285714" style="5" customWidth="1"/>
    <col min="7959" max="8193" width="9" style="5"/>
    <col min="8194" max="8194" width="1.57142857142857" style="5" customWidth="1"/>
    <col min="8195" max="8198" width="3" style="5" customWidth="1"/>
    <col min="8199" max="8199" width="34.4285714285714" style="5" customWidth="1"/>
    <col min="8200" max="8200" width="10" style="5" customWidth="1"/>
    <col min="8201" max="8201" width="11.2857142857143" style="5" customWidth="1"/>
    <col min="8202" max="8203" width="14.7142857142857" style="5" customWidth="1"/>
    <col min="8204" max="8204" width="9.42857142857143" style="5" customWidth="1"/>
    <col min="8205" max="8205" width="13.2857142857143" style="5" customWidth="1"/>
    <col min="8206" max="8206" width="9" style="5"/>
    <col min="8207" max="8207" width="8.42857142857143" style="5" customWidth="1"/>
    <col min="8208" max="8208" width="9" style="5"/>
    <col min="8209" max="8209" width="8.42857142857143" style="5" customWidth="1"/>
    <col min="8210" max="8211" width="9" style="5"/>
    <col min="8212" max="8212" width="44.5714285714286" style="5" customWidth="1"/>
    <col min="8213" max="8213" width="6.85714285714286" style="5" customWidth="1"/>
    <col min="8214" max="8214" width="9.14285714285714" style="5" customWidth="1"/>
    <col min="8215" max="8449" width="9" style="5"/>
    <col min="8450" max="8450" width="1.57142857142857" style="5" customWidth="1"/>
    <col min="8451" max="8454" width="3" style="5" customWidth="1"/>
    <col min="8455" max="8455" width="34.4285714285714" style="5" customWidth="1"/>
    <col min="8456" max="8456" width="10" style="5" customWidth="1"/>
    <col min="8457" max="8457" width="11.2857142857143" style="5" customWidth="1"/>
    <col min="8458" max="8459" width="14.7142857142857" style="5" customWidth="1"/>
    <col min="8460" max="8460" width="9.42857142857143" style="5" customWidth="1"/>
    <col min="8461" max="8461" width="13.2857142857143" style="5" customWidth="1"/>
    <col min="8462" max="8462" width="9" style="5"/>
    <col min="8463" max="8463" width="8.42857142857143" style="5" customWidth="1"/>
    <col min="8464" max="8464" width="9" style="5"/>
    <col min="8465" max="8465" width="8.42857142857143" style="5" customWidth="1"/>
    <col min="8466" max="8467" width="9" style="5"/>
    <col min="8468" max="8468" width="44.5714285714286" style="5" customWidth="1"/>
    <col min="8469" max="8469" width="6.85714285714286" style="5" customWidth="1"/>
    <col min="8470" max="8470" width="9.14285714285714" style="5" customWidth="1"/>
    <col min="8471" max="8705" width="9" style="5"/>
    <col min="8706" max="8706" width="1.57142857142857" style="5" customWidth="1"/>
    <col min="8707" max="8710" width="3" style="5" customWidth="1"/>
    <col min="8711" max="8711" width="34.4285714285714" style="5" customWidth="1"/>
    <col min="8712" max="8712" width="10" style="5" customWidth="1"/>
    <col min="8713" max="8713" width="11.2857142857143" style="5" customWidth="1"/>
    <col min="8714" max="8715" width="14.7142857142857" style="5" customWidth="1"/>
    <col min="8716" max="8716" width="9.42857142857143" style="5" customWidth="1"/>
    <col min="8717" max="8717" width="13.2857142857143" style="5" customWidth="1"/>
    <col min="8718" max="8718" width="9" style="5"/>
    <col min="8719" max="8719" width="8.42857142857143" style="5" customWidth="1"/>
    <col min="8720" max="8720" width="9" style="5"/>
    <col min="8721" max="8721" width="8.42857142857143" style="5" customWidth="1"/>
    <col min="8722" max="8723" width="9" style="5"/>
    <col min="8724" max="8724" width="44.5714285714286" style="5" customWidth="1"/>
    <col min="8725" max="8725" width="6.85714285714286" style="5" customWidth="1"/>
    <col min="8726" max="8726" width="9.14285714285714" style="5" customWidth="1"/>
    <col min="8727" max="8961" width="9" style="5"/>
    <col min="8962" max="8962" width="1.57142857142857" style="5" customWidth="1"/>
    <col min="8963" max="8966" width="3" style="5" customWidth="1"/>
    <col min="8967" max="8967" width="34.4285714285714" style="5" customWidth="1"/>
    <col min="8968" max="8968" width="10" style="5" customWidth="1"/>
    <col min="8969" max="8969" width="11.2857142857143" style="5" customWidth="1"/>
    <col min="8970" max="8971" width="14.7142857142857" style="5" customWidth="1"/>
    <col min="8972" max="8972" width="9.42857142857143" style="5" customWidth="1"/>
    <col min="8973" max="8973" width="13.2857142857143" style="5" customWidth="1"/>
    <col min="8974" max="8974" width="9" style="5"/>
    <col min="8975" max="8975" width="8.42857142857143" style="5" customWidth="1"/>
    <col min="8976" max="8976" width="9" style="5"/>
    <col min="8977" max="8977" width="8.42857142857143" style="5" customWidth="1"/>
    <col min="8978" max="8979" width="9" style="5"/>
    <col min="8980" max="8980" width="44.5714285714286" style="5" customWidth="1"/>
    <col min="8981" max="8981" width="6.85714285714286" style="5" customWidth="1"/>
    <col min="8982" max="8982" width="9.14285714285714" style="5" customWidth="1"/>
    <col min="8983" max="9217" width="9" style="5"/>
    <col min="9218" max="9218" width="1.57142857142857" style="5" customWidth="1"/>
    <col min="9219" max="9222" width="3" style="5" customWidth="1"/>
    <col min="9223" max="9223" width="34.4285714285714" style="5" customWidth="1"/>
    <col min="9224" max="9224" width="10" style="5" customWidth="1"/>
    <col min="9225" max="9225" width="11.2857142857143" style="5" customWidth="1"/>
    <col min="9226" max="9227" width="14.7142857142857" style="5" customWidth="1"/>
    <col min="9228" max="9228" width="9.42857142857143" style="5" customWidth="1"/>
    <col min="9229" max="9229" width="13.2857142857143" style="5" customWidth="1"/>
    <col min="9230" max="9230" width="9" style="5"/>
    <col min="9231" max="9231" width="8.42857142857143" style="5" customWidth="1"/>
    <col min="9232" max="9232" width="9" style="5"/>
    <col min="9233" max="9233" width="8.42857142857143" style="5" customWidth="1"/>
    <col min="9234" max="9235" width="9" style="5"/>
    <col min="9236" max="9236" width="44.5714285714286" style="5" customWidth="1"/>
    <col min="9237" max="9237" width="6.85714285714286" style="5" customWidth="1"/>
    <col min="9238" max="9238" width="9.14285714285714" style="5" customWidth="1"/>
    <col min="9239" max="9473" width="9" style="5"/>
    <col min="9474" max="9474" width="1.57142857142857" style="5" customWidth="1"/>
    <col min="9475" max="9478" width="3" style="5" customWidth="1"/>
    <col min="9479" max="9479" width="34.4285714285714" style="5" customWidth="1"/>
    <col min="9480" max="9480" width="10" style="5" customWidth="1"/>
    <col min="9481" max="9481" width="11.2857142857143" style="5" customWidth="1"/>
    <col min="9482" max="9483" width="14.7142857142857" style="5" customWidth="1"/>
    <col min="9484" max="9484" width="9.42857142857143" style="5" customWidth="1"/>
    <col min="9485" max="9485" width="13.2857142857143" style="5" customWidth="1"/>
    <col min="9486" max="9486" width="9" style="5"/>
    <col min="9487" max="9487" width="8.42857142857143" style="5" customWidth="1"/>
    <col min="9488" max="9488" width="9" style="5"/>
    <col min="9489" max="9489" width="8.42857142857143" style="5" customWidth="1"/>
    <col min="9490" max="9491" width="9" style="5"/>
    <col min="9492" max="9492" width="44.5714285714286" style="5" customWidth="1"/>
    <col min="9493" max="9493" width="6.85714285714286" style="5" customWidth="1"/>
    <col min="9494" max="9494" width="9.14285714285714" style="5" customWidth="1"/>
    <col min="9495" max="9729" width="9" style="5"/>
    <col min="9730" max="9730" width="1.57142857142857" style="5" customWidth="1"/>
    <col min="9731" max="9734" width="3" style="5" customWidth="1"/>
    <col min="9735" max="9735" width="34.4285714285714" style="5" customWidth="1"/>
    <col min="9736" max="9736" width="10" style="5" customWidth="1"/>
    <col min="9737" max="9737" width="11.2857142857143" style="5" customWidth="1"/>
    <col min="9738" max="9739" width="14.7142857142857" style="5" customWidth="1"/>
    <col min="9740" max="9740" width="9.42857142857143" style="5" customWidth="1"/>
    <col min="9741" max="9741" width="13.2857142857143" style="5" customWidth="1"/>
    <col min="9742" max="9742" width="9" style="5"/>
    <col min="9743" max="9743" width="8.42857142857143" style="5" customWidth="1"/>
    <col min="9744" max="9744" width="9" style="5"/>
    <col min="9745" max="9745" width="8.42857142857143" style="5" customWidth="1"/>
    <col min="9746" max="9747" width="9" style="5"/>
    <col min="9748" max="9748" width="44.5714285714286" style="5" customWidth="1"/>
    <col min="9749" max="9749" width="6.85714285714286" style="5" customWidth="1"/>
    <col min="9750" max="9750" width="9.14285714285714" style="5" customWidth="1"/>
    <col min="9751" max="9985" width="9" style="5"/>
    <col min="9986" max="9986" width="1.57142857142857" style="5" customWidth="1"/>
    <col min="9987" max="9990" width="3" style="5" customWidth="1"/>
    <col min="9991" max="9991" width="34.4285714285714" style="5" customWidth="1"/>
    <col min="9992" max="9992" width="10" style="5" customWidth="1"/>
    <col min="9993" max="9993" width="11.2857142857143" style="5" customWidth="1"/>
    <col min="9994" max="9995" width="14.7142857142857" style="5" customWidth="1"/>
    <col min="9996" max="9996" width="9.42857142857143" style="5" customWidth="1"/>
    <col min="9997" max="9997" width="13.2857142857143" style="5" customWidth="1"/>
    <col min="9998" max="9998" width="9" style="5"/>
    <col min="9999" max="9999" width="8.42857142857143" style="5" customWidth="1"/>
    <col min="10000" max="10000" width="9" style="5"/>
    <col min="10001" max="10001" width="8.42857142857143" style="5" customWidth="1"/>
    <col min="10002" max="10003" width="9" style="5"/>
    <col min="10004" max="10004" width="44.5714285714286" style="5" customWidth="1"/>
    <col min="10005" max="10005" width="6.85714285714286" style="5" customWidth="1"/>
    <col min="10006" max="10006" width="9.14285714285714" style="5" customWidth="1"/>
    <col min="10007" max="10241" width="9" style="5"/>
    <col min="10242" max="10242" width="1.57142857142857" style="5" customWidth="1"/>
    <col min="10243" max="10246" width="3" style="5" customWidth="1"/>
    <col min="10247" max="10247" width="34.4285714285714" style="5" customWidth="1"/>
    <col min="10248" max="10248" width="10" style="5" customWidth="1"/>
    <col min="10249" max="10249" width="11.2857142857143" style="5" customWidth="1"/>
    <col min="10250" max="10251" width="14.7142857142857" style="5" customWidth="1"/>
    <col min="10252" max="10252" width="9.42857142857143" style="5" customWidth="1"/>
    <col min="10253" max="10253" width="13.2857142857143" style="5" customWidth="1"/>
    <col min="10254" max="10254" width="9" style="5"/>
    <col min="10255" max="10255" width="8.42857142857143" style="5" customWidth="1"/>
    <col min="10256" max="10256" width="9" style="5"/>
    <col min="10257" max="10257" width="8.42857142857143" style="5" customWidth="1"/>
    <col min="10258" max="10259" width="9" style="5"/>
    <col min="10260" max="10260" width="44.5714285714286" style="5" customWidth="1"/>
    <col min="10261" max="10261" width="6.85714285714286" style="5" customWidth="1"/>
    <col min="10262" max="10262" width="9.14285714285714" style="5" customWidth="1"/>
    <col min="10263" max="10497" width="9" style="5"/>
    <col min="10498" max="10498" width="1.57142857142857" style="5" customWidth="1"/>
    <col min="10499" max="10502" width="3" style="5" customWidth="1"/>
    <col min="10503" max="10503" width="34.4285714285714" style="5" customWidth="1"/>
    <col min="10504" max="10504" width="10" style="5" customWidth="1"/>
    <col min="10505" max="10505" width="11.2857142857143" style="5" customWidth="1"/>
    <col min="10506" max="10507" width="14.7142857142857" style="5" customWidth="1"/>
    <col min="10508" max="10508" width="9.42857142857143" style="5" customWidth="1"/>
    <col min="10509" max="10509" width="13.2857142857143" style="5" customWidth="1"/>
    <col min="10510" max="10510" width="9" style="5"/>
    <col min="10511" max="10511" width="8.42857142857143" style="5" customWidth="1"/>
    <col min="10512" max="10512" width="9" style="5"/>
    <col min="10513" max="10513" width="8.42857142857143" style="5" customWidth="1"/>
    <col min="10514" max="10515" width="9" style="5"/>
    <col min="10516" max="10516" width="44.5714285714286" style="5" customWidth="1"/>
    <col min="10517" max="10517" width="6.85714285714286" style="5" customWidth="1"/>
    <col min="10518" max="10518" width="9.14285714285714" style="5" customWidth="1"/>
    <col min="10519" max="10753" width="9" style="5"/>
    <col min="10754" max="10754" width="1.57142857142857" style="5" customWidth="1"/>
    <col min="10755" max="10758" width="3" style="5" customWidth="1"/>
    <col min="10759" max="10759" width="34.4285714285714" style="5" customWidth="1"/>
    <col min="10760" max="10760" width="10" style="5" customWidth="1"/>
    <col min="10761" max="10761" width="11.2857142857143" style="5" customWidth="1"/>
    <col min="10762" max="10763" width="14.7142857142857" style="5" customWidth="1"/>
    <col min="10764" max="10764" width="9.42857142857143" style="5" customWidth="1"/>
    <col min="10765" max="10765" width="13.2857142857143" style="5" customWidth="1"/>
    <col min="10766" max="10766" width="9" style="5"/>
    <col min="10767" max="10767" width="8.42857142857143" style="5" customWidth="1"/>
    <col min="10768" max="10768" width="9" style="5"/>
    <col min="10769" max="10769" width="8.42857142857143" style="5" customWidth="1"/>
    <col min="10770" max="10771" width="9" style="5"/>
    <col min="10772" max="10772" width="44.5714285714286" style="5" customWidth="1"/>
    <col min="10773" max="10773" width="6.85714285714286" style="5" customWidth="1"/>
    <col min="10774" max="10774" width="9.14285714285714" style="5" customWidth="1"/>
    <col min="10775" max="11009" width="9" style="5"/>
    <col min="11010" max="11010" width="1.57142857142857" style="5" customWidth="1"/>
    <col min="11011" max="11014" width="3" style="5" customWidth="1"/>
    <col min="11015" max="11015" width="34.4285714285714" style="5" customWidth="1"/>
    <col min="11016" max="11016" width="10" style="5" customWidth="1"/>
    <col min="11017" max="11017" width="11.2857142857143" style="5" customWidth="1"/>
    <col min="11018" max="11019" width="14.7142857142857" style="5" customWidth="1"/>
    <col min="11020" max="11020" width="9.42857142857143" style="5" customWidth="1"/>
    <col min="11021" max="11021" width="13.2857142857143" style="5" customWidth="1"/>
    <col min="11022" max="11022" width="9" style="5"/>
    <col min="11023" max="11023" width="8.42857142857143" style="5" customWidth="1"/>
    <col min="11024" max="11024" width="9" style="5"/>
    <col min="11025" max="11025" width="8.42857142857143" style="5" customWidth="1"/>
    <col min="11026" max="11027" width="9" style="5"/>
    <col min="11028" max="11028" width="44.5714285714286" style="5" customWidth="1"/>
    <col min="11029" max="11029" width="6.85714285714286" style="5" customWidth="1"/>
    <col min="11030" max="11030" width="9.14285714285714" style="5" customWidth="1"/>
    <col min="11031" max="11265" width="9" style="5"/>
    <col min="11266" max="11266" width="1.57142857142857" style="5" customWidth="1"/>
    <col min="11267" max="11270" width="3" style="5" customWidth="1"/>
    <col min="11271" max="11271" width="34.4285714285714" style="5" customWidth="1"/>
    <col min="11272" max="11272" width="10" style="5" customWidth="1"/>
    <col min="11273" max="11273" width="11.2857142857143" style="5" customWidth="1"/>
    <col min="11274" max="11275" width="14.7142857142857" style="5" customWidth="1"/>
    <col min="11276" max="11276" width="9.42857142857143" style="5" customWidth="1"/>
    <col min="11277" max="11277" width="13.2857142857143" style="5" customWidth="1"/>
    <col min="11278" max="11278" width="9" style="5"/>
    <col min="11279" max="11279" width="8.42857142857143" style="5" customWidth="1"/>
    <col min="11280" max="11280" width="9" style="5"/>
    <col min="11281" max="11281" width="8.42857142857143" style="5" customWidth="1"/>
    <col min="11282" max="11283" width="9" style="5"/>
    <col min="11284" max="11284" width="44.5714285714286" style="5" customWidth="1"/>
    <col min="11285" max="11285" width="6.85714285714286" style="5" customWidth="1"/>
    <col min="11286" max="11286" width="9.14285714285714" style="5" customWidth="1"/>
    <col min="11287" max="11521" width="9" style="5"/>
    <col min="11522" max="11522" width="1.57142857142857" style="5" customWidth="1"/>
    <col min="11523" max="11526" width="3" style="5" customWidth="1"/>
    <col min="11527" max="11527" width="34.4285714285714" style="5" customWidth="1"/>
    <col min="11528" max="11528" width="10" style="5" customWidth="1"/>
    <col min="11529" max="11529" width="11.2857142857143" style="5" customWidth="1"/>
    <col min="11530" max="11531" width="14.7142857142857" style="5" customWidth="1"/>
    <col min="11532" max="11532" width="9.42857142857143" style="5" customWidth="1"/>
    <col min="11533" max="11533" width="13.2857142857143" style="5" customWidth="1"/>
    <col min="11534" max="11534" width="9" style="5"/>
    <col min="11535" max="11535" width="8.42857142857143" style="5" customWidth="1"/>
    <col min="11536" max="11536" width="9" style="5"/>
    <col min="11537" max="11537" width="8.42857142857143" style="5" customWidth="1"/>
    <col min="11538" max="11539" width="9" style="5"/>
    <col min="11540" max="11540" width="44.5714285714286" style="5" customWidth="1"/>
    <col min="11541" max="11541" width="6.85714285714286" style="5" customWidth="1"/>
    <col min="11542" max="11542" width="9.14285714285714" style="5" customWidth="1"/>
    <col min="11543" max="11777" width="9" style="5"/>
    <col min="11778" max="11778" width="1.57142857142857" style="5" customWidth="1"/>
    <col min="11779" max="11782" width="3" style="5" customWidth="1"/>
    <col min="11783" max="11783" width="34.4285714285714" style="5" customWidth="1"/>
    <col min="11784" max="11784" width="10" style="5" customWidth="1"/>
    <col min="11785" max="11785" width="11.2857142857143" style="5" customWidth="1"/>
    <col min="11786" max="11787" width="14.7142857142857" style="5" customWidth="1"/>
    <col min="11788" max="11788" width="9.42857142857143" style="5" customWidth="1"/>
    <col min="11789" max="11789" width="13.2857142857143" style="5" customWidth="1"/>
    <col min="11790" max="11790" width="9" style="5"/>
    <col min="11791" max="11791" width="8.42857142857143" style="5" customWidth="1"/>
    <col min="11792" max="11792" width="9" style="5"/>
    <col min="11793" max="11793" width="8.42857142857143" style="5" customWidth="1"/>
    <col min="11794" max="11795" width="9" style="5"/>
    <col min="11796" max="11796" width="44.5714285714286" style="5" customWidth="1"/>
    <col min="11797" max="11797" width="6.85714285714286" style="5" customWidth="1"/>
    <col min="11798" max="11798" width="9.14285714285714" style="5" customWidth="1"/>
    <col min="11799" max="12033" width="9" style="5"/>
    <col min="12034" max="12034" width="1.57142857142857" style="5" customWidth="1"/>
    <col min="12035" max="12038" width="3" style="5" customWidth="1"/>
    <col min="12039" max="12039" width="34.4285714285714" style="5" customWidth="1"/>
    <col min="12040" max="12040" width="10" style="5" customWidth="1"/>
    <col min="12041" max="12041" width="11.2857142857143" style="5" customWidth="1"/>
    <col min="12042" max="12043" width="14.7142857142857" style="5" customWidth="1"/>
    <col min="12044" max="12044" width="9.42857142857143" style="5" customWidth="1"/>
    <col min="12045" max="12045" width="13.2857142857143" style="5" customWidth="1"/>
    <col min="12046" max="12046" width="9" style="5"/>
    <col min="12047" max="12047" width="8.42857142857143" style="5" customWidth="1"/>
    <col min="12048" max="12048" width="9" style="5"/>
    <col min="12049" max="12049" width="8.42857142857143" style="5" customWidth="1"/>
    <col min="12050" max="12051" width="9" style="5"/>
    <col min="12052" max="12052" width="44.5714285714286" style="5" customWidth="1"/>
    <col min="12053" max="12053" width="6.85714285714286" style="5" customWidth="1"/>
    <col min="12054" max="12054" width="9.14285714285714" style="5" customWidth="1"/>
    <col min="12055" max="12289" width="9" style="5"/>
    <col min="12290" max="12290" width="1.57142857142857" style="5" customWidth="1"/>
    <col min="12291" max="12294" width="3" style="5" customWidth="1"/>
    <col min="12295" max="12295" width="34.4285714285714" style="5" customWidth="1"/>
    <col min="12296" max="12296" width="10" style="5" customWidth="1"/>
    <col min="12297" max="12297" width="11.2857142857143" style="5" customWidth="1"/>
    <col min="12298" max="12299" width="14.7142857142857" style="5" customWidth="1"/>
    <col min="12300" max="12300" width="9.42857142857143" style="5" customWidth="1"/>
    <col min="12301" max="12301" width="13.2857142857143" style="5" customWidth="1"/>
    <col min="12302" max="12302" width="9" style="5"/>
    <col min="12303" max="12303" width="8.42857142857143" style="5" customWidth="1"/>
    <col min="12304" max="12304" width="9" style="5"/>
    <col min="12305" max="12305" width="8.42857142857143" style="5" customWidth="1"/>
    <col min="12306" max="12307" width="9" style="5"/>
    <col min="12308" max="12308" width="44.5714285714286" style="5" customWidth="1"/>
    <col min="12309" max="12309" width="6.85714285714286" style="5" customWidth="1"/>
    <col min="12310" max="12310" width="9.14285714285714" style="5" customWidth="1"/>
    <col min="12311" max="12545" width="9" style="5"/>
    <col min="12546" max="12546" width="1.57142857142857" style="5" customWidth="1"/>
    <col min="12547" max="12550" width="3" style="5" customWidth="1"/>
    <col min="12551" max="12551" width="34.4285714285714" style="5" customWidth="1"/>
    <col min="12552" max="12552" width="10" style="5" customWidth="1"/>
    <col min="12553" max="12553" width="11.2857142857143" style="5" customWidth="1"/>
    <col min="12554" max="12555" width="14.7142857142857" style="5" customWidth="1"/>
    <col min="12556" max="12556" width="9.42857142857143" style="5" customWidth="1"/>
    <col min="12557" max="12557" width="13.2857142857143" style="5" customWidth="1"/>
    <col min="12558" max="12558" width="9" style="5"/>
    <col min="12559" max="12559" width="8.42857142857143" style="5" customWidth="1"/>
    <col min="12560" max="12560" width="9" style="5"/>
    <col min="12561" max="12561" width="8.42857142857143" style="5" customWidth="1"/>
    <col min="12562" max="12563" width="9" style="5"/>
    <col min="12564" max="12564" width="44.5714285714286" style="5" customWidth="1"/>
    <col min="12565" max="12565" width="6.85714285714286" style="5" customWidth="1"/>
    <col min="12566" max="12566" width="9.14285714285714" style="5" customWidth="1"/>
    <col min="12567" max="12801" width="9" style="5"/>
    <col min="12802" max="12802" width="1.57142857142857" style="5" customWidth="1"/>
    <col min="12803" max="12806" width="3" style="5" customWidth="1"/>
    <col min="12807" max="12807" width="34.4285714285714" style="5" customWidth="1"/>
    <col min="12808" max="12808" width="10" style="5" customWidth="1"/>
    <col min="12809" max="12809" width="11.2857142857143" style="5" customWidth="1"/>
    <col min="12810" max="12811" width="14.7142857142857" style="5" customWidth="1"/>
    <col min="12812" max="12812" width="9.42857142857143" style="5" customWidth="1"/>
    <col min="12813" max="12813" width="13.2857142857143" style="5" customWidth="1"/>
    <col min="12814" max="12814" width="9" style="5"/>
    <col min="12815" max="12815" width="8.42857142857143" style="5" customWidth="1"/>
    <col min="12816" max="12816" width="9" style="5"/>
    <col min="12817" max="12817" width="8.42857142857143" style="5" customWidth="1"/>
    <col min="12818" max="12819" width="9" style="5"/>
    <col min="12820" max="12820" width="44.5714285714286" style="5" customWidth="1"/>
    <col min="12821" max="12821" width="6.85714285714286" style="5" customWidth="1"/>
    <col min="12822" max="12822" width="9.14285714285714" style="5" customWidth="1"/>
    <col min="12823" max="13057" width="9" style="5"/>
    <col min="13058" max="13058" width="1.57142857142857" style="5" customWidth="1"/>
    <col min="13059" max="13062" width="3" style="5" customWidth="1"/>
    <col min="13063" max="13063" width="34.4285714285714" style="5" customWidth="1"/>
    <col min="13064" max="13064" width="10" style="5" customWidth="1"/>
    <col min="13065" max="13065" width="11.2857142857143" style="5" customWidth="1"/>
    <col min="13066" max="13067" width="14.7142857142857" style="5" customWidth="1"/>
    <col min="13068" max="13068" width="9.42857142857143" style="5" customWidth="1"/>
    <col min="13069" max="13069" width="13.2857142857143" style="5" customWidth="1"/>
    <col min="13070" max="13070" width="9" style="5"/>
    <col min="13071" max="13071" width="8.42857142857143" style="5" customWidth="1"/>
    <col min="13072" max="13072" width="9" style="5"/>
    <col min="13073" max="13073" width="8.42857142857143" style="5" customWidth="1"/>
    <col min="13074" max="13075" width="9" style="5"/>
    <col min="13076" max="13076" width="44.5714285714286" style="5" customWidth="1"/>
    <col min="13077" max="13077" width="6.85714285714286" style="5" customWidth="1"/>
    <col min="13078" max="13078" width="9.14285714285714" style="5" customWidth="1"/>
    <col min="13079" max="13313" width="9" style="5"/>
    <col min="13314" max="13314" width="1.57142857142857" style="5" customWidth="1"/>
    <col min="13315" max="13318" width="3" style="5" customWidth="1"/>
    <col min="13319" max="13319" width="34.4285714285714" style="5" customWidth="1"/>
    <col min="13320" max="13320" width="10" style="5" customWidth="1"/>
    <col min="13321" max="13321" width="11.2857142857143" style="5" customWidth="1"/>
    <col min="13322" max="13323" width="14.7142857142857" style="5" customWidth="1"/>
    <col min="13324" max="13324" width="9.42857142857143" style="5" customWidth="1"/>
    <col min="13325" max="13325" width="13.2857142857143" style="5" customWidth="1"/>
    <col min="13326" max="13326" width="9" style="5"/>
    <col min="13327" max="13327" width="8.42857142857143" style="5" customWidth="1"/>
    <col min="13328" max="13328" width="9" style="5"/>
    <col min="13329" max="13329" width="8.42857142857143" style="5" customWidth="1"/>
    <col min="13330" max="13331" width="9" style="5"/>
    <col min="13332" max="13332" width="44.5714285714286" style="5" customWidth="1"/>
    <col min="13333" max="13333" width="6.85714285714286" style="5" customWidth="1"/>
    <col min="13334" max="13334" width="9.14285714285714" style="5" customWidth="1"/>
    <col min="13335" max="13569" width="9" style="5"/>
    <col min="13570" max="13570" width="1.57142857142857" style="5" customWidth="1"/>
    <col min="13571" max="13574" width="3" style="5" customWidth="1"/>
    <col min="13575" max="13575" width="34.4285714285714" style="5" customWidth="1"/>
    <col min="13576" max="13576" width="10" style="5" customWidth="1"/>
    <col min="13577" max="13577" width="11.2857142857143" style="5" customWidth="1"/>
    <col min="13578" max="13579" width="14.7142857142857" style="5" customWidth="1"/>
    <col min="13580" max="13580" width="9.42857142857143" style="5" customWidth="1"/>
    <col min="13581" max="13581" width="13.2857142857143" style="5" customWidth="1"/>
    <col min="13582" max="13582" width="9" style="5"/>
    <col min="13583" max="13583" width="8.42857142857143" style="5" customWidth="1"/>
    <col min="13584" max="13584" width="9" style="5"/>
    <col min="13585" max="13585" width="8.42857142857143" style="5" customWidth="1"/>
    <col min="13586" max="13587" width="9" style="5"/>
    <col min="13588" max="13588" width="44.5714285714286" style="5" customWidth="1"/>
    <col min="13589" max="13589" width="6.85714285714286" style="5" customWidth="1"/>
    <col min="13590" max="13590" width="9.14285714285714" style="5" customWidth="1"/>
    <col min="13591" max="13825" width="9" style="5"/>
    <col min="13826" max="13826" width="1.57142857142857" style="5" customWidth="1"/>
    <col min="13827" max="13830" width="3" style="5" customWidth="1"/>
    <col min="13831" max="13831" width="34.4285714285714" style="5" customWidth="1"/>
    <col min="13832" max="13832" width="10" style="5" customWidth="1"/>
    <col min="13833" max="13833" width="11.2857142857143" style="5" customWidth="1"/>
    <col min="13834" max="13835" width="14.7142857142857" style="5" customWidth="1"/>
    <col min="13836" max="13836" width="9.42857142857143" style="5" customWidth="1"/>
    <col min="13837" max="13837" width="13.2857142857143" style="5" customWidth="1"/>
    <col min="13838" max="13838" width="9" style="5"/>
    <col min="13839" max="13839" width="8.42857142857143" style="5" customWidth="1"/>
    <col min="13840" max="13840" width="9" style="5"/>
    <col min="13841" max="13841" width="8.42857142857143" style="5" customWidth="1"/>
    <col min="13842" max="13843" width="9" style="5"/>
    <col min="13844" max="13844" width="44.5714285714286" style="5" customWidth="1"/>
    <col min="13845" max="13845" width="6.85714285714286" style="5" customWidth="1"/>
    <col min="13846" max="13846" width="9.14285714285714" style="5" customWidth="1"/>
    <col min="13847" max="14081" width="9" style="5"/>
    <col min="14082" max="14082" width="1.57142857142857" style="5" customWidth="1"/>
    <col min="14083" max="14086" width="3" style="5" customWidth="1"/>
    <col min="14087" max="14087" width="34.4285714285714" style="5" customWidth="1"/>
    <col min="14088" max="14088" width="10" style="5" customWidth="1"/>
    <col min="14089" max="14089" width="11.2857142857143" style="5" customWidth="1"/>
    <col min="14090" max="14091" width="14.7142857142857" style="5" customWidth="1"/>
    <col min="14092" max="14092" width="9.42857142857143" style="5" customWidth="1"/>
    <col min="14093" max="14093" width="13.2857142857143" style="5" customWidth="1"/>
    <col min="14094" max="14094" width="9" style="5"/>
    <col min="14095" max="14095" width="8.42857142857143" style="5" customWidth="1"/>
    <col min="14096" max="14096" width="9" style="5"/>
    <col min="14097" max="14097" width="8.42857142857143" style="5" customWidth="1"/>
    <col min="14098" max="14099" width="9" style="5"/>
    <col min="14100" max="14100" width="44.5714285714286" style="5" customWidth="1"/>
    <col min="14101" max="14101" width="6.85714285714286" style="5" customWidth="1"/>
    <col min="14102" max="14102" width="9.14285714285714" style="5" customWidth="1"/>
    <col min="14103" max="14337" width="9" style="5"/>
    <col min="14338" max="14338" width="1.57142857142857" style="5" customWidth="1"/>
    <col min="14339" max="14342" width="3" style="5" customWidth="1"/>
    <col min="14343" max="14343" width="34.4285714285714" style="5" customWidth="1"/>
    <col min="14344" max="14344" width="10" style="5" customWidth="1"/>
    <col min="14345" max="14345" width="11.2857142857143" style="5" customWidth="1"/>
    <col min="14346" max="14347" width="14.7142857142857" style="5" customWidth="1"/>
    <col min="14348" max="14348" width="9.42857142857143" style="5" customWidth="1"/>
    <col min="14349" max="14349" width="13.2857142857143" style="5" customWidth="1"/>
    <col min="14350" max="14350" width="9" style="5"/>
    <col min="14351" max="14351" width="8.42857142857143" style="5" customWidth="1"/>
    <col min="14352" max="14352" width="9" style="5"/>
    <col min="14353" max="14353" width="8.42857142857143" style="5" customWidth="1"/>
    <col min="14354" max="14355" width="9" style="5"/>
    <col min="14356" max="14356" width="44.5714285714286" style="5" customWidth="1"/>
    <col min="14357" max="14357" width="6.85714285714286" style="5" customWidth="1"/>
    <col min="14358" max="14358" width="9.14285714285714" style="5" customWidth="1"/>
    <col min="14359" max="14593" width="9" style="5"/>
    <col min="14594" max="14594" width="1.57142857142857" style="5" customWidth="1"/>
    <col min="14595" max="14598" width="3" style="5" customWidth="1"/>
    <col min="14599" max="14599" width="34.4285714285714" style="5" customWidth="1"/>
    <col min="14600" max="14600" width="10" style="5" customWidth="1"/>
    <col min="14601" max="14601" width="11.2857142857143" style="5" customWidth="1"/>
    <col min="14602" max="14603" width="14.7142857142857" style="5" customWidth="1"/>
    <col min="14604" max="14604" width="9.42857142857143" style="5" customWidth="1"/>
    <col min="14605" max="14605" width="13.2857142857143" style="5" customWidth="1"/>
    <col min="14606" max="14606" width="9" style="5"/>
    <col min="14607" max="14607" width="8.42857142857143" style="5" customWidth="1"/>
    <col min="14608" max="14608" width="9" style="5"/>
    <col min="14609" max="14609" width="8.42857142857143" style="5" customWidth="1"/>
    <col min="14610" max="14611" width="9" style="5"/>
    <col min="14612" max="14612" width="44.5714285714286" style="5" customWidth="1"/>
    <col min="14613" max="14613" width="6.85714285714286" style="5" customWidth="1"/>
    <col min="14614" max="14614" width="9.14285714285714" style="5" customWidth="1"/>
    <col min="14615" max="14849" width="9" style="5"/>
    <col min="14850" max="14850" width="1.57142857142857" style="5" customWidth="1"/>
    <col min="14851" max="14854" width="3" style="5" customWidth="1"/>
    <col min="14855" max="14855" width="34.4285714285714" style="5" customWidth="1"/>
    <col min="14856" max="14856" width="10" style="5" customWidth="1"/>
    <col min="14857" max="14857" width="11.2857142857143" style="5" customWidth="1"/>
    <col min="14858" max="14859" width="14.7142857142857" style="5" customWidth="1"/>
    <col min="14860" max="14860" width="9.42857142857143" style="5" customWidth="1"/>
    <col min="14861" max="14861" width="13.2857142857143" style="5" customWidth="1"/>
    <col min="14862" max="14862" width="9" style="5"/>
    <col min="14863" max="14863" width="8.42857142857143" style="5" customWidth="1"/>
    <col min="14864" max="14864" width="9" style="5"/>
    <col min="14865" max="14865" width="8.42857142857143" style="5" customWidth="1"/>
    <col min="14866" max="14867" width="9" style="5"/>
    <col min="14868" max="14868" width="44.5714285714286" style="5" customWidth="1"/>
    <col min="14869" max="14869" width="6.85714285714286" style="5" customWidth="1"/>
    <col min="14870" max="14870" width="9.14285714285714" style="5" customWidth="1"/>
    <col min="14871" max="15105" width="9" style="5"/>
    <col min="15106" max="15106" width="1.57142857142857" style="5" customWidth="1"/>
    <col min="15107" max="15110" width="3" style="5" customWidth="1"/>
    <col min="15111" max="15111" width="34.4285714285714" style="5" customWidth="1"/>
    <col min="15112" max="15112" width="10" style="5" customWidth="1"/>
    <col min="15113" max="15113" width="11.2857142857143" style="5" customWidth="1"/>
    <col min="15114" max="15115" width="14.7142857142857" style="5" customWidth="1"/>
    <col min="15116" max="15116" width="9.42857142857143" style="5" customWidth="1"/>
    <col min="15117" max="15117" width="13.2857142857143" style="5" customWidth="1"/>
    <col min="15118" max="15118" width="9" style="5"/>
    <col min="15119" max="15119" width="8.42857142857143" style="5" customWidth="1"/>
    <col min="15120" max="15120" width="9" style="5"/>
    <col min="15121" max="15121" width="8.42857142857143" style="5" customWidth="1"/>
    <col min="15122" max="15123" width="9" style="5"/>
    <col min="15124" max="15124" width="44.5714285714286" style="5" customWidth="1"/>
    <col min="15125" max="15125" width="6.85714285714286" style="5" customWidth="1"/>
    <col min="15126" max="15126" width="9.14285714285714" style="5" customWidth="1"/>
    <col min="15127" max="15361" width="9" style="5"/>
    <col min="15362" max="15362" width="1.57142857142857" style="5" customWidth="1"/>
    <col min="15363" max="15366" width="3" style="5" customWidth="1"/>
    <col min="15367" max="15367" width="34.4285714285714" style="5" customWidth="1"/>
    <col min="15368" max="15368" width="10" style="5" customWidth="1"/>
    <col min="15369" max="15369" width="11.2857142857143" style="5" customWidth="1"/>
    <col min="15370" max="15371" width="14.7142857142857" style="5" customWidth="1"/>
    <col min="15372" max="15372" width="9.42857142857143" style="5" customWidth="1"/>
    <col min="15373" max="15373" width="13.2857142857143" style="5" customWidth="1"/>
    <col min="15374" max="15374" width="9" style="5"/>
    <col min="15375" max="15375" width="8.42857142857143" style="5" customWidth="1"/>
    <col min="15376" max="15376" width="9" style="5"/>
    <col min="15377" max="15377" width="8.42857142857143" style="5" customWidth="1"/>
    <col min="15378" max="15379" width="9" style="5"/>
    <col min="15380" max="15380" width="44.5714285714286" style="5" customWidth="1"/>
    <col min="15381" max="15381" width="6.85714285714286" style="5" customWidth="1"/>
    <col min="15382" max="15382" width="9.14285714285714" style="5" customWidth="1"/>
    <col min="15383" max="15617" width="9" style="5"/>
    <col min="15618" max="15618" width="1.57142857142857" style="5" customWidth="1"/>
    <col min="15619" max="15622" width="3" style="5" customWidth="1"/>
    <col min="15623" max="15623" width="34.4285714285714" style="5" customWidth="1"/>
    <col min="15624" max="15624" width="10" style="5" customWidth="1"/>
    <col min="15625" max="15625" width="11.2857142857143" style="5" customWidth="1"/>
    <col min="15626" max="15627" width="14.7142857142857" style="5" customWidth="1"/>
    <col min="15628" max="15628" width="9.42857142857143" style="5" customWidth="1"/>
    <col min="15629" max="15629" width="13.2857142857143" style="5" customWidth="1"/>
    <col min="15630" max="15630" width="9" style="5"/>
    <col min="15631" max="15631" width="8.42857142857143" style="5" customWidth="1"/>
    <col min="15632" max="15632" width="9" style="5"/>
    <col min="15633" max="15633" width="8.42857142857143" style="5" customWidth="1"/>
    <col min="15634" max="15635" width="9" style="5"/>
    <col min="15636" max="15636" width="44.5714285714286" style="5" customWidth="1"/>
    <col min="15637" max="15637" width="6.85714285714286" style="5" customWidth="1"/>
    <col min="15638" max="15638" width="9.14285714285714" style="5" customWidth="1"/>
    <col min="15639" max="15873" width="9" style="5"/>
    <col min="15874" max="15874" width="1.57142857142857" style="5" customWidth="1"/>
    <col min="15875" max="15878" width="3" style="5" customWidth="1"/>
    <col min="15879" max="15879" width="34.4285714285714" style="5" customWidth="1"/>
    <col min="15880" max="15880" width="10" style="5" customWidth="1"/>
    <col min="15881" max="15881" width="11.2857142857143" style="5" customWidth="1"/>
    <col min="15882" max="15883" width="14.7142857142857" style="5" customWidth="1"/>
    <col min="15884" max="15884" width="9.42857142857143" style="5" customWidth="1"/>
    <col min="15885" max="15885" width="13.2857142857143" style="5" customWidth="1"/>
    <col min="15886" max="15886" width="9" style="5"/>
    <col min="15887" max="15887" width="8.42857142857143" style="5" customWidth="1"/>
    <col min="15888" max="15888" width="9" style="5"/>
    <col min="15889" max="15889" width="8.42857142857143" style="5" customWidth="1"/>
    <col min="15890" max="15891" width="9" style="5"/>
    <col min="15892" max="15892" width="44.5714285714286" style="5" customWidth="1"/>
    <col min="15893" max="15893" width="6.85714285714286" style="5" customWidth="1"/>
    <col min="15894" max="15894" width="9.14285714285714" style="5" customWidth="1"/>
    <col min="15895" max="16129" width="9" style="5"/>
    <col min="16130" max="16130" width="1.57142857142857" style="5" customWidth="1"/>
    <col min="16131" max="16134" width="3" style="5" customWidth="1"/>
    <col min="16135" max="16135" width="34.4285714285714" style="5" customWidth="1"/>
    <col min="16136" max="16136" width="10" style="5" customWidth="1"/>
    <col min="16137" max="16137" width="11.2857142857143" style="5" customWidth="1"/>
    <col min="16138" max="16139" width="14.7142857142857" style="5" customWidth="1"/>
    <col min="16140" max="16140" width="9.42857142857143" style="5" customWidth="1"/>
    <col min="16141" max="16141" width="13.2857142857143" style="5" customWidth="1"/>
    <col min="16142" max="16142" width="9" style="5"/>
    <col min="16143" max="16143" width="8.42857142857143" style="5" customWidth="1"/>
    <col min="16144" max="16144" width="9" style="5"/>
    <col min="16145" max="16145" width="8.42857142857143" style="5" customWidth="1"/>
    <col min="16146" max="16147" width="9" style="5"/>
    <col min="16148" max="16148" width="44.5714285714286" style="5" customWidth="1"/>
    <col min="16149" max="16149" width="6.85714285714286" style="5" customWidth="1"/>
    <col min="16150" max="16150" width="9.14285714285714" style="5" customWidth="1"/>
    <col min="16151" max="16384" width="9" style="5"/>
  </cols>
  <sheetData>
    <row r="1" spans="1:33">
      <c r="A1" s="5"/>
      <c r="B1" s="9" t="s">
        <v>403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V1" s="61" t="s">
        <v>404</v>
      </c>
      <c r="W1" s="61"/>
      <c r="X1" s="62"/>
      <c r="Y1" s="62"/>
      <c r="Z1" s="62"/>
      <c r="AA1" s="62"/>
      <c r="AB1" s="62"/>
      <c r="AC1" s="62"/>
      <c r="AD1" s="62"/>
      <c r="AE1" s="62"/>
      <c r="AF1" s="87"/>
      <c r="AG1" s="111"/>
    </row>
    <row r="2" ht="15" customHeight="1" spans="1:33">
      <c r="A2" s="5"/>
      <c r="B2" s="10" t="s">
        <v>405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</row>
    <row r="3" customHeight="1" spans="1:33">
      <c r="A3" s="5"/>
      <c r="B3" s="11" t="s">
        <v>3</v>
      </c>
      <c r="C3" s="12"/>
      <c r="D3" s="12"/>
      <c r="E3" s="11"/>
      <c r="F3" s="11" t="s">
        <v>4</v>
      </c>
      <c r="G3" s="11"/>
      <c r="H3" s="11"/>
      <c r="I3" s="11" t="s">
        <v>5</v>
      </c>
      <c r="K3" s="280" t="s">
        <v>6</v>
      </c>
      <c r="N3" s="9"/>
      <c r="P3" s="9"/>
      <c r="Q3" s="9"/>
      <c r="S3" s="9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</row>
    <row r="4" customHeight="1" spans="1:33">
      <c r="A4" s="5"/>
      <c r="B4" s="11" t="s">
        <v>7</v>
      </c>
      <c r="C4" s="12"/>
      <c r="D4" s="12"/>
      <c r="E4" s="11"/>
      <c r="F4" s="11" t="s">
        <v>4</v>
      </c>
      <c r="G4" s="11"/>
      <c r="H4" s="11"/>
      <c r="I4" s="11" t="s">
        <v>8</v>
      </c>
      <c r="K4" s="40">
        <v>0</v>
      </c>
      <c r="N4" s="9"/>
      <c r="P4" s="9"/>
      <c r="Q4" s="9"/>
      <c r="S4" s="9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</row>
    <row r="5" customHeight="1" spans="1:33">
      <c r="A5" s="5"/>
      <c r="B5" s="11" t="s">
        <v>9</v>
      </c>
      <c r="C5" s="12"/>
      <c r="D5" s="12"/>
      <c r="E5" s="11"/>
      <c r="F5" s="11" t="s">
        <v>4</v>
      </c>
      <c r="G5" s="11"/>
      <c r="H5" s="11"/>
      <c r="I5" s="11" t="s">
        <v>10</v>
      </c>
      <c r="K5" s="41">
        <f>IF(AG19&lt;&gt;0,AG19,IF(AC19&lt;&gt;0,AC19,Y19))</f>
        <v>22.4458333333333</v>
      </c>
      <c r="L5" s="5" t="str">
        <f>IF(X19=0,"",IF(AB19=0,"*) Usulan",IF(AF19=0,"*) Penilai","*) Sidang")))</f>
        <v>*) Sidang</v>
      </c>
      <c r="N5" s="42"/>
      <c r="P5" s="9"/>
      <c r="Q5" s="9"/>
      <c r="S5" s="9"/>
      <c r="V5" s="63"/>
      <c r="W5" s="64" t="s">
        <v>3</v>
      </c>
      <c r="X5" s="65" t="str">
        <f>F3</f>
        <v>.................................................</v>
      </c>
      <c r="Y5" s="88"/>
      <c r="Z5" s="63"/>
      <c r="AA5" s="63"/>
      <c r="AB5" s="63"/>
      <c r="AC5" s="64" t="s">
        <v>11</v>
      </c>
      <c r="AD5" s="63"/>
      <c r="AE5" s="88"/>
      <c r="AF5" s="89" t="str">
        <f>K3</f>
        <v>…….. s.d. ……..</v>
      </c>
      <c r="AG5" s="63"/>
    </row>
    <row r="6" customHeight="1" spans="1:33">
      <c r="A6" s="5"/>
      <c r="B6" s="11" t="s">
        <v>12</v>
      </c>
      <c r="C6" s="12"/>
      <c r="D6" s="12"/>
      <c r="E6" s="11"/>
      <c r="F6" s="13" t="str">
        <f>CHOOSE(G6,"PK Pertama","PK Muda","PK Madya","PK Utama")</f>
        <v>PK Pertama</v>
      </c>
      <c r="G6" s="14">
        <v>1</v>
      </c>
      <c r="H6" s="11"/>
      <c r="I6" s="11" t="s">
        <v>13</v>
      </c>
      <c r="K6" s="41">
        <f>IF(K5&lt;&gt;0,K4+K5,"")</f>
        <v>22.4458333333333</v>
      </c>
      <c r="N6" s="9"/>
      <c r="P6" s="9"/>
      <c r="Q6" s="9"/>
      <c r="S6" s="9"/>
      <c r="V6" s="63"/>
      <c r="W6" s="64" t="s">
        <v>7</v>
      </c>
      <c r="X6" s="65" t="str">
        <f>F4</f>
        <v>.................................................</v>
      </c>
      <c r="Y6" s="88"/>
      <c r="Z6" s="63"/>
      <c r="AA6" s="63"/>
      <c r="AB6" s="63"/>
      <c r="AC6" s="64" t="s">
        <v>8</v>
      </c>
      <c r="AD6" s="63"/>
      <c r="AE6" s="88"/>
      <c r="AF6" s="90">
        <f>K4</f>
        <v>0</v>
      </c>
      <c r="AG6" s="63"/>
    </row>
    <row r="7" customHeight="1" spans="1:33">
      <c r="A7" s="5"/>
      <c r="V7" s="63"/>
      <c r="W7" s="64" t="s">
        <v>9</v>
      </c>
      <c r="X7" s="65" t="str">
        <f>F5</f>
        <v>.................................................</v>
      </c>
      <c r="Y7" s="91" t="str">
        <f>F5</f>
        <v>.................................................</v>
      </c>
      <c r="Z7" s="63"/>
      <c r="AA7" s="63"/>
      <c r="AB7" s="63"/>
      <c r="AC7" s="64" t="s">
        <v>10</v>
      </c>
      <c r="AD7" s="63"/>
      <c r="AE7" s="88"/>
      <c r="AF7" s="90">
        <f>IF(AG19=0,AC19,AG19)</f>
        <v>0</v>
      </c>
      <c r="AG7" s="112" t="str">
        <f>IF(Y19=0,"",IF(AC19=0,"*) Usulan",IF(AG19=0,"*) Penilai","*) Sidang")))</f>
        <v>*) Usulan</v>
      </c>
    </row>
    <row r="8" ht="24.75" customHeight="1" spans="1:33">
      <c r="A8" s="5"/>
      <c r="B8" s="15" t="s">
        <v>14</v>
      </c>
      <c r="C8" s="15"/>
      <c r="D8" s="15"/>
      <c r="E8" s="15"/>
      <c r="F8" s="15"/>
      <c r="G8" s="16" t="s">
        <v>15</v>
      </c>
      <c r="H8" s="16" t="s">
        <v>16</v>
      </c>
      <c r="I8" s="16" t="s">
        <v>17</v>
      </c>
      <c r="J8" s="43" t="s">
        <v>19</v>
      </c>
      <c r="K8" s="15" t="s">
        <v>20</v>
      </c>
      <c r="L8" s="15"/>
      <c r="M8" s="15" t="s">
        <v>21</v>
      </c>
      <c r="N8" s="15"/>
      <c r="O8" s="15" t="s">
        <v>22</v>
      </c>
      <c r="P8" s="15"/>
      <c r="Q8" s="16" t="s">
        <v>23</v>
      </c>
      <c r="R8" s="15" t="s">
        <v>24</v>
      </c>
      <c r="S8" s="15"/>
      <c r="T8" s="16" t="s">
        <v>25</v>
      </c>
      <c r="U8" s="66"/>
      <c r="V8" s="63"/>
      <c r="W8" s="64" t="s">
        <v>12</v>
      </c>
      <c r="X8" s="67" t="str">
        <f>F6</f>
        <v>PK Pertama</v>
      </c>
      <c r="Y8" s="88"/>
      <c r="Z8" s="63"/>
      <c r="AA8" s="63"/>
      <c r="AB8" s="63"/>
      <c r="AC8" s="64" t="s">
        <v>13</v>
      </c>
      <c r="AD8" s="63"/>
      <c r="AE8" s="88"/>
      <c r="AF8" s="90">
        <f>AF6+AF7</f>
        <v>0</v>
      </c>
      <c r="AG8" s="63"/>
    </row>
    <row r="9" ht="24.75" customHeight="1" spans="1:33">
      <c r="A9" s="5"/>
      <c r="B9" s="15"/>
      <c r="C9" s="15"/>
      <c r="D9" s="15"/>
      <c r="E9" s="15"/>
      <c r="F9" s="15"/>
      <c r="G9" s="16"/>
      <c r="H9" s="16"/>
      <c r="I9" s="16"/>
      <c r="J9" s="43"/>
      <c r="K9" s="15" t="s">
        <v>26</v>
      </c>
      <c r="L9" s="44" t="s">
        <v>19</v>
      </c>
      <c r="M9" s="15" t="s">
        <v>26</v>
      </c>
      <c r="N9" s="44" t="s">
        <v>19</v>
      </c>
      <c r="O9" s="15" t="s">
        <v>26</v>
      </c>
      <c r="P9" s="44" t="s">
        <v>19</v>
      </c>
      <c r="Q9" s="16"/>
      <c r="R9" s="15" t="s">
        <v>26</v>
      </c>
      <c r="S9" s="44" t="s">
        <v>19</v>
      </c>
      <c r="T9" s="16"/>
      <c r="U9" s="66"/>
      <c r="V9" s="63"/>
      <c r="W9" s="63"/>
      <c r="X9" s="63"/>
      <c r="Y9" s="71"/>
      <c r="Z9" s="71"/>
      <c r="AA9" s="71"/>
      <c r="AB9" s="63"/>
      <c r="AC9" s="71"/>
      <c r="AD9" s="71"/>
      <c r="AE9" s="71"/>
      <c r="AF9" s="71"/>
      <c r="AG9" s="71"/>
    </row>
    <row r="10" ht="15" spans="1:33">
      <c r="A10" s="5"/>
      <c r="B10" s="17">
        <v>-1</v>
      </c>
      <c r="C10" s="17"/>
      <c r="D10" s="17"/>
      <c r="E10" s="17"/>
      <c r="F10" s="17"/>
      <c r="G10" s="18">
        <v>-2</v>
      </c>
      <c r="H10" s="18">
        <v>-3</v>
      </c>
      <c r="I10" s="45">
        <v>-4</v>
      </c>
      <c r="J10" s="281" t="s">
        <v>406</v>
      </c>
      <c r="K10" s="282" t="s">
        <v>407</v>
      </c>
      <c r="L10" s="282" t="s">
        <v>408</v>
      </c>
      <c r="M10" s="282" t="s">
        <v>409</v>
      </c>
      <c r="N10" s="282" t="s">
        <v>410</v>
      </c>
      <c r="O10" s="282" t="s">
        <v>411</v>
      </c>
      <c r="P10" s="282" t="s">
        <v>412</v>
      </c>
      <c r="Q10" s="282" t="s">
        <v>413</v>
      </c>
      <c r="R10" s="282" t="s">
        <v>414</v>
      </c>
      <c r="S10" s="282" t="s">
        <v>415</v>
      </c>
      <c r="T10" s="45">
        <v>-16</v>
      </c>
      <c r="U10" s="68"/>
      <c r="V10" s="63"/>
      <c r="W10" s="63"/>
      <c r="X10" s="63"/>
      <c r="Y10" s="71"/>
      <c r="Z10" s="71"/>
      <c r="AA10" s="71"/>
      <c r="AB10" s="63"/>
      <c r="AC10" s="71"/>
      <c r="AD10" s="71"/>
      <c r="AE10" s="71"/>
      <c r="AF10" s="71"/>
      <c r="AG10" s="71"/>
    </row>
    <row r="11" ht="17.25" customHeight="1" spans="2:33">
      <c r="B11" s="19" t="s">
        <v>27</v>
      </c>
      <c r="C11" s="20" t="s">
        <v>416</v>
      </c>
      <c r="D11" s="21"/>
      <c r="E11" s="21"/>
      <c r="F11" s="21"/>
      <c r="G11" s="21"/>
      <c r="H11" s="21"/>
      <c r="I11" s="21"/>
      <c r="J11" s="21"/>
      <c r="K11" s="47"/>
      <c r="L11" s="48"/>
      <c r="M11" s="47"/>
      <c r="N11" s="49"/>
      <c r="O11" s="47"/>
      <c r="P11" s="49"/>
      <c r="Q11" s="49"/>
      <c r="R11" s="47"/>
      <c r="S11" s="49"/>
      <c r="T11" s="69"/>
      <c r="V11" s="70" t="s">
        <v>20</v>
      </c>
      <c r="W11" s="70"/>
      <c r="X11" s="70"/>
      <c r="Y11" s="70"/>
      <c r="Z11" s="92"/>
      <c r="AA11" s="70" t="s">
        <v>29</v>
      </c>
      <c r="AB11" s="70"/>
      <c r="AC11" s="70"/>
      <c r="AD11" s="70"/>
      <c r="AE11" s="70" t="s">
        <v>24</v>
      </c>
      <c r="AF11" s="93"/>
      <c r="AG11" s="93"/>
    </row>
    <row r="12" ht="29.25" customHeight="1" spans="2:33">
      <c r="B12" s="19"/>
      <c r="C12" s="22" t="s">
        <v>30</v>
      </c>
      <c r="D12" s="23" t="s">
        <v>417</v>
      </c>
      <c r="E12" s="24"/>
      <c r="F12" s="24"/>
      <c r="G12" s="24"/>
      <c r="H12" s="24"/>
      <c r="I12" s="24"/>
      <c r="J12" s="24"/>
      <c r="K12" s="47"/>
      <c r="L12" s="48"/>
      <c r="M12" s="47"/>
      <c r="N12" s="49"/>
      <c r="O12" s="47"/>
      <c r="P12" s="49"/>
      <c r="Q12" s="49"/>
      <c r="R12" s="47"/>
      <c r="S12" s="49"/>
      <c r="T12" s="69"/>
      <c r="V12" s="71" t="s">
        <v>32</v>
      </c>
      <c r="W12" s="72" t="s">
        <v>33</v>
      </c>
      <c r="X12" s="73">
        <f>SUM(L13:L148)</f>
        <v>9.885</v>
      </c>
      <c r="Y12" s="71"/>
      <c r="Z12" s="63"/>
      <c r="AA12" s="72" t="s">
        <v>33</v>
      </c>
      <c r="AB12" s="73">
        <f>SUM(N13:N44)</f>
        <v>0</v>
      </c>
      <c r="AC12" s="71"/>
      <c r="AD12" s="71"/>
      <c r="AE12" s="72" t="s">
        <v>33</v>
      </c>
      <c r="AF12" s="73">
        <f>SUM(S13:S44)</f>
        <v>0</v>
      </c>
      <c r="AG12" s="71"/>
    </row>
    <row r="13" s="1" customFormat="1" ht="25.5" customHeight="1" spans="1:33">
      <c r="A13" s="25"/>
      <c r="B13" s="26"/>
      <c r="C13" s="26"/>
      <c r="D13" s="283" t="s">
        <v>34</v>
      </c>
      <c r="E13" s="28" t="s">
        <v>418</v>
      </c>
      <c r="F13" s="29"/>
      <c r="G13" s="30" t="s">
        <v>419</v>
      </c>
      <c r="H13" s="31" t="s">
        <v>150</v>
      </c>
      <c r="I13" s="50" t="s">
        <v>420</v>
      </c>
      <c r="J13" s="51">
        <v>4.16</v>
      </c>
      <c r="K13" s="52"/>
      <c r="L13" s="53">
        <f>K13*J13</f>
        <v>0</v>
      </c>
      <c r="M13" s="52"/>
      <c r="N13" s="54">
        <f>IF($G$6=1,(IF(I13="Pertama",$J13*M13,IF(I13="Muda",$J13*M13*0.8,0))),IF($G$6=2,(IF(I13="Madya",$J13*M13*0.8,(IF(I13="Utama",0,$J13*M13)))),IF($G$6=3,(IF(I13="Pertama",0,IF(I13="Utama",$J13*M13*0.8,$J13*M13))),IF($G$6=4,(IF(I13="Madya",$J13*M13,IF(I13="Utama",$J13*M13,0))),"salah"))))</f>
        <v>0</v>
      </c>
      <c r="O13" s="52"/>
      <c r="P13" s="54">
        <f>IF($G$6=1,(IF(I13="PK Pertama",$J13*O13,IF(I13="PK Muda",$J13*O13*0.8,0))),IF($G$6=2,(IF(I13="PK Madya",$J13*O13*0.8,(IF(I13="PK Utama",0,$J13*O13)))),IF($G$6=3,(IF(I13="PK Pertama",0,IF(I13="PK Utama",$J13*O13*0.8,$J13*O13))),IF($G$6=4,(IF(I13="PK Madya",$J13*O13,IF(I13="PK Utama",$J13*O13,0))),"salah"))))</f>
        <v>0</v>
      </c>
      <c r="Q13" s="54">
        <f t="shared" ref="Q13" si="0">AVERAGE(N13,P13)</f>
        <v>0</v>
      </c>
      <c r="R13" s="52"/>
      <c r="S13" s="54">
        <f>IF($G$6=1,(IF(I13="PK Pertama",$J13*R13,IF(I13="PK Muda",$J13*R13*0.8,0))),IF($G$6=2,(IF(I13="PK Madya",$J13*R13*0.8,(IF(I13="PK Utama",0,$J13*R13)))),IF($G$6=3,(IF(I13="PK Pertama",0,IF(I13="PK Utama",$J13*R13*0.8,$J13*R13))),IF($G$6=4,(IF(I13="PK Madya",$J13*R13,IF(I13="PK Utama",$J13*R13,0))),"salah"))))</f>
        <v>0</v>
      </c>
      <c r="T13" s="69"/>
      <c r="V13" s="71" t="s">
        <v>39</v>
      </c>
      <c r="W13" s="71" t="s">
        <v>40</v>
      </c>
      <c r="X13" s="73">
        <f>SUM(L151:L186)</f>
        <v>0</v>
      </c>
      <c r="Y13" s="71"/>
      <c r="Z13" s="63"/>
      <c r="AA13" s="71" t="s">
        <v>40</v>
      </c>
      <c r="AB13" s="73">
        <f>SUM(N47:N67)</f>
        <v>0</v>
      </c>
      <c r="AC13" s="71"/>
      <c r="AD13" s="71"/>
      <c r="AE13" s="71" t="s">
        <v>40</v>
      </c>
      <c r="AF13" s="73">
        <f>SUM(S47:S67)</f>
        <v>0</v>
      </c>
      <c r="AG13" s="71"/>
    </row>
    <row r="14" s="1" customFormat="1" ht="35.25" customHeight="1" spans="1:33">
      <c r="A14" s="25"/>
      <c r="B14" s="26"/>
      <c r="C14" s="26"/>
      <c r="D14" s="283" t="s">
        <v>49</v>
      </c>
      <c r="E14" s="28" t="s">
        <v>421</v>
      </c>
      <c r="F14" s="29"/>
      <c r="G14" s="30" t="s">
        <v>422</v>
      </c>
      <c r="H14" s="31" t="s">
        <v>423</v>
      </c>
      <c r="I14" s="50" t="s">
        <v>424</v>
      </c>
      <c r="J14" s="51">
        <v>0.78</v>
      </c>
      <c r="K14" s="52"/>
      <c r="L14" s="53">
        <f t="shared" ref="L14:L77" si="1">K14*J14</f>
        <v>0</v>
      </c>
      <c r="M14" s="52"/>
      <c r="N14" s="54">
        <f t="shared" ref="N14:N49" si="2">IF($G$6=1,(IF(I14="Pertama",$J14*M14,IF(I14="Muda",$J14*M14*0.8,0))),IF($G$6=2,(IF(I14="Madya",$J14*M14*0.8,(IF(I14="Utama",0,$J14*M14)))),IF($G$6=3,(IF(I14="Pertama",0,IF(I14="Utama",$J14*M14*0.8,$J14*M14))),IF($G$6=4,(IF(I14="Madya",$J14*M14,IF(I14="Utama",$J14*M14,0))),"salah"))))</f>
        <v>0</v>
      </c>
      <c r="O14" s="52"/>
      <c r="P14" s="54">
        <f t="shared" ref="P14:P49" si="3">IF($G$6=1,(IF(I14="PK Pertama",$J14*O14,IF(I14="PK Muda",$J14*O14*0.8,0))),IF($G$6=2,(IF(I14="PK Madya",$J14*O14*0.8,(IF(I14="PK Utama",0,$J14*O14)))),IF($G$6=3,(IF(I14="PK Pertama",0,IF(I14="PK Utama",$J14*O14*0.8,$J14*O14))),IF($G$6=4,(IF(I14="PK Madya",$J14*O14,IF(I14="PK Utama",$J14*O14,0))),"salah"))))</f>
        <v>0</v>
      </c>
      <c r="Q14" s="54">
        <f t="shared" ref="Q14:Q49" si="4">AVERAGE(N14,P14)</f>
        <v>0</v>
      </c>
      <c r="R14" s="52"/>
      <c r="S14" s="54">
        <f t="shared" ref="S14:S49" si="5">IF($G$6=1,(IF(I14="PK Pertama",$J14*R14,IF(I14="PK Muda",$J14*R14*0.8,0))),IF($G$6=2,(IF(I14="PK Madya",$J14*R14*0.8,(IF(I14="PK Utama",0,$J14*R14)))),IF($G$6=3,(IF(I14="PK Pertama",0,IF(I14="PK Utama",$J14*R14*0.8,$J14*R14))),IF($G$6=4,(IF(I14="PK Madya",$J14*R14,IF(I14="PK Utama",$J14*R14,0))),"salah"))))</f>
        <v>0</v>
      </c>
      <c r="T14" s="69"/>
      <c r="U14" s="25"/>
      <c r="V14" s="71" t="s">
        <v>43</v>
      </c>
      <c r="W14" s="72" t="s">
        <v>44</v>
      </c>
      <c r="X14" s="74">
        <f>SUM(L189:L229)</f>
        <v>12.5608333333333</v>
      </c>
      <c r="Y14" s="71"/>
      <c r="Z14" s="63"/>
      <c r="AA14" s="72" t="s">
        <v>44</v>
      </c>
      <c r="AB14" s="74">
        <f>SUM(N189:N229)</f>
        <v>0</v>
      </c>
      <c r="AC14" s="71"/>
      <c r="AD14" s="71"/>
      <c r="AE14" s="72" t="s">
        <v>44</v>
      </c>
      <c r="AF14" s="74">
        <f>SUM(S189:S229)</f>
        <v>0</v>
      </c>
      <c r="AG14" s="71"/>
    </row>
    <row r="15" s="1" customFormat="1" ht="27" customHeight="1" spans="1:33">
      <c r="A15" s="25"/>
      <c r="B15" s="26"/>
      <c r="C15" s="26"/>
      <c r="D15" s="283" t="s">
        <v>53</v>
      </c>
      <c r="E15" s="28" t="s">
        <v>425</v>
      </c>
      <c r="F15" s="29"/>
      <c r="G15" s="30" t="s">
        <v>426</v>
      </c>
      <c r="H15" s="31" t="s">
        <v>150</v>
      </c>
      <c r="I15" s="50" t="s">
        <v>420</v>
      </c>
      <c r="J15" s="51">
        <v>2.2</v>
      </c>
      <c r="K15" s="47"/>
      <c r="L15" s="53">
        <f t="shared" si="1"/>
        <v>0</v>
      </c>
      <c r="M15" s="47"/>
      <c r="N15" s="54">
        <f t="shared" si="2"/>
        <v>0</v>
      </c>
      <c r="O15" s="52"/>
      <c r="P15" s="54">
        <f t="shared" si="3"/>
        <v>0</v>
      </c>
      <c r="Q15" s="54">
        <f t="shared" si="4"/>
        <v>0</v>
      </c>
      <c r="R15" s="52"/>
      <c r="S15" s="54">
        <f t="shared" si="5"/>
        <v>0</v>
      </c>
      <c r="T15" s="69"/>
      <c r="U15" s="25"/>
      <c r="V15" s="71"/>
      <c r="W15" s="75" t="s">
        <v>48</v>
      </c>
      <c r="X15" s="76">
        <f>SUM(X12:X14)</f>
        <v>22.4458333333333</v>
      </c>
      <c r="Y15" s="71"/>
      <c r="Z15" s="63"/>
      <c r="AA15" s="75" t="s">
        <v>48</v>
      </c>
      <c r="AB15" s="73">
        <f>SUM(AA12:AB13)</f>
        <v>0</v>
      </c>
      <c r="AC15" s="71"/>
      <c r="AD15" s="71"/>
      <c r="AE15" s="75" t="s">
        <v>48</v>
      </c>
      <c r="AF15" s="73">
        <f>SUM(AF12:AF14)</f>
        <v>0</v>
      </c>
      <c r="AG15" s="71"/>
    </row>
    <row r="16" s="1" customFormat="1" ht="30.75" customHeight="1" spans="1:33">
      <c r="A16" s="25"/>
      <c r="B16" s="26"/>
      <c r="C16" s="26"/>
      <c r="D16" s="283" t="s">
        <v>58</v>
      </c>
      <c r="E16" s="28" t="s">
        <v>427</v>
      </c>
      <c r="F16" s="29"/>
      <c r="G16" s="30" t="s">
        <v>428</v>
      </c>
      <c r="H16" s="31" t="s">
        <v>47</v>
      </c>
      <c r="I16" s="50" t="s">
        <v>424</v>
      </c>
      <c r="J16" s="55">
        <v>1.32</v>
      </c>
      <c r="K16" s="56"/>
      <c r="L16" s="53">
        <f t="shared" si="1"/>
        <v>0</v>
      </c>
      <c r="M16" s="56"/>
      <c r="N16" s="54">
        <f t="shared" si="2"/>
        <v>0</v>
      </c>
      <c r="O16" s="52"/>
      <c r="P16" s="54">
        <f t="shared" si="3"/>
        <v>0</v>
      </c>
      <c r="Q16" s="54">
        <f t="shared" si="4"/>
        <v>0</v>
      </c>
      <c r="R16" s="52"/>
      <c r="S16" s="54">
        <f t="shared" si="5"/>
        <v>0</v>
      </c>
      <c r="T16" s="77"/>
      <c r="V16" s="71"/>
      <c r="W16" s="71"/>
      <c r="X16" s="78"/>
      <c r="Y16" s="71"/>
      <c r="Z16" s="63"/>
      <c r="AA16" s="94"/>
      <c r="AB16" s="78"/>
      <c r="AC16" s="94"/>
      <c r="AD16" s="94"/>
      <c r="AE16" s="94"/>
      <c r="AF16" s="78"/>
      <c r="AG16" s="94"/>
    </row>
    <row r="17" s="2" customFormat="1" ht="33.75" customHeight="1" spans="1:33">
      <c r="A17" s="32"/>
      <c r="B17" s="33"/>
      <c r="C17" s="33"/>
      <c r="D17" s="283" t="s">
        <v>64</v>
      </c>
      <c r="E17" s="28" t="s">
        <v>429</v>
      </c>
      <c r="F17" s="29"/>
      <c r="G17" s="30" t="s">
        <v>430</v>
      </c>
      <c r="H17" s="31" t="s">
        <v>431</v>
      </c>
      <c r="I17" s="50" t="s">
        <v>424</v>
      </c>
      <c r="J17" s="57">
        <v>1.32</v>
      </c>
      <c r="K17" s="47"/>
      <c r="L17" s="53">
        <f t="shared" si="1"/>
        <v>0</v>
      </c>
      <c r="M17" s="47"/>
      <c r="N17" s="54">
        <f t="shared" si="2"/>
        <v>0</v>
      </c>
      <c r="O17" s="52"/>
      <c r="P17" s="54">
        <f t="shared" si="3"/>
        <v>0</v>
      </c>
      <c r="Q17" s="54">
        <f t="shared" si="4"/>
        <v>0</v>
      </c>
      <c r="R17" s="52"/>
      <c r="S17" s="54">
        <f t="shared" si="5"/>
        <v>0</v>
      </c>
      <c r="T17" s="69"/>
      <c r="V17" s="79" t="s">
        <v>56</v>
      </c>
      <c r="W17" s="79" t="s">
        <v>57</v>
      </c>
      <c r="X17" s="79"/>
      <c r="Y17" s="95">
        <f>SUM(L232:L290)</f>
        <v>0</v>
      </c>
      <c r="Z17" s="63"/>
      <c r="AA17" s="79" t="s">
        <v>57</v>
      </c>
      <c r="AB17" s="79"/>
      <c r="AC17" s="95">
        <f>SUM(N232:N290)</f>
        <v>0</v>
      </c>
      <c r="AD17" s="94"/>
      <c r="AE17" s="79" t="s">
        <v>57</v>
      </c>
      <c r="AF17" s="79"/>
      <c r="AG17" s="95">
        <f>SUM(S232:S290)</f>
        <v>0</v>
      </c>
    </row>
    <row r="18" s="1" customFormat="1" ht="27.6" customHeight="1" spans="1:33">
      <c r="A18" s="25"/>
      <c r="B18" s="26"/>
      <c r="C18" s="26"/>
      <c r="D18" s="283" t="s">
        <v>69</v>
      </c>
      <c r="E18" s="28" t="s">
        <v>432</v>
      </c>
      <c r="F18" s="29"/>
      <c r="G18" s="30" t="s">
        <v>433</v>
      </c>
      <c r="H18" s="31" t="s">
        <v>431</v>
      </c>
      <c r="I18" s="50" t="s">
        <v>424</v>
      </c>
      <c r="J18" s="55">
        <v>1.32</v>
      </c>
      <c r="K18" s="56"/>
      <c r="L18" s="53">
        <f t="shared" si="1"/>
        <v>0</v>
      </c>
      <c r="M18" s="56"/>
      <c r="N18" s="54">
        <f t="shared" si="2"/>
        <v>0</v>
      </c>
      <c r="O18" s="52"/>
      <c r="P18" s="54">
        <f t="shared" si="3"/>
        <v>0</v>
      </c>
      <c r="Q18" s="54">
        <f t="shared" si="4"/>
        <v>0</v>
      </c>
      <c r="R18" s="52"/>
      <c r="S18" s="54">
        <f t="shared" si="5"/>
        <v>0</v>
      </c>
      <c r="T18" s="77"/>
      <c r="V18" s="80" t="s">
        <v>62</v>
      </c>
      <c r="W18" s="80" t="s">
        <v>63</v>
      </c>
      <c r="X18" s="80"/>
      <c r="Y18" s="96">
        <f>SUM(L293:L313)</f>
        <v>0</v>
      </c>
      <c r="Z18" s="63"/>
      <c r="AA18" s="80" t="s">
        <v>63</v>
      </c>
      <c r="AB18" s="80"/>
      <c r="AC18" s="96">
        <f>SUM(N293:N313)</f>
        <v>0</v>
      </c>
      <c r="AD18" s="94"/>
      <c r="AE18" s="97" t="s">
        <v>63</v>
      </c>
      <c r="AF18" s="97"/>
      <c r="AG18" s="96">
        <f>SUM(S293:S313)</f>
        <v>0</v>
      </c>
    </row>
    <row r="19" s="2" customFormat="1" ht="25.5" customHeight="1" spans="1:33">
      <c r="A19" s="32"/>
      <c r="B19" s="33"/>
      <c r="C19" s="33"/>
      <c r="D19" s="283" t="s">
        <v>73</v>
      </c>
      <c r="E19" s="28" t="s">
        <v>434</v>
      </c>
      <c r="F19" s="29"/>
      <c r="G19" s="30" t="s">
        <v>435</v>
      </c>
      <c r="H19" s="31" t="s">
        <v>431</v>
      </c>
      <c r="I19" s="50" t="s">
        <v>424</v>
      </c>
      <c r="J19" s="57">
        <v>1.32</v>
      </c>
      <c r="K19" s="47"/>
      <c r="L19" s="53">
        <f t="shared" si="1"/>
        <v>0</v>
      </c>
      <c r="M19" s="47"/>
      <c r="N19" s="54">
        <f t="shared" si="2"/>
        <v>0</v>
      </c>
      <c r="O19" s="52"/>
      <c r="P19" s="54">
        <f t="shared" si="3"/>
        <v>0</v>
      </c>
      <c r="Q19" s="54">
        <f t="shared" si="4"/>
        <v>0</v>
      </c>
      <c r="R19" s="52"/>
      <c r="S19" s="54">
        <f t="shared" si="5"/>
        <v>0</v>
      </c>
      <c r="T19" s="69"/>
      <c r="U19" s="81"/>
      <c r="V19" s="71"/>
      <c r="W19" s="71"/>
      <c r="X19" s="82" t="s">
        <v>68</v>
      </c>
      <c r="Y19" s="98">
        <f>X15+Y17+Y18</f>
        <v>22.4458333333333</v>
      </c>
      <c r="Z19" s="63"/>
      <c r="AA19" s="71"/>
      <c r="AB19" s="99" t="s">
        <v>68</v>
      </c>
      <c r="AC19" s="98">
        <f>AB15+AC17+AC18</f>
        <v>0</v>
      </c>
      <c r="AD19" s="71"/>
      <c r="AE19" s="99"/>
      <c r="AF19" s="82" t="s">
        <v>68</v>
      </c>
      <c r="AG19" s="98">
        <f>AF15+AG17+AG18</f>
        <v>0</v>
      </c>
    </row>
    <row r="20" s="1" customFormat="1" ht="21" customHeight="1" spans="1:33">
      <c r="A20" s="25"/>
      <c r="B20" s="26"/>
      <c r="C20" s="26"/>
      <c r="D20" s="283" t="s">
        <v>77</v>
      </c>
      <c r="E20" s="28" t="s">
        <v>436</v>
      </c>
      <c r="F20" s="29"/>
      <c r="G20" s="30" t="s">
        <v>437</v>
      </c>
      <c r="H20" s="31" t="s">
        <v>431</v>
      </c>
      <c r="I20" s="50" t="s">
        <v>420</v>
      </c>
      <c r="J20" s="58">
        <v>2.816</v>
      </c>
      <c r="K20" s="56"/>
      <c r="L20" s="53">
        <f t="shared" si="1"/>
        <v>0</v>
      </c>
      <c r="M20" s="56"/>
      <c r="N20" s="54">
        <f t="shared" si="2"/>
        <v>0</v>
      </c>
      <c r="O20" s="52"/>
      <c r="P20" s="54">
        <f t="shared" si="3"/>
        <v>0</v>
      </c>
      <c r="Q20" s="54">
        <f t="shared" si="4"/>
        <v>0</v>
      </c>
      <c r="R20" s="52"/>
      <c r="S20" s="54">
        <f t="shared" si="5"/>
        <v>0</v>
      </c>
      <c r="T20" s="77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</row>
    <row r="21" s="1" customFormat="1" ht="33.75" customHeight="1" spans="1:33">
      <c r="A21" s="25"/>
      <c r="B21" s="26"/>
      <c r="C21" s="26"/>
      <c r="D21" s="283" t="s">
        <v>80</v>
      </c>
      <c r="E21" s="28" t="s">
        <v>438</v>
      </c>
      <c r="F21" s="29"/>
      <c r="G21" s="30" t="s">
        <v>439</v>
      </c>
      <c r="H21" s="31" t="s">
        <v>431</v>
      </c>
      <c r="I21" s="50" t="s">
        <v>420</v>
      </c>
      <c r="J21" s="58">
        <v>2.2</v>
      </c>
      <c r="K21" s="56"/>
      <c r="L21" s="53">
        <f t="shared" si="1"/>
        <v>0</v>
      </c>
      <c r="M21" s="56"/>
      <c r="N21" s="54">
        <f t="shared" si="2"/>
        <v>0</v>
      </c>
      <c r="O21" s="52"/>
      <c r="P21" s="54">
        <f t="shared" si="3"/>
        <v>0</v>
      </c>
      <c r="Q21" s="54">
        <f t="shared" si="4"/>
        <v>0</v>
      </c>
      <c r="R21" s="52"/>
      <c r="S21" s="54">
        <f t="shared" si="5"/>
        <v>0</v>
      </c>
      <c r="T21" s="77"/>
      <c r="V21" s="83"/>
      <c r="W21" s="84" t="s">
        <v>440</v>
      </c>
      <c r="X21" s="84" t="s">
        <v>441</v>
      </c>
      <c r="Y21" s="84" t="s">
        <v>442</v>
      </c>
      <c r="Z21" s="100" t="s">
        <v>48</v>
      </c>
      <c r="AA21" s="101" t="s">
        <v>57</v>
      </c>
      <c r="AB21" s="101" t="s">
        <v>63</v>
      </c>
      <c r="AC21" s="102" t="s">
        <v>68</v>
      </c>
      <c r="AD21" s="103"/>
      <c r="AE21" s="104"/>
      <c r="AF21" s="104"/>
      <c r="AG21" s="104"/>
    </row>
    <row r="22" s="1" customFormat="1" ht="24" customHeight="1" spans="1:33">
      <c r="A22" s="25"/>
      <c r="B22" s="26"/>
      <c r="C22" s="26"/>
      <c r="D22" s="283" t="s">
        <v>84</v>
      </c>
      <c r="E22" s="28" t="s">
        <v>443</v>
      </c>
      <c r="F22" s="29"/>
      <c r="G22" s="30" t="s">
        <v>444</v>
      </c>
      <c r="H22" s="31" t="s">
        <v>47</v>
      </c>
      <c r="I22" s="50" t="s">
        <v>424</v>
      </c>
      <c r="J22" s="58">
        <v>1.32</v>
      </c>
      <c r="K22" s="56"/>
      <c r="L22" s="53">
        <f t="shared" si="1"/>
        <v>0</v>
      </c>
      <c r="M22" s="56"/>
      <c r="N22" s="54">
        <f t="shared" si="2"/>
        <v>0</v>
      </c>
      <c r="O22" s="52"/>
      <c r="P22" s="54">
        <f t="shared" si="3"/>
        <v>0</v>
      </c>
      <c r="Q22" s="54">
        <f t="shared" si="4"/>
        <v>0</v>
      </c>
      <c r="R22" s="52"/>
      <c r="S22" s="54">
        <f t="shared" si="5"/>
        <v>0</v>
      </c>
      <c r="T22" s="77"/>
      <c r="V22" s="85"/>
      <c r="W22" s="86">
        <f>AF12</f>
        <v>0</v>
      </c>
      <c r="X22" s="86">
        <f>AF13</f>
        <v>0</v>
      </c>
      <c r="Y22" s="86">
        <f>AF14</f>
        <v>0</v>
      </c>
      <c r="Z22" s="105">
        <f>AF15</f>
        <v>0</v>
      </c>
      <c r="AA22" s="106">
        <f>AG17</f>
        <v>0</v>
      </c>
      <c r="AB22" s="106">
        <f>AG18</f>
        <v>0</v>
      </c>
      <c r="AC22" s="107">
        <v>0</v>
      </c>
      <c r="AD22" s="108"/>
      <c r="AE22" s="109"/>
      <c r="AF22" s="110"/>
      <c r="AG22" s="109"/>
    </row>
    <row r="23" s="1" customFormat="1" ht="27" customHeight="1" spans="1:20">
      <c r="A23" s="25"/>
      <c r="B23" s="26"/>
      <c r="C23" s="26"/>
      <c r="D23" s="283" t="s">
        <v>87</v>
      </c>
      <c r="E23" s="28" t="s">
        <v>445</v>
      </c>
      <c r="F23" s="29"/>
      <c r="G23" s="30" t="s">
        <v>446</v>
      </c>
      <c r="H23" s="31" t="s">
        <v>431</v>
      </c>
      <c r="I23" s="50" t="s">
        <v>420</v>
      </c>
      <c r="J23" s="58">
        <v>4.84</v>
      </c>
      <c r="K23" s="56"/>
      <c r="L23" s="53">
        <f t="shared" si="1"/>
        <v>0</v>
      </c>
      <c r="M23" s="56"/>
      <c r="N23" s="54">
        <f t="shared" si="2"/>
        <v>0</v>
      </c>
      <c r="O23" s="52"/>
      <c r="P23" s="54">
        <f t="shared" si="3"/>
        <v>0</v>
      </c>
      <c r="Q23" s="54">
        <f t="shared" si="4"/>
        <v>0</v>
      </c>
      <c r="R23" s="52"/>
      <c r="S23" s="54">
        <f t="shared" si="5"/>
        <v>0</v>
      </c>
      <c r="T23" s="77"/>
    </row>
    <row r="24" s="1" customFormat="1" ht="27" customHeight="1" spans="1:20">
      <c r="A24" s="25"/>
      <c r="B24" s="26"/>
      <c r="C24" s="26"/>
      <c r="D24" s="283" t="s">
        <v>91</v>
      </c>
      <c r="E24" s="28" t="s">
        <v>447</v>
      </c>
      <c r="F24" s="29"/>
      <c r="G24" s="30" t="s">
        <v>448</v>
      </c>
      <c r="H24" s="31" t="s">
        <v>47</v>
      </c>
      <c r="I24" s="50" t="s">
        <v>424</v>
      </c>
      <c r="J24" s="58">
        <v>0.6</v>
      </c>
      <c r="K24" s="56"/>
      <c r="L24" s="53">
        <f t="shared" si="1"/>
        <v>0</v>
      </c>
      <c r="M24" s="56"/>
      <c r="N24" s="54">
        <f t="shared" si="2"/>
        <v>0</v>
      </c>
      <c r="O24" s="52"/>
      <c r="P24" s="54">
        <f t="shared" si="3"/>
        <v>0</v>
      </c>
      <c r="Q24" s="54">
        <f t="shared" si="4"/>
        <v>0</v>
      </c>
      <c r="R24" s="52"/>
      <c r="S24" s="54">
        <f t="shared" si="5"/>
        <v>0</v>
      </c>
      <c r="T24" s="77"/>
    </row>
    <row r="25" s="1" customFormat="1" ht="27" customHeight="1" spans="1:20">
      <c r="A25" s="25"/>
      <c r="B25" s="26"/>
      <c r="C25" s="26"/>
      <c r="D25" s="283" t="s">
        <v>95</v>
      </c>
      <c r="E25" s="28" t="s">
        <v>449</v>
      </c>
      <c r="F25" s="29"/>
      <c r="G25" s="30" t="s">
        <v>450</v>
      </c>
      <c r="H25" s="31" t="s">
        <v>47</v>
      </c>
      <c r="I25" s="50" t="s">
        <v>420</v>
      </c>
      <c r="J25" s="58">
        <v>3.52</v>
      </c>
      <c r="K25" s="56"/>
      <c r="L25" s="53">
        <f t="shared" si="1"/>
        <v>0</v>
      </c>
      <c r="M25" s="56"/>
      <c r="N25" s="54">
        <f t="shared" si="2"/>
        <v>0</v>
      </c>
      <c r="O25" s="52"/>
      <c r="P25" s="54">
        <f t="shared" si="3"/>
        <v>0</v>
      </c>
      <c r="Q25" s="54">
        <f t="shared" si="4"/>
        <v>0</v>
      </c>
      <c r="R25" s="52"/>
      <c r="S25" s="54">
        <f t="shared" si="5"/>
        <v>0</v>
      </c>
      <c r="T25" s="77"/>
    </row>
    <row r="26" s="1" customFormat="1" ht="27" customHeight="1" spans="1:20">
      <c r="A26" s="25"/>
      <c r="B26" s="26"/>
      <c r="C26" s="26"/>
      <c r="D26" s="283" t="s">
        <v>98</v>
      </c>
      <c r="E26" s="28" t="s">
        <v>451</v>
      </c>
      <c r="F26" s="29"/>
      <c r="G26" s="30" t="s">
        <v>452</v>
      </c>
      <c r="H26" s="31" t="s">
        <v>47</v>
      </c>
      <c r="I26" s="50" t="s">
        <v>424</v>
      </c>
      <c r="J26" s="58">
        <v>0.72</v>
      </c>
      <c r="K26" s="56"/>
      <c r="L26" s="53">
        <f t="shared" si="1"/>
        <v>0</v>
      </c>
      <c r="M26" s="56"/>
      <c r="N26" s="54">
        <f t="shared" si="2"/>
        <v>0</v>
      </c>
      <c r="O26" s="52"/>
      <c r="P26" s="54">
        <f t="shared" si="3"/>
        <v>0</v>
      </c>
      <c r="Q26" s="54">
        <f t="shared" si="4"/>
        <v>0</v>
      </c>
      <c r="R26" s="52"/>
      <c r="S26" s="54">
        <f t="shared" si="5"/>
        <v>0</v>
      </c>
      <c r="T26" s="77"/>
    </row>
    <row r="27" s="1" customFormat="1" ht="27" customHeight="1" spans="1:20">
      <c r="A27" s="25"/>
      <c r="B27" s="26"/>
      <c r="C27" s="26"/>
      <c r="D27" s="283" t="s">
        <v>101</v>
      </c>
      <c r="E27" s="28" t="s">
        <v>453</v>
      </c>
      <c r="F27" s="29"/>
      <c r="G27" s="30" t="s">
        <v>454</v>
      </c>
      <c r="H27" s="31" t="s">
        <v>47</v>
      </c>
      <c r="I27" s="50" t="s">
        <v>420</v>
      </c>
      <c r="J27" s="58">
        <v>1.6</v>
      </c>
      <c r="K27" s="56"/>
      <c r="L27" s="53">
        <f t="shared" si="1"/>
        <v>0</v>
      </c>
      <c r="M27" s="56"/>
      <c r="N27" s="54">
        <f t="shared" si="2"/>
        <v>0</v>
      </c>
      <c r="O27" s="52"/>
      <c r="P27" s="54">
        <f t="shared" si="3"/>
        <v>0</v>
      </c>
      <c r="Q27" s="54">
        <f t="shared" si="4"/>
        <v>0</v>
      </c>
      <c r="R27" s="52"/>
      <c r="S27" s="54">
        <f t="shared" si="5"/>
        <v>0</v>
      </c>
      <c r="T27" s="77"/>
    </row>
    <row r="28" s="1" customFormat="1" ht="27" customHeight="1" spans="1:20">
      <c r="A28" s="25"/>
      <c r="B28" s="26"/>
      <c r="C28" s="26"/>
      <c r="D28" s="283" t="s">
        <v>105</v>
      </c>
      <c r="E28" s="28" t="s">
        <v>455</v>
      </c>
      <c r="F28" s="29"/>
      <c r="G28" s="30" t="s">
        <v>456</v>
      </c>
      <c r="H28" s="31" t="s">
        <v>150</v>
      </c>
      <c r="I28" s="50" t="s">
        <v>420</v>
      </c>
      <c r="J28" s="58">
        <v>2.2</v>
      </c>
      <c r="K28" s="56"/>
      <c r="L28" s="53">
        <f t="shared" si="1"/>
        <v>0</v>
      </c>
      <c r="M28" s="56"/>
      <c r="N28" s="54">
        <f t="shared" si="2"/>
        <v>0</v>
      </c>
      <c r="O28" s="52"/>
      <c r="P28" s="54">
        <f t="shared" si="3"/>
        <v>0</v>
      </c>
      <c r="Q28" s="54">
        <f t="shared" si="4"/>
        <v>0</v>
      </c>
      <c r="R28" s="52"/>
      <c r="S28" s="54">
        <f t="shared" si="5"/>
        <v>0</v>
      </c>
      <c r="T28" s="77"/>
    </row>
    <row r="29" s="1" customFormat="1" ht="27" customHeight="1" spans="1:20">
      <c r="A29" s="25"/>
      <c r="B29" s="26"/>
      <c r="C29" s="26"/>
      <c r="D29" s="283" t="s">
        <v>108</v>
      </c>
      <c r="E29" s="28" t="s">
        <v>457</v>
      </c>
      <c r="F29" s="29"/>
      <c r="G29" s="30" t="s">
        <v>458</v>
      </c>
      <c r="H29" s="31" t="s">
        <v>150</v>
      </c>
      <c r="I29" s="50" t="s">
        <v>420</v>
      </c>
      <c r="J29" s="58">
        <v>1.1</v>
      </c>
      <c r="K29" s="56"/>
      <c r="L29" s="53">
        <f t="shared" si="1"/>
        <v>0</v>
      </c>
      <c r="M29" s="56"/>
      <c r="N29" s="54">
        <f t="shared" si="2"/>
        <v>0</v>
      </c>
      <c r="O29" s="52"/>
      <c r="P29" s="54">
        <f t="shared" si="3"/>
        <v>0</v>
      </c>
      <c r="Q29" s="54">
        <f t="shared" si="4"/>
        <v>0</v>
      </c>
      <c r="R29" s="52"/>
      <c r="S29" s="54">
        <f t="shared" si="5"/>
        <v>0</v>
      </c>
      <c r="T29" s="77"/>
    </row>
    <row r="30" s="1" customFormat="1" ht="27" customHeight="1" spans="1:20">
      <c r="A30" s="25"/>
      <c r="B30" s="26"/>
      <c r="C30" s="26"/>
      <c r="D30" s="283" t="s">
        <v>111</v>
      </c>
      <c r="E30" s="28" t="s">
        <v>459</v>
      </c>
      <c r="F30" s="29"/>
      <c r="G30" s="30" t="s">
        <v>460</v>
      </c>
      <c r="H30" s="31" t="s">
        <v>431</v>
      </c>
      <c r="I30" s="50" t="s">
        <v>420</v>
      </c>
      <c r="J30" s="58">
        <v>2.308</v>
      </c>
      <c r="K30" s="56"/>
      <c r="L30" s="53">
        <f t="shared" si="1"/>
        <v>0</v>
      </c>
      <c r="M30" s="56"/>
      <c r="N30" s="54">
        <f t="shared" si="2"/>
        <v>0</v>
      </c>
      <c r="O30" s="52"/>
      <c r="P30" s="54">
        <f t="shared" si="3"/>
        <v>0</v>
      </c>
      <c r="Q30" s="54">
        <f t="shared" si="4"/>
        <v>0</v>
      </c>
      <c r="R30" s="52"/>
      <c r="S30" s="54">
        <f t="shared" si="5"/>
        <v>0</v>
      </c>
      <c r="T30" s="77"/>
    </row>
    <row r="31" s="1" customFormat="1" ht="27" customHeight="1" spans="1:20">
      <c r="A31" s="25"/>
      <c r="B31" s="26"/>
      <c r="C31" s="26"/>
      <c r="D31" s="283" t="s">
        <v>115</v>
      </c>
      <c r="E31" s="28" t="s">
        <v>461</v>
      </c>
      <c r="F31" s="29"/>
      <c r="G31" s="30" t="s">
        <v>462</v>
      </c>
      <c r="H31" s="31" t="s">
        <v>47</v>
      </c>
      <c r="I31" s="50" t="s">
        <v>424</v>
      </c>
      <c r="J31" s="58">
        <v>1.32</v>
      </c>
      <c r="K31" s="56"/>
      <c r="L31" s="53">
        <f t="shared" si="1"/>
        <v>0</v>
      </c>
      <c r="M31" s="56"/>
      <c r="N31" s="54">
        <f t="shared" si="2"/>
        <v>0</v>
      </c>
      <c r="O31" s="52"/>
      <c r="P31" s="54">
        <f t="shared" si="3"/>
        <v>0</v>
      </c>
      <c r="Q31" s="54">
        <f t="shared" si="4"/>
        <v>0</v>
      </c>
      <c r="R31" s="52"/>
      <c r="S31" s="54">
        <f t="shared" si="5"/>
        <v>0</v>
      </c>
      <c r="T31" s="77"/>
    </row>
    <row r="32" s="1" customFormat="1" ht="27" customHeight="1" spans="1:20">
      <c r="A32" s="25"/>
      <c r="B32" s="26"/>
      <c r="C32" s="26"/>
      <c r="D32" s="283" t="s">
        <v>120</v>
      </c>
      <c r="E32" s="28" t="s">
        <v>463</v>
      </c>
      <c r="F32" s="29"/>
      <c r="G32" s="30" t="s">
        <v>464</v>
      </c>
      <c r="H32" s="31" t="s">
        <v>47</v>
      </c>
      <c r="I32" s="50" t="s">
        <v>424</v>
      </c>
      <c r="J32" s="58">
        <v>0.825</v>
      </c>
      <c r="K32" s="56"/>
      <c r="L32" s="53">
        <f t="shared" si="1"/>
        <v>0</v>
      </c>
      <c r="M32" s="56"/>
      <c r="N32" s="54">
        <f t="shared" si="2"/>
        <v>0</v>
      </c>
      <c r="O32" s="52"/>
      <c r="P32" s="54">
        <f t="shared" si="3"/>
        <v>0</v>
      </c>
      <c r="Q32" s="54">
        <f t="shared" si="4"/>
        <v>0</v>
      </c>
      <c r="R32" s="52"/>
      <c r="S32" s="54">
        <f t="shared" si="5"/>
        <v>0</v>
      </c>
      <c r="T32" s="77"/>
    </row>
    <row r="33" s="1" customFormat="1" ht="27" customHeight="1" spans="1:20">
      <c r="A33" s="25"/>
      <c r="B33" s="26"/>
      <c r="C33" s="26"/>
      <c r="D33" s="283" t="s">
        <v>124</v>
      </c>
      <c r="E33" s="28" t="s">
        <v>465</v>
      </c>
      <c r="F33" s="29"/>
      <c r="G33" s="30" t="s">
        <v>466</v>
      </c>
      <c r="H33" s="31" t="s">
        <v>47</v>
      </c>
      <c r="I33" s="50" t="s">
        <v>420</v>
      </c>
      <c r="J33" s="58">
        <v>1.1</v>
      </c>
      <c r="K33" s="56"/>
      <c r="L33" s="53">
        <f t="shared" si="1"/>
        <v>0</v>
      </c>
      <c r="M33" s="56"/>
      <c r="N33" s="54">
        <f t="shared" si="2"/>
        <v>0</v>
      </c>
      <c r="O33" s="52"/>
      <c r="P33" s="54">
        <f t="shared" si="3"/>
        <v>0</v>
      </c>
      <c r="Q33" s="54">
        <f t="shared" si="4"/>
        <v>0</v>
      </c>
      <c r="R33" s="52"/>
      <c r="S33" s="54">
        <f t="shared" si="5"/>
        <v>0</v>
      </c>
      <c r="T33" s="77"/>
    </row>
    <row r="34" s="1" customFormat="1" ht="27" customHeight="1" spans="1:20">
      <c r="A34" s="25"/>
      <c r="B34" s="26"/>
      <c r="C34" s="26"/>
      <c r="D34" s="283" t="s">
        <v>127</v>
      </c>
      <c r="E34" s="28" t="s">
        <v>467</v>
      </c>
      <c r="F34" s="29"/>
      <c r="G34" s="30" t="s">
        <v>468</v>
      </c>
      <c r="H34" s="31" t="s">
        <v>431</v>
      </c>
      <c r="I34" s="50" t="s">
        <v>420</v>
      </c>
      <c r="J34" s="58">
        <v>2.2</v>
      </c>
      <c r="K34" s="56"/>
      <c r="L34" s="53">
        <f t="shared" si="1"/>
        <v>0</v>
      </c>
      <c r="M34" s="56"/>
      <c r="N34" s="54">
        <f t="shared" si="2"/>
        <v>0</v>
      </c>
      <c r="O34" s="52"/>
      <c r="P34" s="54">
        <f t="shared" si="3"/>
        <v>0</v>
      </c>
      <c r="Q34" s="54">
        <f t="shared" si="4"/>
        <v>0</v>
      </c>
      <c r="R34" s="52"/>
      <c r="S34" s="54">
        <f t="shared" si="5"/>
        <v>0</v>
      </c>
      <c r="T34" s="77"/>
    </row>
    <row r="35" s="1" customFormat="1" ht="27" customHeight="1" spans="1:20">
      <c r="A35" s="25"/>
      <c r="B35" s="26"/>
      <c r="C35" s="26"/>
      <c r="D35" s="283" t="s">
        <v>130</v>
      </c>
      <c r="E35" s="28" t="s">
        <v>469</v>
      </c>
      <c r="F35" s="29"/>
      <c r="G35" s="30" t="s">
        <v>470</v>
      </c>
      <c r="H35" s="31" t="s">
        <v>431</v>
      </c>
      <c r="I35" s="50" t="s">
        <v>420</v>
      </c>
      <c r="J35" s="58">
        <v>2.2</v>
      </c>
      <c r="K35" s="56"/>
      <c r="L35" s="53">
        <f t="shared" si="1"/>
        <v>0</v>
      </c>
      <c r="M35" s="56"/>
      <c r="N35" s="54">
        <f t="shared" si="2"/>
        <v>0</v>
      </c>
      <c r="O35" s="52"/>
      <c r="P35" s="54">
        <f t="shared" si="3"/>
        <v>0</v>
      </c>
      <c r="Q35" s="54">
        <f t="shared" si="4"/>
        <v>0</v>
      </c>
      <c r="R35" s="52"/>
      <c r="S35" s="54">
        <f t="shared" si="5"/>
        <v>0</v>
      </c>
      <c r="T35" s="77"/>
    </row>
    <row r="36" s="1" customFormat="1" ht="27" customHeight="1" spans="1:20">
      <c r="A36" s="25"/>
      <c r="B36" s="26"/>
      <c r="C36" s="26"/>
      <c r="D36" s="283" t="s">
        <v>133</v>
      </c>
      <c r="E36" s="28" t="s">
        <v>471</v>
      </c>
      <c r="F36" s="29"/>
      <c r="G36" s="30" t="s">
        <v>472</v>
      </c>
      <c r="H36" s="31" t="s">
        <v>431</v>
      </c>
      <c r="I36" s="50" t="s">
        <v>420</v>
      </c>
      <c r="J36" s="58">
        <v>1.408</v>
      </c>
      <c r="K36" s="56"/>
      <c r="L36" s="53">
        <f t="shared" si="1"/>
        <v>0</v>
      </c>
      <c r="M36" s="56"/>
      <c r="N36" s="54">
        <f t="shared" si="2"/>
        <v>0</v>
      </c>
      <c r="O36" s="52"/>
      <c r="P36" s="54">
        <f t="shared" si="3"/>
        <v>0</v>
      </c>
      <c r="Q36" s="54">
        <f t="shared" si="4"/>
        <v>0</v>
      </c>
      <c r="R36" s="52"/>
      <c r="S36" s="54">
        <f t="shared" si="5"/>
        <v>0</v>
      </c>
      <c r="T36" s="77"/>
    </row>
    <row r="37" s="1" customFormat="1" ht="27" customHeight="1" spans="1:20">
      <c r="A37" s="25"/>
      <c r="B37" s="26"/>
      <c r="C37" s="26"/>
      <c r="D37" s="283" t="s">
        <v>136</v>
      </c>
      <c r="E37" s="28" t="s">
        <v>473</v>
      </c>
      <c r="F37" s="29"/>
      <c r="G37" s="30" t="s">
        <v>474</v>
      </c>
      <c r="H37" s="31" t="s">
        <v>431</v>
      </c>
      <c r="I37" s="50" t="s">
        <v>424</v>
      </c>
      <c r="J37" s="58">
        <v>1.32</v>
      </c>
      <c r="K37" s="56"/>
      <c r="L37" s="53">
        <f t="shared" si="1"/>
        <v>0</v>
      </c>
      <c r="M37" s="56"/>
      <c r="N37" s="54">
        <f t="shared" si="2"/>
        <v>0</v>
      </c>
      <c r="O37" s="52"/>
      <c r="P37" s="54">
        <f t="shared" si="3"/>
        <v>0</v>
      </c>
      <c r="Q37" s="54">
        <f t="shared" si="4"/>
        <v>0</v>
      </c>
      <c r="R37" s="52"/>
      <c r="S37" s="54">
        <f t="shared" si="5"/>
        <v>0</v>
      </c>
      <c r="T37" s="77"/>
    </row>
    <row r="38" s="1" customFormat="1" ht="27" customHeight="1" spans="1:20">
      <c r="A38" s="25"/>
      <c r="B38" s="26"/>
      <c r="C38" s="26"/>
      <c r="D38" s="283" t="s">
        <v>139</v>
      </c>
      <c r="E38" s="28" t="s">
        <v>475</v>
      </c>
      <c r="F38" s="29"/>
      <c r="G38" s="30" t="s">
        <v>476</v>
      </c>
      <c r="H38" s="31" t="s">
        <v>47</v>
      </c>
      <c r="I38" s="50" t="s">
        <v>424</v>
      </c>
      <c r="J38" s="58">
        <v>0.495</v>
      </c>
      <c r="K38" s="56"/>
      <c r="L38" s="53">
        <f t="shared" si="1"/>
        <v>0</v>
      </c>
      <c r="M38" s="56"/>
      <c r="N38" s="54">
        <f t="shared" si="2"/>
        <v>0</v>
      </c>
      <c r="O38" s="52"/>
      <c r="P38" s="54">
        <f t="shared" si="3"/>
        <v>0</v>
      </c>
      <c r="Q38" s="54">
        <f t="shared" si="4"/>
        <v>0</v>
      </c>
      <c r="R38" s="52"/>
      <c r="S38" s="54">
        <f t="shared" si="5"/>
        <v>0</v>
      </c>
      <c r="T38" s="77"/>
    </row>
    <row r="39" s="1" customFormat="1" ht="27" customHeight="1" spans="1:20">
      <c r="A39" s="25"/>
      <c r="B39" s="26"/>
      <c r="C39" s="26"/>
      <c r="D39" s="283" t="s">
        <v>143</v>
      </c>
      <c r="E39" s="28" t="s">
        <v>477</v>
      </c>
      <c r="F39" s="29"/>
      <c r="G39" s="30" t="s">
        <v>478</v>
      </c>
      <c r="H39" s="31" t="s">
        <v>47</v>
      </c>
      <c r="I39" s="50" t="s">
        <v>420</v>
      </c>
      <c r="J39" s="58">
        <v>0.44</v>
      </c>
      <c r="K39" s="56"/>
      <c r="L39" s="53">
        <f t="shared" si="1"/>
        <v>0</v>
      </c>
      <c r="M39" s="56"/>
      <c r="N39" s="54">
        <f t="shared" si="2"/>
        <v>0</v>
      </c>
      <c r="O39" s="52"/>
      <c r="P39" s="54">
        <f t="shared" si="3"/>
        <v>0</v>
      </c>
      <c r="Q39" s="54">
        <f t="shared" si="4"/>
        <v>0</v>
      </c>
      <c r="R39" s="52"/>
      <c r="S39" s="54">
        <f t="shared" si="5"/>
        <v>0</v>
      </c>
      <c r="T39" s="77"/>
    </row>
    <row r="40" s="1" customFormat="1" ht="27" customHeight="1" spans="1:20">
      <c r="A40" s="25"/>
      <c r="B40" s="26"/>
      <c r="C40" s="26"/>
      <c r="D40" s="283" t="s">
        <v>479</v>
      </c>
      <c r="E40" s="28" t="s">
        <v>480</v>
      </c>
      <c r="F40" s="29"/>
      <c r="G40" s="30" t="s">
        <v>481</v>
      </c>
      <c r="H40" s="31" t="s">
        <v>47</v>
      </c>
      <c r="I40" s="50" t="s">
        <v>424</v>
      </c>
      <c r="J40" s="58">
        <v>1.155</v>
      </c>
      <c r="K40" s="56"/>
      <c r="L40" s="53">
        <f t="shared" si="1"/>
        <v>0</v>
      </c>
      <c r="M40" s="56"/>
      <c r="N40" s="54">
        <f t="shared" si="2"/>
        <v>0</v>
      </c>
      <c r="O40" s="52"/>
      <c r="P40" s="54">
        <f t="shared" si="3"/>
        <v>0</v>
      </c>
      <c r="Q40" s="54">
        <f t="shared" si="4"/>
        <v>0</v>
      </c>
      <c r="R40" s="52"/>
      <c r="S40" s="54">
        <f t="shared" si="5"/>
        <v>0</v>
      </c>
      <c r="T40" s="77"/>
    </row>
    <row r="41" s="1" customFormat="1" ht="27" customHeight="1" spans="1:33">
      <c r="A41" s="25"/>
      <c r="B41" s="26"/>
      <c r="C41" s="26"/>
      <c r="D41" s="283" t="s">
        <v>482</v>
      </c>
      <c r="E41" s="28" t="s">
        <v>483</v>
      </c>
      <c r="F41" s="29"/>
      <c r="G41" s="30" t="s">
        <v>484</v>
      </c>
      <c r="H41" s="31" t="s">
        <v>47</v>
      </c>
      <c r="I41" s="50" t="s">
        <v>485</v>
      </c>
      <c r="J41" s="58">
        <v>0.22</v>
      </c>
      <c r="K41" s="56"/>
      <c r="L41" s="53">
        <f t="shared" si="1"/>
        <v>0</v>
      </c>
      <c r="M41" s="56"/>
      <c r="N41" s="54">
        <f t="shared" si="2"/>
        <v>0</v>
      </c>
      <c r="O41" s="52"/>
      <c r="P41" s="54">
        <f t="shared" si="3"/>
        <v>0</v>
      </c>
      <c r="Q41" s="54">
        <f t="shared" si="4"/>
        <v>0</v>
      </c>
      <c r="R41" s="52"/>
      <c r="S41" s="54">
        <f t="shared" si="5"/>
        <v>0</v>
      </c>
      <c r="T41" s="77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="1" customFormat="1" ht="27" customHeight="1" spans="1:20">
      <c r="A42" s="25"/>
      <c r="B42" s="26"/>
      <c r="C42" s="26"/>
      <c r="D42" s="283" t="s">
        <v>486</v>
      </c>
      <c r="E42" s="28" t="s">
        <v>487</v>
      </c>
      <c r="F42" s="29"/>
      <c r="G42" s="30" t="s">
        <v>488</v>
      </c>
      <c r="H42" s="31" t="s">
        <v>150</v>
      </c>
      <c r="I42" s="50" t="s">
        <v>420</v>
      </c>
      <c r="J42" s="58">
        <v>5.72</v>
      </c>
      <c r="K42" s="56"/>
      <c r="L42" s="53">
        <f t="shared" si="1"/>
        <v>0</v>
      </c>
      <c r="M42" s="56"/>
      <c r="N42" s="54">
        <f t="shared" si="2"/>
        <v>0</v>
      </c>
      <c r="O42" s="52"/>
      <c r="P42" s="54">
        <f t="shared" si="3"/>
        <v>0</v>
      </c>
      <c r="Q42" s="54">
        <f t="shared" si="4"/>
        <v>0</v>
      </c>
      <c r="R42" s="52"/>
      <c r="S42" s="54">
        <f t="shared" si="5"/>
        <v>0</v>
      </c>
      <c r="T42" s="77"/>
    </row>
    <row r="43" s="1" customFormat="1" ht="27" customHeight="1" spans="1:20">
      <c r="A43" s="25"/>
      <c r="B43" s="26"/>
      <c r="C43" s="26"/>
      <c r="D43" s="283" t="s">
        <v>489</v>
      </c>
      <c r="E43" s="28" t="s">
        <v>490</v>
      </c>
      <c r="F43" s="29"/>
      <c r="G43" s="30" t="s">
        <v>491</v>
      </c>
      <c r="H43" s="31" t="s">
        <v>150</v>
      </c>
      <c r="I43" s="50" t="s">
        <v>420</v>
      </c>
      <c r="J43" s="58">
        <v>0.96</v>
      </c>
      <c r="K43" s="56"/>
      <c r="L43" s="53">
        <f t="shared" si="1"/>
        <v>0</v>
      </c>
      <c r="M43" s="56"/>
      <c r="N43" s="54">
        <f t="shared" si="2"/>
        <v>0</v>
      </c>
      <c r="O43" s="52"/>
      <c r="P43" s="54">
        <f t="shared" si="3"/>
        <v>0</v>
      </c>
      <c r="Q43" s="54">
        <f t="shared" si="4"/>
        <v>0</v>
      </c>
      <c r="R43" s="52"/>
      <c r="S43" s="54">
        <f t="shared" si="5"/>
        <v>0</v>
      </c>
      <c r="T43" s="77"/>
    </row>
    <row r="44" s="1" customFormat="1" ht="27" customHeight="1" spans="1:20">
      <c r="A44" s="25"/>
      <c r="B44" s="26"/>
      <c r="C44" s="26"/>
      <c r="D44" s="283" t="s">
        <v>492</v>
      </c>
      <c r="E44" s="28" t="s">
        <v>493</v>
      </c>
      <c r="F44" s="29"/>
      <c r="G44" s="30" t="s">
        <v>494</v>
      </c>
      <c r="H44" s="31" t="s">
        <v>150</v>
      </c>
      <c r="I44" s="50" t="s">
        <v>420</v>
      </c>
      <c r="J44" s="58">
        <v>3.68</v>
      </c>
      <c r="K44" s="56"/>
      <c r="L44" s="53">
        <f t="shared" si="1"/>
        <v>0</v>
      </c>
      <c r="M44" s="56"/>
      <c r="N44" s="54">
        <f t="shared" si="2"/>
        <v>0</v>
      </c>
      <c r="O44" s="52"/>
      <c r="P44" s="54">
        <f t="shared" si="3"/>
        <v>0</v>
      </c>
      <c r="Q44" s="54">
        <f t="shared" si="4"/>
        <v>0</v>
      </c>
      <c r="R44" s="52"/>
      <c r="S44" s="54">
        <f t="shared" si="5"/>
        <v>0</v>
      </c>
      <c r="T44" s="77"/>
    </row>
    <row r="45" s="1" customFormat="1" ht="27" customHeight="1" spans="1:20">
      <c r="A45" s="25"/>
      <c r="B45" s="26"/>
      <c r="C45" s="26"/>
      <c r="D45" s="283" t="s">
        <v>495</v>
      </c>
      <c r="E45" s="28" t="s">
        <v>496</v>
      </c>
      <c r="F45" s="29"/>
      <c r="G45" s="30" t="s">
        <v>497</v>
      </c>
      <c r="H45" s="31" t="s">
        <v>431</v>
      </c>
      <c r="I45" s="50" t="s">
        <v>420</v>
      </c>
      <c r="J45" s="58">
        <v>1.12</v>
      </c>
      <c r="K45" s="56"/>
      <c r="L45" s="53">
        <f t="shared" si="1"/>
        <v>0</v>
      </c>
      <c r="M45" s="56"/>
      <c r="N45" s="54">
        <f t="shared" si="2"/>
        <v>0</v>
      </c>
      <c r="O45" s="52"/>
      <c r="P45" s="54">
        <f t="shared" si="3"/>
        <v>0</v>
      </c>
      <c r="Q45" s="54">
        <f t="shared" si="4"/>
        <v>0</v>
      </c>
      <c r="R45" s="52"/>
      <c r="S45" s="54">
        <f t="shared" si="5"/>
        <v>0</v>
      </c>
      <c r="T45" s="77"/>
    </row>
    <row r="46" s="1" customFormat="1" ht="27" customHeight="1" spans="1:20">
      <c r="A46" s="25"/>
      <c r="B46" s="26"/>
      <c r="C46" s="26"/>
      <c r="D46" s="283" t="s">
        <v>498</v>
      </c>
      <c r="E46" s="28" t="s">
        <v>499</v>
      </c>
      <c r="F46" s="29"/>
      <c r="G46" s="30" t="s">
        <v>500</v>
      </c>
      <c r="H46" s="31" t="s">
        <v>277</v>
      </c>
      <c r="I46" s="50" t="s">
        <v>485</v>
      </c>
      <c r="J46" s="58">
        <v>0.66</v>
      </c>
      <c r="K46" s="56"/>
      <c r="L46" s="53">
        <f t="shared" si="1"/>
        <v>0</v>
      </c>
      <c r="M46" s="56"/>
      <c r="N46" s="54">
        <f t="shared" si="2"/>
        <v>0</v>
      </c>
      <c r="O46" s="52"/>
      <c r="P46" s="54">
        <f t="shared" si="3"/>
        <v>0</v>
      </c>
      <c r="Q46" s="54">
        <f t="shared" si="4"/>
        <v>0</v>
      </c>
      <c r="R46" s="52"/>
      <c r="S46" s="54">
        <f t="shared" si="5"/>
        <v>0</v>
      </c>
      <c r="T46" s="77"/>
    </row>
    <row r="47" s="1" customFormat="1" ht="27" customHeight="1" spans="1:20">
      <c r="A47" s="25"/>
      <c r="B47" s="26"/>
      <c r="C47" s="26"/>
      <c r="D47" s="283" t="s">
        <v>501</v>
      </c>
      <c r="E47" s="28" t="s">
        <v>502</v>
      </c>
      <c r="F47" s="29"/>
      <c r="G47" s="30" t="s">
        <v>503</v>
      </c>
      <c r="H47" s="31" t="s">
        <v>504</v>
      </c>
      <c r="I47" s="50" t="s">
        <v>424</v>
      </c>
      <c r="J47" s="58">
        <v>1.5</v>
      </c>
      <c r="K47" s="56"/>
      <c r="L47" s="53">
        <f t="shared" si="1"/>
        <v>0</v>
      </c>
      <c r="M47" s="56"/>
      <c r="N47" s="54">
        <f t="shared" si="2"/>
        <v>0</v>
      </c>
      <c r="O47" s="52"/>
      <c r="P47" s="54">
        <f t="shared" si="3"/>
        <v>0</v>
      </c>
      <c r="Q47" s="54">
        <f t="shared" si="4"/>
        <v>0</v>
      </c>
      <c r="R47" s="52"/>
      <c r="S47" s="54">
        <f t="shared" si="5"/>
        <v>0</v>
      </c>
      <c r="T47" s="77"/>
    </row>
    <row r="48" s="1" customFormat="1" ht="27" customHeight="1" spans="1:20">
      <c r="A48" s="25"/>
      <c r="B48" s="26"/>
      <c r="C48" s="26"/>
      <c r="D48" s="283" t="s">
        <v>505</v>
      </c>
      <c r="E48" s="28" t="s">
        <v>506</v>
      </c>
      <c r="F48" s="29"/>
      <c r="G48" s="30" t="s">
        <v>507</v>
      </c>
      <c r="H48" s="31" t="s">
        <v>150</v>
      </c>
      <c r="I48" s="50" t="s">
        <v>485</v>
      </c>
      <c r="J48" s="58">
        <v>0.6</v>
      </c>
      <c r="K48" s="56"/>
      <c r="L48" s="53">
        <f t="shared" si="1"/>
        <v>0</v>
      </c>
      <c r="M48" s="56"/>
      <c r="N48" s="54">
        <f t="shared" si="2"/>
        <v>0</v>
      </c>
      <c r="O48" s="52"/>
      <c r="P48" s="54">
        <f t="shared" si="3"/>
        <v>0</v>
      </c>
      <c r="Q48" s="54">
        <f t="shared" si="4"/>
        <v>0</v>
      </c>
      <c r="R48" s="52"/>
      <c r="S48" s="54">
        <f t="shared" si="5"/>
        <v>0</v>
      </c>
      <c r="T48" s="77"/>
    </row>
    <row r="49" s="1" customFormat="1" ht="27" customHeight="1" spans="1:20">
      <c r="A49" s="25"/>
      <c r="B49" s="26"/>
      <c r="C49" s="26"/>
      <c r="D49" s="283" t="s">
        <v>508</v>
      </c>
      <c r="E49" s="28" t="s">
        <v>509</v>
      </c>
      <c r="F49" s="29"/>
      <c r="G49" s="30" t="s">
        <v>510</v>
      </c>
      <c r="H49" s="31" t="s">
        <v>47</v>
      </c>
      <c r="I49" s="50" t="s">
        <v>424</v>
      </c>
      <c r="J49" s="58">
        <v>0.9</v>
      </c>
      <c r="K49" s="56"/>
      <c r="L49" s="53">
        <f t="shared" si="1"/>
        <v>0</v>
      </c>
      <c r="M49" s="56"/>
      <c r="N49" s="54">
        <f t="shared" si="2"/>
        <v>0</v>
      </c>
      <c r="O49" s="52"/>
      <c r="P49" s="54">
        <f t="shared" si="3"/>
        <v>0</v>
      </c>
      <c r="Q49" s="54">
        <f t="shared" si="4"/>
        <v>0</v>
      </c>
      <c r="R49" s="52"/>
      <c r="S49" s="54">
        <f t="shared" si="5"/>
        <v>0</v>
      </c>
      <c r="T49" s="77"/>
    </row>
    <row r="50" spans="2:33">
      <c r="B50" s="33"/>
      <c r="C50" s="22" t="s">
        <v>41</v>
      </c>
      <c r="D50" s="34" t="s">
        <v>31</v>
      </c>
      <c r="E50" s="35"/>
      <c r="F50" s="35"/>
      <c r="G50" s="35"/>
      <c r="H50" s="35"/>
      <c r="I50" s="35"/>
      <c r="J50" s="35"/>
      <c r="K50" s="47"/>
      <c r="L50" s="48"/>
      <c r="M50" s="47"/>
      <c r="N50" s="54"/>
      <c r="O50" s="47"/>
      <c r="P50" s="54"/>
      <c r="Q50" s="54"/>
      <c r="R50" s="47"/>
      <c r="S50" s="54"/>
      <c r="T50" s="69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="1" customFormat="1" ht="42" customHeight="1" spans="1:21">
      <c r="A51" s="25"/>
      <c r="B51" s="26"/>
      <c r="C51" s="26"/>
      <c r="D51" s="36" t="s">
        <v>34</v>
      </c>
      <c r="E51" s="28" t="s">
        <v>511</v>
      </c>
      <c r="F51" s="29"/>
      <c r="G51" s="30" t="s">
        <v>512</v>
      </c>
      <c r="H51" s="31" t="s">
        <v>513</v>
      </c>
      <c r="I51" s="50" t="s">
        <v>424</v>
      </c>
      <c r="J51" s="59">
        <v>1.98</v>
      </c>
      <c r="K51" s="47"/>
      <c r="L51" s="53">
        <f t="shared" si="1"/>
        <v>0</v>
      </c>
      <c r="M51" s="47"/>
      <c r="N51" s="54">
        <f t="shared" ref="N51:N71" si="6">IF($G$6=1,(IF(I51="Pertama",$J51*M51,IF(I51="Muda",$J51*M51*0.8,0))),IF($G$6=2,(IF(I51="Madya",$J51*M51*0.8,(IF(I51="Utama",0,$J51*M51)))),IF($G$6=3,(IF(I51="Pertama",0,IF(I51="Utama",$J51*M51*0.8,$J51*M51))),IF($G$6=4,(IF(I51="Madya",$J51*M51,IF(I51="Utama",$J51*M51,0))),"salah"))))</f>
        <v>0</v>
      </c>
      <c r="O51" s="52"/>
      <c r="P51" s="54">
        <f t="shared" ref="P51:P71" si="7">IF($G$6=1,(IF(I51="PK Pertama",$J51*O51,IF(I51="PK Muda",$J51*O51*0.8,0))),IF($G$6=2,(IF(I51="PK Madya",$J51*O51*0.8,(IF(I51="PK Utama",0,$J51*O51)))),IF($G$6=3,(IF(I51="PK Pertama",0,IF(I51="PK Utama",$J51*O51*0.8,$J51*O51))),IF($G$6=4,(IF(I51="PK Madya",$J51*O51,IF(I51="PK Utama",$J51*O51,0))),"salah"))))</f>
        <v>0</v>
      </c>
      <c r="Q51" s="54">
        <f t="shared" ref="Q51:Q71" si="8">AVERAGE(N51,P51)</f>
        <v>0</v>
      </c>
      <c r="R51" s="52"/>
      <c r="S51" s="54">
        <f t="shared" ref="S51:S71" si="9">IF($G$6=1,(IF(I51="PK Pertama",$J51*R51,IF(I51="PK Muda",$J51*R51*0.8,0))),IF($G$6=2,(IF(I51="PK Madya",$J51*R51*0.8,(IF(I51="PK Utama",0,$J51*R51)))),IF($G$6=3,(IF(I51="PK Pertama",0,IF(I51="PK Utama",$J51*R51*0.8,$J51*R51))),IF($G$6=4,(IF(I51="PK Madya",$J51*R51,IF(I51="PK Utama",$J51*R51,0))),"salah"))))</f>
        <v>0</v>
      </c>
      <c r="T51" s="69"/>
      <c r="U51" s="2"/>
    </row>
    <row r="52" s="1" customFormat="1" ht="25.5" customHeight="1" spans="1:21">
      <c r="A52" s="25"/>
      <c r="B52" s="26"/>
      <c r="C52" s="26"/>
      <c r="D52" s="36" t="s">
        <v>49</v>
      </c>
      <c r="E52" s="28" t="s">
        <v>514</v>
      </c>
      <c r="F52" s="29"/>
      <c r="G52" s="30" t="s">
        <v>515</v>
      </c>
      <c r="H52" s="31" t="s">
        <v>264</v>
      </c>
      <c r="I52" s="50" t="s">
        <v>485</v>
      </c>
      <c r="J52" s="59">
        <v>0.06</v>
      </c>
      <c r="K52" s="47"/>
      <c r="L52" s="53">
        <f t="shared" si="1"/>
        <v>0</v>
      </c>
      <c r="M52" s="47"/>
      <c r="N52" s="54">
        <f t="shared" si="6"/>
        <v>0</v>
      </c>
      <c r="O52" s="52"/>
      <c r="P52" s="54">
        <f t="shared" si="7"/>
        <v>0</v>
      </c>
      <c r="Q52" s="54">
        <f t="shared" si="8"/>
        <v>0</v>
      </c>
      <c r="R52" s="52"/>
      <c r="S52" s="54">
        <f t="shared" si="9"/>
        <v>0</v>
      </c>
      <c r="T52" s="69"/>
      <c r="U52" s="2"/>
    </row>
    <row r="53" s="1" customFormat="1" ht="25.5" customHeight="1" spans="1:33">
      <c r="A53" s="25"/>
      <c r="B53" s="26"/>
      <c r="C53" s="26"/>
      <c r="D53" s="36" t="s">
        <v>53</v>
      </c>
      <c r="E53" s="28" t="s">
        <v>516</v>
      </c>
      <c r="F53" s="29"/>
      <c r="G53" s="30" t="s">
        <v>517</v>
      </c>
      <c r="H53" s="31" t="s">
        <v>52</v>
      </c>
      <c r="I53" s="50" t="s">
        <v>485</v>
      </c>
      <c r="J53" s="59">
        <v>0.88</v>
      </c>
      <c r="K53" s="47"/>
      <c r="L53" s="53">
        <f t="shared" si="1"/>
        <v>0</v>
      </c>
      <c r="M53" s="47"/>
      <c r="N53" s="54">
        <f t="shared" si="6"/>
        <v>0</v>
      </c>
      <c r="O53" s="52"/>
      <c r="P53" s="54">
        <f t="shared" si="7"/>
        <v>0</v>
      </c>
      <c r="Q53" s="54">
        <f t="shared" si="8"/>
        <v>0</v>
      </c>
      <c r="R53" s="52"/>
      <c r="S53" s="54">
        <f t="shared" si="9"/>
        <v>0</v>
      </c>
      <c r="T53" s="31"/>
      <c r="U53" s="6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="1" customFormat="1" ht="27" customHeight="1" spans="1:33">
      <c r="A54" s="25"/>
      <c r="B54" s="26"/>
      <c r="C54" s="26"/>
      <c r="D54" s="36" t="s">
        <v>58</v>
      </c>
      <c r="E54" s="28" t="s">
        <v>518</v>
      </c>
      <c r="F54" s="29"/>
      <c r="G54" s="30" t="s">
        <v>519</v>
      </c>
      <c r="H54" s="31" t="s">
        <v>52</v>
      </c>
      <c r="I54" s="50" t="s">
        <v>485</v>
      </c>
      <c r="J54" s="59">
        <v>0.23</v>
      </c>
      <c r="K54" s="47"/>
      <c r="L54" s="53">
        <f t="shared" si="1"/>
        <v>0</v>
      </c>
      <c r="M54" s="47"/>
      <c r="N54" s="54">
        <f t="shared" si="6"/>
        <v>0</v>
      </c>
      <c r="O54" s="52"/>
      <c r="P54" s="54">
        <f t="shared" si="7"/>
        <v>0</v>
      </c>
      <c r="Q54" s="54">
        <f t="shared" si="8"/>
        <v>0</v>
      </c>
      <c r="R54" s="52"/>
      <c r="S54" s="54">
        <f t="shared" si="9"/>
        <v>0</v>
      </c>
      <c r="T54" s="69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="2" customFormat="1" spans="1:33">
      <c r="A55" s="32"/>
      <c r="B55" s="33"/>
      <c r="C55" s="33"/>
      <c r="D55" s="37" t="s">
        <v>64</v>
      </c>
      <c r="E55" s="28" t="s">
        <v>520</v>
      </c>
      <c r="F55" s="29"/>
      <c r="G55" s="30" t="s">
        <v>521</v>
      </c>
      <c r="H55" s="31" t="s">
        <v>52</v>
      </c>
      <c r="I55" s="50" t="s">
        <v>424</v>
      </c>
      <c r="J55" s="60">
        <v>0.51</v>
      </c>
      <c r="K55" s="47"/>
      <c r="L55" s="53">
        <f t="shared" si="1"/>
        <v>0</v>
      </c>
      <c r="M55" s="47"/>
      <c r="N55" s="54">
        <f t="shared" si="6"/>
        <v>0</v>
      </c>
      <c r="O55" s="52"/>
      <c r="P55" s="54">
        <f t="shared" si="7"/>
        <v>0</v>
      </c>
      <c r="Q55" s="54">
        <f t="shared" si="8"/>
        <v>0</v>
      </c>
      <c r="R55" s="52"/>
      <c r="S55" s="54">
        <f t="shared" si="9"/>
        <v>0</v>
      </c>
      <c r="T55" s="69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5"/>
      <c r="AG55" s="5"/>
    </row>
    <row r="56" s="1" customFormat="1" ht="25.5" customHeight="1" spans="1:21">
      <c r="A56" s="25"/>
      <c r="B56" s="26"/>
      <c r="C56" s="26"/>
      <c r="D56" s="36" t="s">
        <v>69</v>
      </c>
      <c r="E56" s="28" t="s">
        <v>522</v>
      </c>
      <c r="F56" s="29"/>
      <c r="G56" s="30" t="s">
        <v>523</v>
      </c>
      <c r="H56" s="31" t="s">
        <v>431</v>
      </c>
      <c r="I56" s="50" t="s">
        <v>424</v>
      </c>
      <c r="J56" s="59">
        <v>0.165</v>
      </c>
      <c r="K56" s="47"/>
      <c r="L56" s="53">
        <f t="shared" si="1"/>
        <v>0</v>
      </c>
      <c r="M56" s="47"/>
      <c r="N56" s="54">
        <f t="shared" si="6"/>
        <v>0</v>
      </c>
      <c r="O56" s="52"/>
      <c r="P56" s="54">
        <f t="shared" si="7"/>
        <v>0</v>
      </c>
      <c r="Q56" s="54">
        <f t="shared" si="8"/>
        <v>0</v>
      </c>
      <c r="R56" s="52"/>
      <c r="S56" s="54">
        <f t="shared" si="9"/>
        <v>0</v>
      </c>
      <c r="T56" s="69"/>
      <c r="U56" s="25"/>
    </row>
    <row r="57" s="1" customFormat="1" ht="25.5" customHeight="1" spans="1:21">
      <c r="A57" s="25"/>
      <c r="B57" s="26"/>
      <c r="C57" s="26"/>
      <c r="D57" s="36" t="s">
        <v>73</v>
      </c>
      <c r="E57" s="28" t="s">
        <v>524</v>
      </c>
      <c r="F57" s="29"/>
      <c r="G57" s="30" t="s">
        <v>525</v>
      </c>
      <c r="H57" s="31" t="s">
        <v>52</v>
      </c>
      <c r="I57" s="50" t="s">
        <v>526</v>
      </c>
      <c r="J57" s="59">
        <v>0.09</v>
      </c>
      <c r="K57" s="47"/>
      <c r="L57" s="53">
        <f t="shared" si="1"/>
        <v>0</v>
      </c>
      <c r="M57" s="47"/>
      <c r="N57" s="54">
        <f t="shared" si="6"/>
        <v>0</v>
      </c>
      <c r="O57" s="52"/>
      <c r="P57" s="54">
        <f t="shared" si="7"/>
        <v>0</v>
      </c>
      <c r="Q57" s="54">
        <f t="shared" si="8"/>
        <v>0</v>
      </c>
      <c r="R57" s="52"/>
      <c r="S57" s="54">
        <f t="shared" si="9"/>
        <v>0</v>
      </c>
      <c r="T57" s="69"/>
      <c r="U57" s="2"/>
    </row>
    <row r="58" s="1" customFormat="1" ht="58.5" customHeight="1" spans="1:21">
      <c r="A58" s="25"/>
      <c r="B58" s="26"/>
      <c r="C58" s="26"/>
      <c r="D58" s="38" t="s">
        <v>77</v>
      </c>
      <c r="E58" s="28" t="s">
        <v>527</v>
      </c>
      <c r="F58" s="29"/>
      <c r="G58" s="30" t="s">
        <v>528</v>
      </c>
      <c r="H58" s="39" t="s">
        <v>529</v>
      </c>
      <c r="I58" s="50" t="s">
        <v>485</v>
      </c>
      <c r="J58" s="59">
        <v>0.33</v>
      </c>
      <c r="K58" s="47"/>
      <c r="L58" s="53">
        <f t="shared" si="1"/>
        <v>0</v>
      </c>
      <c r="M58" s="47"/>
      <c r="N58" s="54">
        <f t="shared" si="6"/>
        <v>0</v>
      </c>
      <c r="O58" s="52"/>
      <c r="P58" s="54">
        <f t="shared" si="7"/>
        <v>0</v>
      </c>
      <c r="Q58" s="54">
        <f t="shared" si="8"/>
        <v>0</v>
      </c>
      <c r="R58" s="52"/>
      <c r="S58" s="54">
        <f t="shared" si="9"/>
        <v>0</v>
      </c>
      <c r="T58" s="69"/>
      <c r="U58" s="2"/>
    </row>
    <row r="59" s="1" customFormat="1" ht="25.5" customHeight="1" spans="1:33">
      <c r="A59" s="25"/>
      <c r="B59" s="26"/>
      <c r="C59" s="26"/>
      <c r="D59" s="38" t="s">
        <v>80</v>
      </c>
      <c r="E59" s="28" t="s">
        <v>530</v>
      </c>
      <c r="F59" s="29"/>
      <c r="G59" s="30" t="s">
        <v>531</v>
      </c>
      <c r="H59" s="31" t="s">
        <v>52</v>
      </c>
      <c r="I59" s="50" t="s">
        <v>485</v>
      </c>
      <c r="J59" s="59">
        <v>0.44</v>
      </c>
      <c r="K59" s="47"/>
      <c r="L59" s="53">
        <f t="shared" si="1"/>
        <v>0</v>
      </c>
      <c r="M59" s="47"/>
      <c r="N59" s="54">
        <f t="shared" si="6"/>
        <v>0</v>
      </c>
      <c r="O59" s="52"/>
      <c r="P59" s="54">
        <f t="shared" si="7"/>
        <v>0</v>
      </c>
      <c r="Q59" s="54">
        <f t="shared" si="8"/>
        <v>0</v>
      </c>
      <c r="R59" s="52"/>
      <c r="S59" s="54">
        <f t="shared" si="9"/>
        <v>0</v>
      </c>
      <c r="T59" s="69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="1" customFormat="1" ht="25.5" customHeight="1" spans="1:33">
      <c r="A60" s="25"/>
      <c r="B60" s="26"/>
      <c r="C60" s="26"/>
      <c r="D60" s="38" t="s">
        <v>84</v>
      </c>
      <c r="E60" s="28" t="s">
        <v>532</v>
      </c>
      <c r="F60" s="29"/>
      <c r="G60" s="30" t="s">
        <v>533</v>
      </c>
      <c r="H60" s="39" t="s">
        <v>47</v>
      </c>
      <c r="I60" s="50" t="s">
        <v>424</v>
      </c>
      <c r="J60" s="59">
        <v>0.825</v>
      </c>
      <c r="K60" s="47"/>
      <c r="L60" s="53">
        <f t="shared" si="1"/>
        <v>0</v>
      </c>
      <c r="M60" s="47"/>
      <c r="N60" s="54">
        <f t="shared" si="6"/>
        <v>0</v>
      </c>
      <c r="O60" s="52"/>
      <c r="P60" s="54">
        <f t="shared" si="7"/>
        <v>0</v>
      </c>
      <c r="Q60" s="54">
        <f t="shared" si="8"/>
        <v>0</v>
      </c>
      <c r="R60" s="52"/>
      <c r="S60" s="54">
        <f t="shared" si="9"/>
        <v>0</v>
      </c>
      <c r="T60" s="69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="1" customFormat="1" ht="32.25" customHeight="1" spans="1:33">
      <c r="A61" s="25"/>
      <c r="B61" s="26"/>
      <c r="C61" s="26"/>
      <c r="D61" s="38" t="s">
        <v>87</v>
      </c>
      <c r="E61" s="28" t="s">
        <v>534</v>
      </c>
      <c r="F61" s="29"/>
      <c r="G61" s="30" t="s">
        <v>535</v>
      </c>
      <c r="H61" s="39" t="s">
        <v>47</v>
      </c>
      <c r="I61" s="50" t="s">
        <v>424</v>
      </c>
      <c r="J61" s="59">
        <v>0.825</v>
      </c>
      <c r="K61" s="47"/>
      <c r="L61" s="53">
        <f t="shared" si="1"/>
        <v>0</v>
      </c>
      <c r="M61" s="47"/>
      <c r="N61" s="54">
        <f t="shared" si="6"/>
        <v>0</v>
      </c>
      <c r="O61" s="52"/>
      <c r="P61" s="54">
        <f t="shared" si="7"/>
        <v>0</v>
      </c>
      <c r="Q61" s="54">
        <f t="shared" si="8"/>
        <v>0</v>
      </c>
      <c r="R61" s="52"/>
      <c r="S61" s="54">
        <f t="shared" si="9"/>
        <v>0</v>
      </c>
      <c r="T61" s="69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="1" customFormat="1" ht="35.25" customHeight="1" spans="1:33">
      <c r="A62" s="25"/>
      <c r="B62" s="26"/>
      <c r="C62" s="26"/>
      <c r="D62" s="38" t="s">
        <v>91</v>
      </c>
      <c r="E62" s="28" t="s">
        <v>536</v>
      </c>
      <c r="F62" s="29"/>
      <c r="G62" s="30" t="s">
        <v>537</v>
      </c>
      <c r="H62" s="39" t="s">
        <v>47</v>
      </c>
      <c r="I62" s="50" t="s">
        <v>424</v>
      </c>
      <c r="J62" s="59">
        <v>0.24</v>
      </c>
      <c r="K62" s="47"/>
      <c r="L62" s="53">
        <f t="shared" si="1"/>
        <v>0</v>
      </c>
      <c r="M62" s="47"/>
      <c r="N62" s="54">
        <f t="shared" si="6"/>
        <v>0</v>
      </c>
      <c r="O62" s="52"/>
      <c r="P62" s="54">
        <f t="shared" si="7"/>
        <v>0</v>
      </c>
      <c r="Q62" s="54">
        <f t="shared" si="8"/>
        <v>0</v>
      </c>
      <c r="R62" s="52"/>
      <c r="S62" s="54">
        <f t="shared" si="9"/>
        <v>0</v>
      </c>
      <c r="T62" s="69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="1" customFormat="1" ht="25.5" customHeight="1" spans="1:33">
      <c r="A63" s="25"/>
      <c r="B63" s="26"/>
      <c r="C63" s="26"/>
      <c r="D63" s="38" t="s">
        <v>95</v>
      </c>
      <c r="E63" s="28" t="s">
        <v>538</v>
      </c>
      <c r="F63" s="29"/>
      <c r="G63" s="30" t="s">
        <v>539</v>
      </c>
      <c r="H63" s="39" t="s">
        <v>47</v>
      </c>
      <c r="I63" s="50" t="s">
        <v>485</v>
      </c>
      <c r="J63" s="59">
        <v>0.55</v>
      </c>
      <c r="K63" s="47"/>
      <c r="L63" s="53">
        <f t="shared" si="1"/>
        <v>0</v>
      </c>
      <c r="M63" s="47"/>
      <c r="N63" s="54">
        <f t="shared" si="6"/>
        <v>0</v>
      </c>
      <c r="O63" s="52"/>
      <c r="P63" s="54">
        <f t="shared" si="7"/>
        <v>0</v>
      </c>
      <c r="Q63" s="54">
        <f t="shared" si="8"/>
        <v>0</v>
      </c>
      <c r="R63" s="52"/>
      <c r="S63" s="54">
        <f t="shared" si="9"/>
        <v>0</v>
      </c>
      <c r="T63" s="69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="1" customFormat="1" ht="25.5" customHeight="1" spans="1:33">
      <c r="A64" s="25"/>
      <c r="B64" s="26"/>
      <c r="C64" s="26"/>
      <c r="D64" s="38" t="s">
        <v>98</v>
      </c>
      <c r="E64" s="28" t="s">
        <v>540</v>
      </c>
      <c r="F64" s="29"/>
      <c r="G64" s="30" t="s">
        <v>541</v>
      </c>
      <c r="H64" s="39" t="s">
        <v>47</v>
      </c>
      <c r="I64" s="50" t="s">
        <v>485</v>
      </c>
      <c r="J64" s="59">
        <v>0.44</v>
      </c>
      <c r="K64" s="47"/>
      <c r="L64" s="53">
        <f t="shared" si="1"/>
        <v>0</v>
      </c>
      <c r="M64" s="47"/>
      <c r="N64" s="54">
        <f t="shared" si="6"/>
        <v>0</v>
      </c>
      <c r="O64" s="52"/>
      <c r="P64" s="54">
        <f t="shared" si="7"/>
        <v>0</v>
      </c>
      <c r="Q64" s="54">
        <f t="shared" si="8"/>
        <v>0</v>
      </c>
      <c r="R64" s="52"/>
      <c r="S64" s="54">
        <f t="shared" si="9"/>
        <v>0</v>
      </c>
      <c r="T64" s="69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="1" customFormat="1" ht="25.5" customHeight="1" spans="1:33">
      <c r="A65" s="25"/>
      <c r="B65" s="26"/>
      <c r="C65" s="26"/>
      <c r="D65" s="38" t="s">
        <v>101</v>
      </c>
      <c r="E65" s="28" t="s">
        <v>542</v>
      </c>
      <c r="F65" s="29"/>
      <c r="G65" s="30" t="s">
        <v>543</v>
      </c>
      <c r="H65" s="39" t="s">
        <v>47</v>
      </c>
      <c r="I65" s="50" t="s">
        <v>485</v>
      </c>
      <c r="J65" s="59">
        <v>0.44</v>
      </c>
      <c r="K65" s="47"/>
      <c r="L65" s="53">
        <f t="shared" si="1"/>
        <v>0</v>
      </c>
      <c r="M65" s="47"/>
      <c r="N65" s="54">
        <f t="shared" si="6"/>
        <v>0</v>
      </c>
      <c r="O65" s="52"/>
      <c r="P65" s="54">
        <f t="shared" si="7"/>
        <v>0</v>
      </c>
      <c r="Q65" s="54">
        <f t="shared" si="8"/>
        <v>0</v>
      </c>
      <c r="R65" s="52"/>
      <c r="S65" s="54">
        <f t="shared" si="9"/>
        <v>0</v>
      </c>
      <c r="T65" s="69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="1" customFormat="1" ht="25.5" customHeight="1" spans="1:21">
      <c r="A66" s="25"/>
      <c r="B66" s="26"/>
      <c r="C66" s="26"/>
      <c r="D66" s="38" t="s">
        <v>105</v>
      </c>
      <c r="E66" s="28" t="s">
        <v>544</v>
      </c>
      <c r="F66" s="29"/>
      <c r="G66" s="30" t="s">
        <v>545</v>
      </c>
      <c r="H66" s="39" t="s">
        <v>546</v>
      </c>
      <c r="I66" s="50" t="s">
        <v>485</v>
      </c>
      <c r="J66" s="59">
        <v>0.11</v>
      </c>
      <c r="K66" s="47"/>
      <c r="L66" s="53">
        <f t="shared" si="1"/>
        <v>0</v>
      </c>
      <c r="M66" s="47"/>
      <c r="N66" s="54">
        <f t="shared" si="6"/>
        <v>0</v>
      </c>
      <c r="O66" s="52"/>
      <c r="P66" s="54">
        <f t="shared" si="7"/>
        <v>0</v>
      </c>
      <c r="Q66" s="54">
        <f t="shared" si="8"/>
        <v>0</v>
      </c>
      <c r="R66" s="52"/>
      <c r="S66" s="54">
        <f t="shared" si="9"/>
        <v>0</v>
      </c>
      <c r="T66" s="69"/>
      <c r="U66" s="2"/>
    </row>
    <row r="67" s="1" customFormat="1" ht="25.5" customHeight="1" spans="1:21">
      <c r="A67" s="25"/>
      <c r="B67" s="26"/>
      <c r="C67" s="26"/>
      <c r="D67" s="38" t="s">
        <v>108</v>
      </c>
      <c r="E67" s="28" t="s">
        <v>547</v>
      </c>
      <c r="F67" s="29"/>
      <c r="G67" s="30" t="s">
        <v>548</v>
      </c>
      <c r="H67" s="39" t="s">
        <v>47</v>
      </c>
      <c r="I67" s="50" t="s">
        <v>485</v>
      </c>
      <c r="J67" s="59">
        <v>0.44</v>
      </c>
      <c r="K67" s="47"/>
      <c r="L67" s="53">
        <f t="shared" si="1"/>
        <v>0</v>
      </c>
      <c r="M67" s="47"/>
      <c r="N67" s="54">
        <f t="shared" si="6"/>
        <v>0</v>
      </c>
      <c r="O67" s="52"/>
      <c r="P67" s="54">
        <f t="shared" si="7"/>
        <v>0</v>
      </c>
      <c r="Q67" s="54">
        <f t="shared" si="8"/>
        <v>0</v>
      </c>
      <c r="R67" s="52"/>
      <c r="S67" s="54">
        <f t="shared" si="9"/>
        <v>0</v>
      </c>
      <c r="T67" s="69"/>
      <c r="U67" s="2"/>
    </row>
    <row r="68" s="1" customFormat="1" ht="25.5" customHeight="1" spans="1:21">
      <c r="A68" s="25"/>
      <c r="B68" s="26"/>
      <c r="C68" s="26"/>
      <c r="D68" s="38" t="s">
        <v>111</v>
      </c>
      <c r="E68" s="28" t="s">
        <v>549</v>
      </c>
      <c r="F68" s="29"/>
      <c r="G68" s="30" t="s">
        <v>550</v>
      </c>
      <c r="H68" s="39" t="s">
        <v>47</v>
      </c>
      <c r="I68" s="50" t="s">
        <v>485</v>
      </c>
      <c r="J68" s="59">
        <v>0.33</v>
      </c>
      <c r="K68" s="47"/>
      <c r="L68" s="53">
        <f t="shared" si="1"/>
        <v>0</v>
      </c>
      <c r="M68" s="47"/>
      <c r="N68" s="54">
        <f t="shared" si="6"/>
        <v>0</v>
      </c>
      <c r="O68" s="52"/>
      <c r="P68" s="54">
        <f t="shared" si="7"/>
        <v>0</v>
      </c>
      <c r="Q68" s="54">
        <f t="shared" si="8"/>
        <v>0</v>
      </c>
      <c r="R68" s="52"/>
      <c r="S68" s="54">
        <f t="shared" si="9"/>
        <v>0</v>
      </c>
      <c r="T68" s="69"/>
      <c r="U68" s="2"/>
    </row>
    <row r="69" s="1" customFormat="1" ht="25.5" customHeight="1" spans="1:21">
      <c r="A69" s="25"/>
      <c r="B69" s="26"/>
      <c r="C69" s="26"/>
      <c r="D69" s="38" t="s">
        <v>115</v>
      </c>
      <c r="E69" s="28" t="s">
        <v>551</v>
      </c>
      <c r="F69" s="29"/>
      <c r="G69" s="30" t="s">
        <v>552</v>
      </c>
      <c r="H69" s="39" t="s">
        <v>553</v>
      </c>
      <c r="I69" s="50" t="s">
        <v>485</v>
      </c>
      <c r="J69" s="59">
        <v>0.08</v>
      </c>
      <c r="K69" s="47"/>
      <c r="L69" s="53">
        <f t="shared" si="1"/>
        <v>0</v>
      </c>
      <c r="M69" s="47"/>
      <c r="N69" s="54">
        <f t="shared" si="6"/>
        <v>0</v>
      </c>
      <c r="O69" s="52"/>
      <c r="P69" s="54">
        <f t="shared" si="7"/>
        <v>0</v>
      </c>
      <c r="Q69" s="54">
        <f t="shared" si="8"/>
        <v>0</v>
      </c>
      <c r="R69" s="52"/>
      <c r="S69" s="54">
        <f t="shared" si="9"/>
        <v>0</v>
      </c>
      <c r="T69" s="69"/>
      <c r="U69" s="2"/>
    </row>
    <row r="70" s="1" customFormat="1" ht="25.5" customHeight="1" spans="1:21">
      <c r="A70" s="25"/>
      <c r="B70" s="26"/>
      <c r="C70" s="26"/>
      <c r="D70" s="38" t="s">
        <v>120</v>
      </c>
      <c r="E70" s="28" t="s">
        <v>554</v>
      </c>
      <c r="F70" s="29"/>
      <c r="G70" s="30" t="s">
        <v>555</v>
      </c>
      <c r="H70" s="39" t="s">
        <v>553</v>
      </c>
      <c r="I70" s="50" t="s">
        <v>485</v>
      </c>
      <c r="J70" s="59">
        <v>0.22</v>
      </c>
      <c r="K70" s="47"/>
      <c r="L70" s="53">
        <f t="shared" si="1"/>
        <v>0</v>
      </c>
      <c r="M70" s="47"/>
      <c r="N70" s="54">
        <f t="shared" si="6"/>
        <v>0</v>
      </c>
      <c r="O70" s="52"/>
      <c r="P70" s="54">
        <f t="shared" si="7"/>
        <v>0</v>
      </c>
      <c r="Q70" s="54">
        <f t="shared" si="8"/>
        <v>0</v>
      </c>
      <c r="R70" s="52"/>
      <c r="S70" s="54">
        <f t="shared" si="9"/>
        <v>0</v>
      </c>
      <c r="T70" s="69"/>
      <c r="U70" s="2"/>
    </row>
    <row r="71" s="1" customFormat="1" ht="25.5" customHeight="1" spans="1:21">
      <c r="A71" s="25"/>
      <c r="B71" s="26"/>
      <c r="C71" s="26"/>
      <c r="D71" s="38" t="s">
        <v>124</v>
      </c>
      <c r="E71" s="28" t="s">
        <v>556</v>
      </c>
      <c r="F71" s="29"/>
      <c r="G71" s="30" t="s">
        <v>557</v>
      </c>
      <c r="H71" s="39" t="s">
        <v>553</v>
      </c>
      <c r="I71" s="50" t="s">
        <v>526</v>
      </c>
      <c r="J71" s="59">
        <v>0.15</v>
      </c>
      <c r="K71" s="47"/>
      <c r="L71" s="53">
        <f t="shared" si="1"/>
        <v>0</v>
      </c>
      <c r="M71" s="47"/>
      <c r="N71" s="54">
        <f t="shared" si="6"/>
        <v>0</v>
      </c>
      <c r="O71" s="52"/>
      <c r="P71" s="54">
        <f t="shared" si="7"/>
        <v>0</v>
      </c>
      <c r="Q71" s="54">
        <f t="shared" si="8"/>
        <v>0</v>
      </c>
      <c r="R71" s="52"/>
      <c r="S71" s="54">
        <f t="shared" si="9"/>
        <v>0</v>
      </c>
      <c r="T71" s="69"/>
      <c r="U71" s="2"/>
    </row>
    <row r="72" ht="17.25" customHeight="1" spans="2:33">
      <c r="B72" s="33"/>
      <c r="C72" s="22" t="s">
        <v>146</v>
      </c>
      <c r="D72" s="34" t="s">
        <v>558</v>
      </c>
      <c r="E72" s="35"/>
      <c r="F72" s="35"/>
      <c r="G72" s="35"/>
      <c r="H72" s="35"/>
      <c r="I72" s="35"/>
      <c r="J72" s="35"/>
      <c r="K72" s="47"/>
      <c r="L72" s="48"/>
      <c r="M72" s="47"/>
      <c r="N72" s="54"/>
      <c r="O72" s="47"/>
      <c r="P72" s="54"/>
      <c r="Q72" s="54"/>
      <c r="R72" s="47"/>
      <c r="S72" s="54"/>
      <c r="T72" s="69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29.45" customHeight="1" spans="2:33">
      <c r="B73" s="33"/>
      <c r="C73" s="19"/>
      <c r="D73" s="283" t="s">
        <v>34</v>
      </c>
      <c r="E73" s="28" t="s">
        <v>559</v>
      </c>
      <c r="F73" s="29"/>
      <c r="G73" s="30" t="s">
        <v>560</v>
      </c>
      <c r="H73" s="39" t="s">
        <v>431</v>
      </c>
      <c r="I73" s="50" t="s">
        <v>424</v>
      </c>
      <c r="J73" s="60">
        <v>2.475</v>
      </c>
      <c r="K73" s="47"/>
      <c r="L73" s="53">
        <f t="shared" si="1"/>
        <v>0</v>
      </c>
      <c r="M73" s="47"/>
      <c r="N73" s="54">
        <f t="shared" ref="N73:N125" si="10">IF($G$6=1,(IF(I73="Pertama",$J73*M73,IF(I73="Muda",$J73*M73*0.8,0))),IF($G$6=2,(IF(I73="Madya",$J73*M73*0.8,(IF(I73="Utama",0,$J73*M73)))),IF($G$6=3,(IF(I73="Pertama",0,IF(I73="Utama",$J73*M73*0.8,$J73*M73))),IF($G$6=4,(IF(I73="Madya",$J73*M73,IF(I73="Utama",$J73*M73,0))),"salah"))))</f>
        <v>0</v>
      </c>
      <c r="O73" s="52"/>
      <c r="P73" s="54">
        <f t="shared" ref="P73:P125" si="11">IF($G$6=1,(IF(I73="PK Pertama",$J73*O73,IF(I73="PK Muda",$J73*O73*0.8,0))),IF($G$6=2,(IF(I73="PK Madya",$J73*O73*0.8,(IF(I73="PK Utama",0,$J73*O73)))),IF($G$6=3,(IF(I73="PK Pertama",0,IF(I73="PK Utama",$J73*O73*0.8,$J73*O73))),IF($G$6=4,(IF(I73="PK Madya",$J73*O73,IF(I73="PK Utama",$J73*O73,0))),"salah"))))</f>
        <v>0</v>
      </c>
      <c r="Q73" s="54">
        <f t="shared" ref="Q73:Q125" si="12">AVERAGE(N73,P73)</f>
        <v>0</v>
      </c>
      <c r="R73" s="52"/>
      <c r="S73" s="54">
        <f t="shared" ref="S73:S125" si="13">IF($G$6=1,(IF(I73="PK Pertama",$J73*R73,IF(I73="PK Muda",$J73*R73*0.8,0))),IF($G$6=2,(IF(I73="PK Madya",$J73*R73*0.8,(IF(I73="PK Utama",0,$J73*R73)))),IF($G$6=3,(IF(I73="PK Pertama",0,IF(I73="PK Utama",$J73*R73*0.8,$J73*R73))),IF($G$6=4,(IF(I73="PK Madya",$J73*R73,IF(I73="PK Utama",$J73*R73,0))),"salah"))))</f>
        <v>0</v>
      </c>
      <c r="T73" s="69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26.1" customHeight="1" spans="2:20">
      <c r="B74" s="33"/>
      <c r="C74" s="19"/>
      <c r="D74" s="284" t="s">
        <v>49</v>
      </c>
      <c r="E74" s="28" t="s">
        <v>561</v>
      </c>
      <c r="F74" s="29"/>
      <c r="G74" s="30" t="s">
        <v>562</v>
      </c>
      <c r="H74" s="39" t="s">
        <v>431</v>
      </c>
      <c r="I74" s="50" t="s">
        <v>424</v>
      </c>
      <c r="J74" s="60">
        <v>1.98</v>
      </c>
      <c r="K74" s="47"/>
      <c r="L74" s="53">
        <f t="shared" si="1"/>
        <v>0</v>
      </c>
      <c r="M74" s="47"/>
      <c r="N74" s="54">
        <f t="shared" si="10"/>
        <v>0</v>
      </c>
      <c r="O74" s="52"/>
      <c r="P74" s="54">
        <f t="shared" si="11"/>
        <v>0</v>
      </c>
      <c r="Q74" s="54">
        <f t="shared" si="12"/>
        <v>0</v>
      </c>
      <c r="R74" s="52"/>
      <c r="S74" s="54">
        <f t="shared" si="13"/>
        <v>0</v>
      </c>
      <c r="T74" s="69"/>
    </row>
    <row r="75" ht="26.1" customHeight="1" spans="2:20">
      <c r="B75" s="33"/>
      <c r="C75" s="19"/>
      <c r="D75" s="283" t="s">
        <v>53</v>
      </c>
      <c r="E75" s="28" t="s">
        <v>563</v>
      </c>
      <c r="F75" s="29"/>
      <c r="G75" s="30" t="s">
        <v>564</v>
      </c>
      <c r="H75" s="39" t="s">
        <v>431</v>
      </c>
      <c r="I75" s="50" t="s">
        <v>420</v>
      </c>
      <c r="J75" s="60">
        <v>2.42</v>
      </c>
      <c r="K75" s="47"/>
      <c r="L75" s="53">
        <f t="shared" si="1"/>
        <v>0</v>
      </c>
      <c r="M75" s="47"/>
      <c r="N75" s="54">
        <f t="shared" si="10"/>
        <v>0</v>
      </c>
      <c r="O75" s="52"/>
      <c r="P75" s="54">
        <f t="shared" si="11"/>
        <v>0</v>
      </c>
      <c r="Q75" s="54">
        <f t="shared" si="12"/>
        <v>0</v>
      </c>
      <c r="R75" s="52"/>
      <c r="S75" s="54">
        <f t="shared" si="13"/>
        <v>0</v>
      </c>
      <c r="T75" s="69"/>
    </row>
    <row r="76" ht="26.1" customHeight="1" spans="2:20">
      <c r="B76" s="33"/>
      <c r="C76" s="19"/>
      <c r="D76" s="284" t="s">
        <v>58</v>
      </c>
      <c r="E76" s="28" t="s">
        <v>565</v>
      </c>
      <c r="F76" s="29"/>
      <c r="G76" s="30" t="s">
        <v>566</v>
      </c>
      <c r="H76" s="39" t="s">
        <v>553</v>
      </c>
      <c r="I76" s="50" t="s">
        <v>485</v>
      </c>
      <c r="J76" s="60">
        <v>0.33</v>
      </c>
      <c r="K76" s="47"/>
      <c r="L76" s="53">
        <f t="shared" si="1"/>
        <v>0</v>
      </c>
      <c r="M76" s="47"/>
      <c r="N76" s="54">
        <f t="shared" si="10"/>
        <v>0</v>
      </c>
      <c r="O76" s="52"/>
      <c r="P76" s="54">
        <f t="shared" si="11"/>
        <v>0</v>
      </c>
      <c r="Q76" s="54">
        <f t="shared" si="12"/>
        <v>0</v>
      </c>
      <c r="R76" s="52"/>
      <c r="S76" s="54">
        <f t="shared" si="13"/>
        <v>0</v>
      </c>
      <c r="T76" s="69"/>
    </row>
    <row r="77" ht="25.5" customHeight="1" spans="2:33">
      <c r="B77" s="33"/>
      <c r="C77" s="19"/>
      <c r="D77" s="283" t="s">
        <v>64</v>
      </c>
      <c r="E77" s="28" t="s">
        <v>567</v>
      </c>
      <c r="F77" s="29"/>
      <c r="G77" s="30" t="s">
        <v>568</v>
      </c>
      <c r="H77" s="39" t="s">
        <v>553</v>
      </c>
      <c r="I77" s="50" t="s">
        <v>424</v>
      </c>
      <c r="J77" s="60">
        <v>0.165</v>
      </c>
      <c r="K77" s="47"/>
      <c r="L77" s="53">
        <f t="shared" si="1"/>
        <v>0</v>
      </c>
      <c r="M77" s="47"/>
      <c r="N77" s="54">
        <f t="shared" si="10"/>
        <v>0</v>
      </c>
      <c r="O77" s="52"/>
      <c r="P77" s="54">
        <f t="shared" si="11"/>
        <v>0</v>
      </c>
      <c r="Q77" s="54">
        <f t="shared" si="12"/>
        <v>0</v>
      </c>
      <c r="R77" s="52"/>
      <c r="S77" s="54">
        <f t="shared" si="13"/>
        <v>0</v>
      </c>
      <c r="T77" s="69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32.45" customHeight="1" spans="2:33">
      <c r="B78" s="33"/>
      <c r="C78" s="19"/>
      <c r="D78" s="284" t="s">
        <v>69</v>
      </c>
      <c r="E78" s="28" t="s">
        <v>569</v>
      </c>
      <c r="F78" s="29"/>
      <c r="G78" s="30" t="s">
        <v>570</v>
      </c>
      <c r="H78" s="39" t="s">
        <v>546</v>
      </c>
      <c r="I78" s="50" t="s">
        <v>485</v>
      </c>
      <c r="J78" s="60">
        <v>0.22</v>
      </c>
      <c r="K78" s="47"/>
      <c r="L78" s="53">
        <f t="shared" ref="L78:L125" si="14">K78*J78</f>
        <v>0</v>
      </c>
      <c r="M78" s="47"/>
      <c r="N78" s="54">
        <f t="shared" si="10"/>
        <v>0</v>
      </c>
      <c r="O78" s="52"/>
      <c r="P78" s="54">
        <f t="shared" si="11"/>
        <v>0</v>
      </c>
      <c r="Q78" s="54">
        <f t="shared" si="12"/>
        <v>0</v>
      </c>
      <c r="R78" s="52"/>
      <c r="S78" s="54">
        <f t="shared" si="13"/>
        <v>0</v>
      </c>
      <c r="T78" s="69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30" customHeight="1" spans="2:33">
      <c r="B79" s="33"/>
      <c r="C79" s="19"/>
      <c r="D79" s="283" t="s">
        <v>73</v>
      </c>
      <c r="E79" s="28" t="s">
        <v>571</v>
      </c>
      <c r="F79" s="29"/>
      <c r="G79" s="30" t="s">
        <v>572</v>
      </c>
      <c r="H79" s="39" t="s">
        <v>546</v>
      </c>
      <c r="I79" s="50" t="s">
        <v>485</v>
      </c>
      <c r="J79" s="60">
        <v>0.11</v>
      </c>
      <c r="K79" s="47"/>
      <c r="L79" s="53">
        <f t="shared" si="14"/>
        <v>0</v>
      </c>
      <c r="M79" s="47"/>
      <c r="N79" s="54">
        <f t="shared" si="10"/>
        <v>0</v>
      </c>
      <c r="O79" s="52"/>
      <c r="P79" s="54">
        <f t="shared" si="11"/>
        <v>0</v>
      </c>
      <c r="Q79" s="54">
        <f t="shared" si="12"/>
        <v>0</v>
      </c>
      <c r="R79" s="52"/>
      <c r="S79" s="54">
        <f t="shared" si="13"/>
        <v>0</v>
      </c>
      <c r="T79" s="69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30.95" customHeight="1" spans="2:33">
      <c r="B80" s="33"/>
      <c r="C80" s="19"/>
      <c r="D80" s="284" t="s">
        <v>77</v>
      </c>
      <c r="E80" s="28" t="s">
        <v>573</v>
      </c>
      <c r="F80" s="29"/>
      <c r="G80" s="30" t="s">
        <v>574</v>
      </c>
      <c r="H80" s="39" t="s">
        <v>575</v>
      </c>
      <c r="I80" s="50" t="s">
        <v>526</v>
      </c>
      <c r="J80" s="60">
        <v>0.055</v>
      </c>
      <c r="K80" s="47"/>
      <c r="L80" s="53">
        <f t="shared" si="14"/>
        <v>0</v>
      </c>
      <c r="M80" s="47"/>
      <c r="N80" s="54">
        <f t="shared" si="10"/>
        <v>0</v>
      </c>
      <c r="O80" s="52"/>
      <c r="P80" s="54">
        <f t="shared" si="11"/>
        <v>0</v>
      </c>
      <c r="Q80" s="54">
        <f t="shared" si="12"/>
        <v>0</v>
      </c>
      <c r="R80" s="52"/>
      <c r="S80" s="54">
        <f t="shared" si="13"/>
        <v>0</v>
      </c>
      <c r="T80" s="69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30" customHeight="1" spans="2:20">
      <c r="B81" s="33"/>
      <c r="C81" s="19"/>
      <c r="D81" s="283" t="s">
        <v>80</v>
      </c>
      <c r="E81" s="28" t="s">
        <v>576</v>
      </c>
      <c r="F81" s="29"/>
      <c r="G81" s="30" t="s">
        <v>577</v>
      </c>
      <c r="H81" s="39" t="s">
        <v>150</v>
      </c>
      <c r="I81" s="50" t="s">
        <v>485</v>
      </c>
      <c r="J81" s="60">
        <v>0.66</v>
      </c>
      <c r="K81" s="47"/>
      <c r="L81" s="53">
        <f t="shared" si="14"/>
        <v>0</v>
      </c>
      <c r="M81" s="47"/>
      <c r="N81" s="54">
        <f t="shared" si="10"/>
        <v>0</v>
      </c>
      <c r="O81" s="52"/>
      <c r="P81" s="54">
        <f t="shared" si="11"/>
        <v>0</v>
      </c>
      <c r="Q81" s="54">
        <f t="shared" si="12"/>
        <v>0</v>
      </c>
      <c r="R81" s="52"/>
      <c r="S81" s="54">
        <f t="shared" si="13"/>
        <v>0</v>
      </c>
      <c r="T81" s="69"/>
    </row>
    <row r="82" ht="30.95" customHeight="1" spans="2:20">
      <c r="B82" s="33"/>
      <c r="C82" s="19"/>
      <c r="D82" s="284" t="s">
        <v>84</v>
      </c>
      <c r="E82" s="28" t="s">
        <v>578</v>
      </c>
      <c r="F82" s="29"/>
      <c r="G82" s="30" t="s">
        <v>579</v>
      </c>
      <c r="H82" s="39" t="s">
        <v>546</v>
      </c>
      <c r="I82" s="50" t="s">
        <v>485</v>
      </c>
      <c r="J82" s="60">
        <v>0.11</v>
      </c>
      <c r="K82" s="47"/>
      <c r="L82" s="53">
        <f t="shared" si="14"/>
        <v>0</v>
      </c>
      <c r="M82" s="47"/>
      <c r="N82" s="54">
        <f t="shared" si="10"/>
        <v>0</v>
      </c>
      <c r="O82" s="52"/>
      <c r="P82" s="54">
        <f t="shared" si="11"/>
        <v>0</v>
      </c>
      <c r="Q82" s="54">
        <f t="shared" si="12"/>
        <v>0</v>
      </c>
      <c r="R82" s="52"/>
      <c r="S82" s="54">
        <f t="shared" si="13"/>
        <v>0</v>
      </c>
      <c r="T82" s="69"/>
    </row>
    <row r="83" ht="32.1" customHeight="1" spans="2:33">
      <c r="B83" s="33"/>
      <c r="C83" s="19"/>
      <c r="D83" s="283" t="s">
        <v>87</v>
      </c>
      <c r="E83" s="28" t="s">
        <v>580</v>
      </c>
      <c r="F83" s="29"/>
      <c r="G83" s="30" t="s">
        <v>581</v>
      </c>
      <c r="H83" s="39" t="s">
        <v>546</v>
      </c>
      <c r="I83" s="50" t="s">
        <v>485</v>
      </c>
      <c r="J83" s="60">
        <v>0.11</v>
      </c>
      <c r="K83" s="47"/>
      <c r="L83" s="53">
        <f t="shared" si="14"/>
        <v>0</v>
      </c>
      <c r="M83" s="47"/>
      <c r="N83" s="54">
        <f t="shared" si="10"/>
        <v>0</v>
      </c>
      <c r="O83" s="52"/>
      <c r="P83" s="54">
        <f t="shared" si="11"/>
        <v>0</v>
      </c>
      <c r="Q83" s="54">
        <f t="shared" si="12"/>
        <v>0</v>
      </c>
      <c r="R83" s="52"/>
      <c r="S83" s="54">
        <f t="shared" si="13"/>
        <v>0</v>
      </c>
      <c r="T83" s="69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32.45" customHeight="1" spans="2:20">
      <c r="B84" s="33"/>
      <c r="C84" s="19"/>
      <c r="D84" s="284" t="s">
        <v>91</v>
      </c>
      <c r="E84" s="28" t="s">
        <v>582</v>
      </c>
      <c r="F84" s="29"/>
      <c r="G84" s="30" t="s">
        <v>583</v>
      </c>
      <c r="H84" s="39" t="s">
        <v>584</v>
      </c>
      <c r="I84" s="50" t="s">
        <v>485</v>
      </c>
      <c r="J84" s="60">
        <v>0.88</v>
      </c>
      <c r="K84" s="47"/>
      <c r="L84" s="53">
        <f t="shared" si="14"/>
        <v>0</v>
      </c>
      <c r="M84" s="47"/>
      <c r="N84" s="54">
        <f t="shared" si="10"/>
        <v>0</v>
      </c>
      <c r="O84" s="52"/>
      <c r="P84" s="54">
        <f t="shared" si="11"/>
        <v>0</v>
      </c>
      <c r="Q84" s="54">
        <f t="shared" si="12"/>
        <v>0</v>
      </c>
      <c r="R84" s="52"/>
      <c r="S84" s="54">
        <f t="shared" si="13"/>
        <v>0</v>
      </c>
      <c r="T84" s="69"/>
    </row>
    <row r="85" ht="30" customHeight="1" spans="2:33">
      <c r="B85" s="33"/>
      <c r="C85" s="19"/>
      <c r="D85" s="283" t="s">
        <v>95</v>
      </c>
      <c r="E85" s="28" t="s">
        <v>585</v>
      </c>
      <c r="F85" s="29"/>
      <c r="G85" s="30" t="s">
        <v>586</v>
      </c>
      <c r="H85" s="39" t="s">
        <v>584</v>
      </c>
      <c r="I85" s="50" t="s">
        <v>485</v>
      </c>
      <c r="J85" s="60">
        <v>0.77</v>
      </c>
      <c r="K85" s="47"/>
      <c r="L85" s="53">
        <f t="shared" si="14"/>
        <v>0</v>
      </c>
      <c r="M85" s="47"/>
      <c r="N85" s="54">
        <f t="shared" si="10"/>
        <v>0</v>
      </c>
      <c r="O85" s="52"/>
      <c r="P85" s="54">
        <f t="shared" si="11"/>
        <v>0</v>
      </c>
      <c r="Q85" s="54">
        <f t="shared" si="12"/>
        <v>0</v>
      </c>
      <c r="R85" s="52"/>
      <c r="S85" s="54">
        <f t="shared" si="13"/>
        <v>0</v>
      </c>
      <c r="T85" s="69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30.6" customHeight="1" spans="2:33">
      <c r="B86" s="33"/>
      <c r="C86" s="19"/>
      <c r="D86" s="284" t="s">
        <v>98</v>
      </c>
      <c r="E86" s="28" t="s">
        <v>587</v>
      </c>
      <c r="F86" s="29"/>
      <c r="G86" s="30" t="s">
        <v>588</v>
      </c>
      <c r="H86" s="39" t="s">
        <v>589</v>
      </c>
      <c r="I86" s="50" t="s">
        <v>485</v>
      </c>
      <c r="J86" s="60">
        <v>0.77</v>
      </c>
      <c r="K86" s="47"/>
      <c r="L86" s="53">
        <f t="shared" si="14"/>
        <v>0</v>
      </c>
      <c r="M86" s="47"/>
      <c r="N86" s="54">
        <f t="shared" si="10"/>
        <v>0</v>
      </c>
      <c r="O86" s="52"/>
      <c r="P86" s="54">
        <f t="shared" si="11"/>
        <v>0</v>
      </c>
      <c r="Q86" s="54">
        <f t="shared" si="12"/>
        <v>0</v>
      </c>
      <c r="R86" s="52"/>
      <c r="S86" s="54">
        <f t="shared" si="13"/>
        <v>0</v>
      </c>
      <c r="T86" s="69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32.45" customHeight="1" spans="2:33">
      <c r="B87" s="33"/>
      <c r="C87" s="19"/>
      <c r="D87" s="283" t="s">
        <v>101</v>
      </c>
      <c r="E87" s="28" t="s">
        <v>590</v>
      </c>
      <c r="F87" s="29"/>
      <c r="G87" s="30" t="s">
        <v>591</v>
      </c>
      <c r="H87" s="39" t="s">
        <v>589</v>
      </c>
      <c r="I87" s="50" t="s">
        <v>424</v>
      </c>
      <c r="J87" s="60">
        <v>0.99</v>
      </c>
      <c r="K87" s="47"/>
      <c r="L87" s="53">
        <f t="shared" si="14"/>
        <v>0</v>
      </c>
      <c r="M87" s="47"/>
      <c r="N87" s="54">
        <f t="shared" si="10"/>
        <v>0</v>
      </c>
      <c r="O87" s="52"/>
      <c r="P87" s="54">
        <f t="shared" si="11"/>
        <v>0</v>
      </c>
      <c r="Q87" s="54">
        <f t="shared" si="12"/>
        <v>0</v>
      </c>
      <c r="R87" s="52"/>
      <c r="S87" s="54">
        <f t="shared" si="13"/>
        <v>0</v>
      </c>
      <c r="T87" s="69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32.1" customHeight="1" spans="2:33">
      <c r="B88" s="33"/>
      <c r="C88" s="19"/>
      <c r="D88" s="285" t="s">
        <v>105</v>
      </c>
      <c r="E88" s="28" t="s">
        <v>592</v>
      </c>
      <c r="F88" s="29"/>
      <c r="G88" s="30" t="s">
        <v>593</v>
      </c>
      <c r="H88" s="39" t="s">
        <v>546</v>
      </c>
      <c r="I88" s="50" t="s">
        <v>485</v>
      </c>
      <c r="J88" s="60">
        <v>0.66</v>
      </c>
      <c r="K88" s="47">
        <v>1</v>
      </c>
      <c r="L88" s="53">
        <f t="shared" si="14"/>
        <v>0.66</v>
      </c>
      <c r="M88" s="47"/>
      <c r="N88" s="54">
        <f t="shared" si="10"/>
        <v>0</v>
      </c>
      <c r="O88" s="52"/>
      <c r="P88" s="54">
        <f t="shared" si="11"/>
        <v>0</v>
      </c>
      <c r="Q88" s="54">
        <f t="shared" si="12"/>
        <v>0</v>
      </c>
      <c r="R88" s="52"/>
      <c r="S88" s="54">
        <f t="shared" si="13"/>
        <v>0</v>
      </c>
      <c r="T88" s="69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32.45" customHeight="1" spans="2:20">
      <c r="B89" s="33"/>
      <c r="C89" s="19"/>
      <c r="D89" s="286" t="s">
        <v>108</v>
      </c>
      <c r="E89" s="28" t="s">
        <v>594</v>
      </c>
      <c r="F89" s="29"/>
      <c r="G89" s="30" t="s">
        <v>595</v>
      </c>
      <c r="H89" s="39" t="s">
        <v>546</v>
      </c>
      <c r="I89" s="50" t="s">
        <v>526</v>
      </c>
      <c r="J89" s="60">
        <v>0.22</v>
      </c>
      <c r="K89" s="47">
        <v>2</v>
      </c>
      <c r="L89" s="53">
        <f t="shared" si="14"/>
        <v>0.44</v>
      </c>
      <c r="M89" s="47"/>
      <c r="N89" s="54">
        <f t="shared" si="10"/>
        <v>0</v>
      </c>
      <c r="O89" s="52"/>
      <c r="P89" s="54">
        <f t="shared" si="11"/>
        <v>0</v>
      </c>
      <c r="Q89" s="54">
        <f t="shared" si="12"/>
        <v>0</v>
      </c>
      <c r="R89" s="52"/>
      <c r="S89" s="54">
        <f t="shared" si="13"/>
        <v>0</v>
      </c>
      <c r="T89" s="69"/>
    </row>
    <row r="90" s="1" customFormat="1" ht="25.5" customHeight="1" spans="1:33">
      <c r="A90" s="25"/>
      <c r="B90" s="26"/>
      <c r="C90" s="26"/>
      <c r="D90" s="284" t="s">
        <v>111</v>
      </c>
      <c r="E90" s="28" t="s">
        <v>596</v>
      </c>
      <c r="F90" s="29"/>
      <c r="G90" s="30" t="s">
        <v>597</v>
      </c>
      <c r="H90" s="39" t="s">
        <v>546</v>
      </c>
      <c r="I90" s="50" t="s">
        <v>485</v>
      </c>
      <c r="J90" s="59">
        <v>0.44</v>
      </c>
      <c r="K90" s="47"/>
      <c r="L90" s="53">
        <f t="shared" si="14"/>
        <v>0</v>
      </c>
      <c r="M90" s="47"/>
      <c r="N90" s="54">
        <f t="shared" si="10"/>
        <v>0</v>
      </c>
      <c r="O90" s="52"/>
      <c r="P90" s="54">
        <f t="shared" si="11"/>
        <v>0</v>
      </c>
      <c r="Q90" s="54">
        <f t="shared" si="12"/>
        <v>0</v>
      </c>
      <c r="R90" s="52"/>
      <c r="S90" s="54">
        <f t="shared" si="13"/>
        <v>0</v>
      </c>
      <c r="T90" s="69"/>
      <c r="U90" s="2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="1" customFormat="1" ht="25.5" customHeight="1" spans="1:21">
      <c r="A91" s="25"/>
      <c r="B91" s="26"/>
      <c r="C91" s="26"/>
      <c r="D91" s="283" t="s">
        <v>115</v>
      </c>
      <c r="E91" s="28" t="s">
        <v>598</v>
      </c>
      <c r="F91" s="29"/>
      <c r="G91" s="30" t="s">
        <v>599</v>
      </c>
      <c r="H91" s="39" t="s">
        <v>546</v>
      </c>
      <c r="I91" s="50" t="s">
        <v>526</v>
      </c>
      <c r="J91" s="59">
        <v>0.11</v>
      </c>
      <c r="K91" s="47"/>
      <c r="L91" s="53">
        <f t="shared" si="14"/>
        <v>0</v>
      </c>
      <c r="M91" s="47"/>
      <c r="N91" s="54">
        <f t="shared" si="10"/>
        <v>0</v>
      </c>
      <c r="O91" s="52"/>
      <c r="P91" s="54">
        <f t="shared" si="11"/>
        <v>0</v>
      </c>
      <c r="Q91" s="54">
        <f t="shared" si="12"/>
        <v>0</v>
      </c>
      <c r="R91" s="52"/>
      <c r="S91" s="54">
        <f t="shared" si="13"/>
        <v>0</v>
      </c>
      <c r="T91" s="69"/>
      <c r="U91" s="2"/>
    </row>
    <row r="92" s="1" customFormat="1" ht="25.5" customHeight="1" spans="1:21">
      <c r="A92" s="25"/>
      <c r="B92" s="26"/>
      <c r="C92" s="26"/>
      <c r="D92" s="284" t="s">
        <v>120</v>
      </c>
      <c r="E92" s="28" t="s">
        <v>600</v>
      </c>
      <c r="F92" s="29"/>
      <c r="G92" s="30" t="s">
        <v>601</v>
      </c>
      <c r="H92" s="39" t="s">
        <v>546</v>
      </c>
      <c r="I92" s="50" t="s">
        <v>526</v>
      </c>
      <c r="J92" s="59">
        <v>0.33</v>
      </c>
      <c r="K92" s="47"/>
      <c r="L92" s="53">
        <f t="shared" si="14"/>
        <v>0</v>
      </c>
      <c r="M92" s="47"/>
      <c r="N92" s="54">
        <f t="shared" si="10"/>
        <v>0</v>
      </c>
      <c r="O92" s="52"/>
      <c r="P92" s="54">
        <f t="shared" si="11"/>
        <v>0</v>
      </c>
      <c r="Q92" s="54">
        <f t="shared" si="12"/>
        <v>0</v>
      </c>
      <c r="R92" s="52"/>
      <c r="S92" s="54">
        <f t="shared" si="13"/>
        <v>0</v>
      </c>
      <c r="T92" s="69"/>
      <c r="U92" s="2"/>
    </row>
    <row r="93" s="1" customFormat="1" ht="25.5" customHeight="1" spans="1:21">
      <c r="A93" s="25"/>
      <c r="B93" s="26"/>
      <c r="C93" s="26"/>
      <c r="D93" s="286" t="s">
        <v>124</v>
      </c>
      <c r="E93" s="28" t="s">
        <v>602</v>
      </c>
      <c r="F93" s="29"/>
      <c r="G93" s="30" t="s">
        <v>603</v>
      </c>
      <c r="H93" s="39" t="s">
        <v>584</v>
      </c>
      <c r="I93" s="50" t="s">
        <v>526</v>
      </c>
      <c r="J93" s="59">
        <v>0.33</v>
      </c>
      <c r="K93" s="47">
        <v>1</v>
      </c>
      <c r="L93" s="53">
        <f t="shared" si="14"/>
        <v>0.33</v>
      </c>
      <c r="M93" s="47"/>
      <c r="N93" s="54">
        <f t="shared" si="10"/>
        <v>0</v>
      </c>
      <c r="O93" s="52"/>
      <c r="P93" s="54">
        <f t="shared" si="11"/>
        <v>0</v>
      </c>
      <c r="Q93" s="54">
        <f t="shared" si="12"/>
        <v>0</v>
      </c>
      <c r="R93" s="52"/>
      <c r="S93" s="54">
        <f t="shared" si="13"/>
        <v>0</v>
      </c>
      <c r="T93" s="69"/>
      <c r="U93" s="2"/>
    </row>
    <row r="94" s="1" customFormat="1" ht="25.5" customHeight="1" spans="1:21">
      <c r="A94" s="25"/>
      <c r="B94" s="26"/>
      <c r="C94" s="26"/>
      <c r="D94" s="284" t="s">
        <v>127</v>
      </c>
      <c r="E94" s="28" t="s">
        <v>604</v>
      </c>
      <c r="F94" s="29"/>
      <c r="G94" s="30" t="s">
        <v>605</v>
      </c>
      <c r="H94" s="39" t="s">
        <v>150</v>
      </c>
      <c r="I94" s="50" t="s">
        <v>424</v>
      </c>
      <c r="J94" s="59">
        <v>1.155</v>
      </c>
      <c r="K94" s="47"/>
      <c r="L94" s="53">
        <f t="shared" si="14"/>
        <v>0</v>
      </c>
      <c r="M94" s="47"/>
      <c r="N94" s="54">
        <f t="shared" si="10"/>
        <v>0</v>
      </c>
      <c r="O94" s="52"/>
      <c r="P94" s="54">
        <f t="shared" si="11"/>
        <v>0</v>
      </c>
      <c r="Q94" s="54">
        <f t="shared" si="12"/>
        <v>0</v>
      </c>
      <c r="R94" s="52"/>
      <c r="S94" s="54">
        <f t="shared" si="13"/>
        <v>0</v>
      </c>
      <c r="T94" s="69"/>
      <c r="U94" s="2"/>
    </row>
    <row r="95" s="1" customFormat="1" ht="25.5" customHeight="1" spans="1:21">
      <c r="A95" s="25"/>
      <c r="B95" s="26"/>
      <c r="C95" s="26"/>
      <c r="D95" s="286" t="s">
        <v>130</v>
      </c>
      <c r="E95" s="28" t="s">
        <v>606</v>
      </c>
      <c r="F95" s="29"/>
      <c r="G95" s="30" t="s">
        <v>607</v>
      </c>
      <c r="H95" s="39" t="s">
        <v>104</v>
      </c>
      <c r="I95" s="50" t="s">
        <v>526</v>
      </c>
      <c r="J95" s="59">
        <v>0.12</v>
      </c>
      <c r="K95" s="47">
        <v>2</v>
      </c>
      <c r="L95" s="53">
        <f t="shared" si="14"/>
        <v>0.24</v>
      </c>
      <c r="M95" s="47"/>
      <c r="N95" s="54">
        <f t="shared" si="10"/>
        <v>0</v>
      </c>
      <c r="O95" s="52"/>
      <c r="P95" s="54">
        <f t="shared" si="11"/>
        <v>0</v>
      </c>
      <c r="Q95" s="54">
        <f t="shared" si="12"/>
        <v>0</v>
      </c>
      <c r="R95" s="52"/>
      <c r="S95" s="54">
        <f t="shared" si="13"/>
        <v>0</v>
      </c>
      <c r="T95" s="69"/>
      <c r="U95" s="2"/>
    </row>
    <row r="96" s="1" customFormat="1" ht="25.5" customHeight="1" spans="1:21">
      <c r="A96" s="25"/>
      <c r="B96" s="26"/>
      <c r="C96" s="26"/>
      <c r="D96" s="284" t="s">
        <v>133</v>
      </c>
      <c r="E96" s="28" t="s">
        <v>608</v>
      </c>
      <c r="F96" s="29"/>
      <c r="G96" s="30" t="s">
        <v>609</v>
      </c>
      <c r="H96" s="39" t="s">
        <v>104</v>
      </c>
      <c r="I96" s="50" t="s">
        <v>485</v>
      </c>
      <c r="J96" s="59">
        <v>0.33</v>
      </c>
      <c r="K96" s="47"/>
      <c r="L96" s="53">
        <f t="shared" si="14"/>
        <v>0</v>
      </c>
      <c r="M96" s="47"/>
      <c r="N96" s="54">
        <f t="shared" si="10"/>
        <v>0</v>
      </c>
      <c r="O96" s="52"/>
      <c r="P96" s="54">
        <f t="shared" si="11"/>
        <v>0</v>
      </c>
      <c r="Q96" s="54">
        <f t="shared" si="12"/>
        <v>0</v>
      </c>
      <c r="R96" s="52"/>
      <c r="S96" s="54">
        <f t="shared" si="13"/>
        <v>0</v>
      </c>
      <c r="T96" s="69"/>
      <c r="U96" s="2"/>
    </row>
    <row r="97" s="1" customFormat="1" ht="25.5" customHeight="1" spans="1:21">
      <c r="A97" s="25"/>
      <c r="B97" s="26"/>
      <c r="C97" s="26"/>
      <c r="D97" s="286" t="s">
        <v>136</v>
      </c>
      <c r="E97" s="28" t="s">
        <v>610</v>
      </c>
      <c r="F97" s="29"/>
      <c r="G97" s="30" t="s">
        <v>611</v>
      </c>
      <c r="H97" s="39" t="s">
        <v>546</v>
      </c>
      <c r="I97" s="50" t="s">
        <v>526</v>
      </c>
      <c r="J97" s="59">
        <v>0.11</v>
      </c>
      <c r="K97" s="47">
        <v>2</v>
      </c>
      <c r="L97" s="53">
        <f t="shared" si="14"/>
        <v>0.22</v>
      </c>
      <c r="M97" s="47"/>
      <c r="N97" s="54">
        <f t="shared" si="10"/>
        <v>0</v>
      </c>
      <c r="O97" s="52"/>
      <c r="P97" s="54">
        <f t="shared" si="11"/>
        <v>0</v>
      </c>
      <c r="Q97" s="54">
        <f t="shared" si="12"/>
        <v>0</v>
      </c>
      <c r="R97" s="52"/>
      <c r="S97" s="54">
        <f t="shared" si="13"/>
        <v>0</v>
      </c>
      <c r="T97" s="69"/>
      <c r="U97" s="2"/>
    </row>
    <row r="98" s="1" customFormat="1" ht="25.5" customHeight="1" spans="1:21">
      <c r="A98" s="25"/>
      <c r="B98" s="26"/>
      <c r="C98" s="26"/>
      <c r="D98" s="285" t="s">
        <v>139</v>
      </c>
      <c r="E98" s="28" t="s">
        <v>612</v>
      </c>
      <c r="F98" s="29"/>
      <c r="G98" s="30" t="s">
        <v>613</v>
      </c>
      <c r="H98" s="39" t="s">
        <v>546</v>
      </c>
      <c r="I98" s="50" t="s">
        <v>526</v>
      </c>
      <c r="J98" s="59">
        <v>0.11</v>
      </c>
      <c r="K98" s="47">
        <v>2</v>
      </c>
      <c r="L98" s="53">
        <f t="shared" si="14"/>
        <v>0.22</v>
      </c>
      <c r="M98" s="47"/>
      <c r="N98" s="54">
        <f t="shared" si="10"/>
        <v>0</v>
      </c>
      <c r="O98" s="52"/>
      <c r="P98" s="54">
        <f t="shared" si="11"/>
        <v>0</v>
      </c>
      <c r="Q98" s="54">
        <f t="shared" si="12"/>
        <v>0</v>
      </c>
      <c r="R98" s="52"/>
      <c r="S98" s="54">
        <f t="shared" si="13"/>
        <v>0</v>
      </c>
      <c r="T98" s="69"/>
      <c r="U98" s="2"/>
    </row>
    <row r="99" s="1" customFormat="1" ht="25.5" customHeight="1" spans="1:21">
      <c r="A99" s="25"/>
      <c r="B99" s="26"/>
      <c r="C99" s="26"/>
      <c r="D99" s="283" t="s">
        <v>143</v>
      </c>
      <c r="E99" s="28" t="s">
        <v>614</v>
      </c>
      <c r="F99" s="29"/>
      <c r="G99" s="30" t="s">
        <v>615</v>
      </c>
      <c r="H99" s="39" t="s">
        <v>546</v>
      </c>
      <c r="I99" s="50" t="s">
        <v>485</v>
      </c>
      <c r="J99" s="59">
        <v>0.11</v>
      </c>
      <c r="K99" s="47"/>
      <c r="L99" s="53">
        <f t="shared" si="14"/>
        <v>0</v>
      </c>
      <c r="M99" s="47"/>
      <c r="N99" s="54">
        <f t="shared" si="10"/>
        <v>0</v>
      </c>
      <c r="O99" s="52"/>
      <c r="P99" s="54">
        <f t="shared" si="11"/>
        <v>0</v>
      </c>
      <c r="Q99" s="54">
        <f t="shared" si="12"/>
        <v>0</v>
      </c>
      <c r="R99" s="52"/>
      <c r="S99" s="54">
        <f t="shared" si="13"/>
        <v>0</v>
      </c>
      <c r="T99" s="69"/>
      <c r="U99" s="2"/>
    </row>
    <row r="100" s="1" customFormat="1" ht="72.75" customHeight="1" spans="1:33">
      <c r="A100" s="25"/>
      <c r="B100" s="26"/>
      <c r="C100" s="26"/>
      <c r="D100" s="285" t="s">
        <v>479</v>
      </c>
      <c r="E100" s="28" t="s">
        <v>616</v>
      </c>
      <c r="F100" s="29"/>
      <c r="G100" s="30" t="s">
        <v>617</v>
      </c>
      <c r="H100" s="116" t="s">
        <v>618</v>
      </c>
      <c r="I100" s="50" t="s">
        <v>485</v>
      </c>
      <c r="J100" s="59">
        <v>0.22</v>
      </c>
      <c r="K100" s="47">
        <v>1</v>
      </c>
      <c r="L100" s="53">
        <f t="shared" si="14"/>
        <v>0.22</v>
      </c>
      <c r="M100" s="47"/>
      <c r="N100" s="54">
        <f t="shared" si="10"/>
        <v>0</v>
      </c>
      <c r="O100" s="52"/>
      <c r="P100" s="54">
        <f t="shared" si="11"/>
        <v>0</v>
      </c>
      <c r="Q100" s="54">
        <f t="shared" si="12"/>
        <v>0</v>
      </c>
      <c r="R100" s="52"/>
      <c r="S100" s="54">
        <f t="shared" si="13"/>
        <v>0</v>
      </c>
      <c r="T100" s="69"/>
      <c r="U100" s="2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="1" customFormat="1" ht="61.5" customHeight="1" spans="1:21">
      <c r="A101" s="25"/>
      <c r="B101" s="26"/>
      <c r="C101" s="26"/>
      <c r="D101" s="283" t="s">
        <v>482</v>
      </c>
      <c r="E101" s="28" t="s">
        <v>619</v>
      </c>
      <c r="F101" s="29"/>
      <c r="G101" s="30" t="s">
        <v>620</v>
      </c>
      <c r="H101" s="39" t="s">
        <v>621</v>
      </c>
      <c r="I101" s="50" t="s">
        <v>526</v>
      </c>
      <c r="J101" s="59">
        <v>0.11</v>
      </c>
      <c r="K101" s="47"/>
      <c r="L101" s="53">
        <f t="shared" si="14"/>
        <v>0</v>
      </c>
      <c r="M101" s="47"/>
      <c r="N101" s="54">
        <f t="shared" si="10"/>
        <v>0</v>
      </c>
      <c r="O101" s="52"/>
      <c r="P101" s="54">
        <f t="shared" si="11"/>
        <v>0</v>
      </c>
      <c r="Q101" s="54">
        <f t="shared" si="12"/>
        <v>0</v>
      </c>
      <c r="R101" s="52"/>
      <c r="S101" s="54">
        <f t="shared" si="13"/>
        <v>0</v>
      </c>
      <c r="T101" s="69"/>
      <c r="U101" s="2"/>
    </row>
    <row r="102" s="1" customFormat="1" ht="25.5" customHeight="1" spans="1:21">
      <c r="A102" s="25"/>
      <c r="B102" s="26"/>
      <c r="C102" s="26"/>
      <c r="D102" s="285" t="s">
        <v>486</v>
      </c>
      <c r="E102" s="28" t="s">
        <v>622</v>
      </c>
      <c r="F102" s="29"/>
      <c r="G102" s="30" t="s">
        <v>623</v>
      </c>
      <c r="H102" s="39" t="s">
        <v>104</v>
      </c>
      <c r="I102" s="50" t="s">
        <v>526</v>
      </c>
      <c r="J102" s="59">
        <v>0.055</v>
      </c>
      <c r="K102" s="47">
        <v>24</v>
      </c>
      <c r="L102" s="53">
        <f t="shared" si="14"/>
        <v>1.32</v>
      </c>
      <c r="M102" s="47"/>
      <c r="N102" s="54">
        <f t="shared" si="10"/>
        <v>0</v>
      </c>
      <c r="O102" s="52"/>
      <c r="P102" s="54">
        <f t="shared" si="11"/>
        <v>0</v>
      </c>
      <c r="Q102" s="54">
        <f t="shared" si="12"/>
        <v>0</v>
      </c>
      <c r="R102" s="52"/>
      <c r="S102" s="54">
        <f t="shared" si="13"/>
        <v>0</v>
      </c>
      <c r="T102" s="69"/>
      <c r="U102" s="2"/>
    </row>
    <row r="103" s="1" customFormat="1" ht="25.5" customHeight="1" spans="1:21">
      <c r="A103" s="25"/>
      <c r="B103" s="26"/>
      <c r="C103" s="26"/>
      <c r="D103" s="286" t="s">
        <v>489</v>
      </c>
      <c r="E103" s="28" t="s">
        <v>624</v>
      </c>
      <c r="F103" s="29"/>
      <c r="G103" s="30" t="s">
        <v>625</v>
      </c>
      <c r="H103" s="39" t="s">
        <v>104</v>
      </c>
      <c r="I103" s="50" t="s">
        <v>526</v>
      </c>
      <c r="J103" s="59">
        <v>0.055</v>
      </c>
      <c r="K103" s="47">
        <v>2</v>
      </c>
      <c r="L103" s="53">
        <f t="shared" si="14"/>
        <v>0.11</v>
      </c>
      <c r="M103" s="47"/>
      <c r="N103" s="54">
        <f t="shared" si="10"/>
        <v>0</v>
      </c>
      <c r="O103" s="52"/>
      <c r="P103" s="54">
        <f t="shared" si="11"/>
        <v>0</v>
      </c>
      <c r="Q103" s="54">
        <f t="shared" si="12"/>
        <v>0</v>
      </c>
      <c r="R103" s="52"/>
      <c r="S103" s="54">
        <f t="shared" si="13"/>
        <v>0</v>
      </c>
      <c r="T103" s="69"/>
      <c r="U103" s="2"/>
    </row>
    <row r="104" s="1" customFormat="1" ht="29.25" customHeight="1" spans="1:21">
      <c r="A104" s="25"/>
      <c r="B104" s="26"/>
      <c r="C104" s="26"/>
      <c r="D104" s="284" t="s">
        <v>492</v>
      </c>
      <c r="E104" s="28" t="s">
        <v>626</v>
      </c>
      <c r="F104" s="29"/>
      <c r="G104" s="30" t="s">
        <v>627</v>
      </c>
      <c r="H104" s="39" t="s">
        <v>104</v>
      </c>
      <c r="I104" s="50" t="s">
        <v>485</v>
      </c>
      <c r="J104" s="59">
        <v>0.11</v>
      </c>
      <c r="K104" s="47"/>
      <c r="L104" s="53">
        <f t="shared" si="14"/>
        <v>0</v>
      </c>
      <c r="M104" s="47"/>
      <c r="N104" s="54">
        <f t="shared" si="10"/>
        <v>0</v>
      </c>
      <c r="O104" s="52"/>
      <c r="P104" s="54">
        <f t="shared" si="11"/>
        <v>0</v>
      </c>
      <c r="Q104" s="54">
        <f t="shared" si="12"/>
        <v>0</v>
      </c>
      <c r="R104" s="52"/>
      <c r="S104" s="54">
        <f t="shared" si="13"/>
        <v>0</v>
      </c>
      <c r="T104" s="69"/>
      <c r="U104" s="2"/>
    </row>
    <row r="105" s="1" customFormat="1" ht="30" customHeight="1" spans="1:33">
      <c r="A105" s="25"/>
      <c r="B105" s="26"/>
      <c r="C105" s="26"/>
      <c r="D105" s="283" t="s">
        <v>495</v>
      </c>
      <c r="E105" s="28" t="s">
        <v>628</v>
      </c>
      <c r="F105" s="29"/>
      <c r="G105" s="30" t="s">
        <v>629</v>
      </c>
      <c r="H105" s="39" t="s">
        <v>546</v>
      </c>
      <c r="I105" s="50" t="s">
        <v>485</v>
      </c>
      <c r="J105" s="59">
        <v>0.11</v>
      </c>
      <c r="K105" s="47"/>
      <c r="L105" s="53">
        <f t="shared" si="14"/>
        <v>0</v>
      </c>
      <c r="M105" s="47"/>
      <c r="N105" s="54">
        <f t="shared" si="10"/>
        <v>0</v>
      </c>
      <c r="O105" s="52"/>
      <c r="P105" s="54">
        <f t="shared" si="11"/>
        <v>0</v>
      </c>
      <c r="Q105" s="54">
        <f t="shared" si="12"/>
        <v>0</v>
      </c>
      <c r="R105" s="52"/>
      <c r="S105" s="54">
        <f t="shared" si="13"/>
        <v>0</v>
      </c>
      <c r="T105" s="69"/>
      <c r="U105" s="2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="1" customFormat="1" ht="29.25" customHeight="1" spans="1:21">
      <c r="A106" s="25"/>
      <c r="B106" s="26"/>
      <c r="C106" s="26"/>
      <c r="D106" s="284" t="s">
        <v>498</v>
      </c>
      <c r="E106" s="28" t="s">
        <v>630</v>
      </c>
      <c r="F106" s="29"/>
      <c r="G106" s="30" t="s">
        <v>631</v>
      </c>
      <c r="H106" s="39" t="s">
        <v>546</v>
      </c>
      <c r="I106" s="50" t="s">
        <v>526</v>
      </c>
      <c r="J106" s="59">
        <v>0.18</v>
      </c>
      <c r="K106" s="47"/>
      <c r="L106" s="53">
        <f t="shared" si="14"/>
        <v>0</v>
      </c>
      <c r="M106" s="47"/>
      <c r="N106" s="54">
        <f t="shared" si="10"/>
        <v>0</v>
      </c>
      <c r="O106" s="52"/>
      <c r="P106" s="54">
        <f t="shared" si="11"/>
        <v>0</v>
      </c>
      <c r="Q106" s="54">
        <f t="shared" si="12"/>
        <v>0</v>
      </c>
      <c r="R106" s="52"/>
      <c r="S106" s="54">
        <f t="shared" si="13"/>
        <v>0</v>
      </c>
      <c r="T106" s="69"/>
      <c r="U106" s="2"/>
    </row>
    <row r="107" s="1" customFormat="1" ht="25.5" customHeight="1" spans="1:21">
      <c r="A107" s="25"/>
      <c r="B107" s="26"/>
      <c r="C107" s="26"/>
      <c r="D107" s="283" t="s">
        <v>501</v>
      </c>
      <c r="E107" s="28" t="s">
        <v>632</v>
      </c>
      <c r="F107" s="29"/>
      <c r="G107" s="30" t="s">
        <v>633</v>
      </c>
      <c r="H107" s="39" t="s">
        <v>546</v>
      </c>
      <c r="I107" s="50" t="s">
        <v>526</v>
      </c>
      <c r="J107" s="59">
        <v>0.11</v>
      </c>
      <c r="K107" s="47"/>
      <c r="L107" s="53">
        <f t="shared" si="14"/>
        <v>0</v>
      </c>
      <c r="M107" s="47"/>
      <c r="N107" s="54">
        <f t="shared" si="10"/>
        <v>0</v>
      </c>
      <c r="O107" s="52"/>
      <c r="P107" s="54">
        <f t="shared" si="11"/>
        <v>0</v>
      </c>
      <c r="Q107" s="54">
        <f t="shared" si="12"/>
        <v>0</v>
      </c>
      <c r="R107" s="52"/>
      <c r="S107" s="54">
        <f t="shared" si="13"/>
        <v>0</v>
      </c>
      <c r="T107" s="69"/>
      <c r="U107" s="2"/>
    </row>
    <row r="108" s="1" customFormat="1" ht="39.95" customHeight="1" spans="1:21">
      <c r="A108" s="25"/>
      <c r="B108" s="26"/>
      <c r="C108" s="26"/>
      <c r="D108" s="285" t="s">
        <v>505</v>
      </c>
      <c r="E108" s="28" t="s">
        <v>634</v>
      </c>
      <c r="F108" s="29"/>
      <c r="G108" s="30" t="s">
        <v>635</v>
      </c>
      <c r="H108" s="39" t="s">
        <v>114</v>
      </c>
      <c r="I108" s="50" t="s">
        <v>526</v>
      </c>
      <c r="J108" s="59">
        <v>0.08</v>
      </c>
      <c r="K108" s="47">
        <v>2</v>
      </c>
      <c r="L108" s="53">
        <f t="shared" si="14"/>
        <v>0.16</v>
      </c>
      <c r="M108" s="47"/>
      <c r="N108" s="54">
        <f t="shared" si="10"/>
        <v>0</v>
      </c>
      <c r="O108" s="52"/>
      <c r="P108" s="54">
        <f t="shared" si="11"/>
        <v>0</v>
      </c>
      <c r="Q108" s="54">
        <f t="shared" si="12"/>
        <v>0</v>
      </c>
      <c r="R108" s="52"/>
      <c r="S108" s="54">
        <f t="shared" si="13"/>
        <v>0</v>
      </c>
      <c r="T108" s="69"/>
      <c r="U108" s="2"/>
    </row>
    <row r="109" s="1" customFormat="1" ht="25.5" customHeight="1" spans="1:21">
      <c r="A109" s="25"/>
      <c r="B109" s="26"/>
      <c r="C109" s="26"/>
      <c r="D109" s="283" t="s">
        <v>508</v>
      </c>
      <c r="E109" s="28" t="s">
        <v>636</v>
      </c>
      <c r="F109" s="29"/>
      <c r="G109" s="30" t="s">
        <v>637</v>
      </c>
      <c r="H109" s="39" t="s">
        <v>546</v>
      </c>
      <c r="I109" s="50" t="s">
        <v>526</v>
      </c>
      <c r="J109" s="59">
        <v>0.12</v>
      </c>
      <c r="K109" s="47">
        <v>3</v>
      </c>
      <c r="L109" s="53">
        <f t="shared" si="14"/>
        <v>0.36</v>
      </c>
      <c r="M109" s="47"/>
      <c r="N109" s="54">
        <f t="shared" si="10"/>
        <v>0</v>
      </c>
      <c r="O109" s="52"/>
      <c r="P109" s="54">
        <f t="shared" si="11"/>
        <v>0</v>
      </c>
      <c r="Q109" s="54">
        <f t="shared" si="12"/>
        <v>0</v>
      </c>
      <c r="R109" s="52"/>
      <c r="S109" s="54">
        <f t="shared" si="13"/>
        <v>0</v>
      </c>
      <c r="T109" s="69"/>
      <c r="U109" s="2"/>
    </row>
    <row r="110" s="1" customFormat="1" ht="25.5" customHeight="1" spans="1:21">
      <c r="A110" s="25"/>
      <c r="B110" s="26"/>
      <c r="C110" s="26"/>
      <c r="D110" s="284" t="s">
        <v>638</v>
      </c>
      <c r="E110" s="28" t="s">
        <v>639</v>
      </c>
      <c r="F110" s="29"/>
      <c r="G110" s="30" t="s">
        <v>640</v>
      </c>
      <c r="H110" s="39" t="s">
        <v>546</v>
      </c>
      <c r="I110" s="50" t="s">
        <v>485</v>
      </c>
      <c r="J110" s="59">
        <v>0.11</v>
      </c>
      <c r="K110" s="47">
        <v>12</v>
      </c>
      <c r="L110" s="53">
        <f t="shared" si="14"/>
        <v>1.32</v>
      </c>
      <c r="M110" s="47"/>
      <c r="N110" s="54">
        <f t="shared" si="10"/>
        <v>0</v>
      </c>
      <c r="O110" s="52"/>
      <c r="P110" s="54">
        <f t="shared" si="11"/>
        <v>0</v>
      </c>
      <c r="Q110" s="54">
        <f t="shared" si="12"/>
        <v>0</v>
      </c>
      <c r="R110" s="52"/>
      <c r="S110" s="54">
        <f t="shared" si="13"/>
        <v>0</v>
      </c>
      <c r="T110" s="69"/>
      <c r="U110" s="2"/>
    </row>
    <row r="111" s="1" customFormat="1" ht="25.5" customHeight="1" spans="1:21">
      <c r="A111" s="25"/>
      <c r="B111" s="26"/>
      <c r="C111" s="26"/>
      <c r="D111" s="283" t="s">
        <v>641</v>
      </c>
      <c r="E111" s="28" t="s">
        <v>642</v>
      </c>
      <c r="F111" s="29"/>
      <c r="G111" s="30" t="s">
        <v>643</v>
      </c>
      <c r="H111" s="39" t="s">
        <v>123</v>
      </c>
      <c r="I111" s="50" t="s">
        <v>526</v>
      </c>
      <c r="J111" s="59">
        <v>0.02</v>
      </c>
      <c r="K111" s="47">
        <v>48</v>
      </c>
      <c r="L111" s="53">
        <f t="shared" si="14"/>
        <v>0.96</v>
      </c>
      <c r="M111" s="47"/>
      <c r="N111" s="54">
        <f t="shared" si="10"/>
        <v>0</v>
      </c>
      <c r="O111" s="52"/>
      <c r="P111" s="54">
        <f t="shared" si="11"/>
        <v>0</v>
      </c>
      <c r="Q111" s="54">
        <f t="shared" si="12"/>
        <v>0</v>
      </c>
      <c r="R111" s="52"/>
      <c r="S111" s="54">
        <f t="shared" si="13"/>
        <v>0</v>
      </c>
      <c r="T111" s="69"/>
      <c r="U111" s="2"/>
    </row>
    <row r="112" s="1" customFormat="1" ht="25.5" customHeight="1" spans="1:33">
      <c r="A112" s="25"/>
      <c r="B112" s="26"/>
      <c r="C112" s="26"/>
      <c r="D112" s="284" t="s">
        <v>644</v>
      </c>
      <c r="E112" s="28" t="s">
        <v>645</v>
      </c>
      <c r="F112" s="29"/>
      <c r="G112" s="30" t="s">
        <v>646</v>
      </c>
      <c r="H112" s="39" t="s">
        <v>123</v>
      </c>
      <c r="I112" s="50" t="s">
        <v>526</v>
      </c>
      <c r="J112" s="59">
        <v>0.055</v>
      </c>
      <c r="K112" s="47">
        <v>1</v>
      </c>
      <c r="L112" s="53">
        <f t="shared" si="14"/>
        <v>0.055</v>
      </c>
      <c r="M112" s="47"/>
      <c r="N112" s="54">
        <f t="shared" si="10"/>
        <v>0</v>
      </c>
      <c r="O112" s="52"/>
      <c r="P112" s="54">
        <f t="shared" si="11"/>
        <v>0</v>
      </c>
      <c r="Q112" s="54">
        <f t="shared" si="12"/>
        <v>0</v>
      </c>
      <c r="R112" s="52"/>
      <c r="S112" s="54">
        <f t="shared" si="13"/>
        <v>0</v>
      </c>
      <c r="T112" s="69"/>
      <c r="U112" s="2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="1" customFormat="1" ht="25.5" customHeight="1" spans="1:33">
      <c r="A113" s="25"/>
      <c r="B113" s="26"/>
      <c r="C113" s="26"/>
      <c r="D113" s="283" t="s">
        <v>647</v>
      </c>
      <c r="E113" s="28" t="s">
        <v>648</v>
      </c>
      <c r="F113" s="29"/>
      <c r="G113" s="30" t="s">
        <v>649</v>
      </c>
      <c r="H113" s="39" t="s">
        <v>546</v>
      </c>
      <c r="I113" s="50" t="s">
        <v>526</v>
      </c>
      <c r="J113" s="59">
        <v>0.11</v>
      </c>
      <c r="K113" s="47">
        <v>1</v>
      </c>
      <c r="L113" s="53">
        <f t="shared" si="14"/>
        <v>0.11</v>
      </c>
      <c r="M113" s="47"/>
      <c r="N113" s="54">
        <f t="shared" si="10"/>
        <v>0</v>
      </c>
      <c r="O113" s="52"/>
      <c r="P113" s="54">
        <f t="shared" si="11"/>
        <v>0</v>
      </c>
      <c r="Q113" s="54">
        <f t="shared" si="12"/>
        <v>0</v>
      </c>
      <c r="R113" s="52"/>
      <c r="S113" s="54">
        <f t="shared" si="13"/>
        <v>0</v>
      </c>
      <c r="T113" s="69"/>
      <c r="U113" s="2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="1" customFormat="1" ht="25.5" customHeight="1" spans="1:33">
      <c r="A114" s="25"/>
      <c r="B114" s="26"/>
      <c r="C114" s="26"/>
      <c r="D114" s="284" t="s">
        <v>650</v>
      </c>
      <c r="E114" s="28" t="s">
        <v>651</v>
      </c>
      <c r="F114" s="29"/>
      <c r="G114" s="30" t="s">
        <v>652</v>
      </c>
      <c r="H114" s="39" t="s">
        <v>546</v>
      </c>
      <c r="I114" s="50" t="s">
        <v>526</v>
      </c>
      <c r="J114" s="59">
        <v>0.11</v>
      </c>
      <c r="K114" s="47"/>
      <c r="L114" s="53">
        <f t="shared" si="14"/>
        <v>0</v>
      </c>
      <c r="M114" s="47"/>
      <c r="N114" s="54">
        <f t="shared" si="10"/>
        <v>0</v>
      </c>
      <c r="O114" s="52"/>
      <c r="P114" s="54">
        <f t="shared" si="11"/>
        <v>0</v>
      </c>
      <c r="Q114" s="54">
        <f t="shared" si="12"/>
        <v>0</v>
      </c>
      <c r="R114" s="52"/>
      <c r="S114" s="54">
        <f t="shared" si="13"/>
        <v>0</v>
      </c>
      <c r="T114" s="69"/>
      <c r="U114" s="2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="1" customFormat="1" ht="51.6" customHeight="1" spans="1:33">
      <c r="A115" s="25"/>
      <c r="B115" s="26"/>
      <c r="C115" s="26"/>
      <c r="D115" s="283" t="s">
        <v>653</v>
      </c>
      <c r="E115" s="28" t="s">
        <v>654</v>
      </c>
      <c r="F115" s="29"/>
      <c r="G115" s="30" t="s">
        <v>655</v>
      </c>
      <c r="H115" s="116" t="s">
        <v>656</v>
      </c>
      <c r="I115" s="50" t="s">
        <v>485</v>
      </c>
      <c r="J115" s="59">
        <v>0.44</v>
      </c>
      <c r="K115" s="47"/>
      <c r="L115" s="53">
        <f t="shared" si="14"/>
        <v>0</v>
      </c>
      <c r="M115" s="47"/>
      <c r="N115" s="54">
        <f t="shared" si="10"/>
        <v>0</v>
      </c>
      <c r="O115" s="52"/>
      <c r="P115" s="54">
        <f t="shared" si="11"/>
        <v>0</v>
      </c>
      <c r="Q115" s="54">
        <f t="shared" si="12"/>
        <v>0</v>
      </c>
      <c r="R115" s="52"/>
      <c r="S115" s="54">
        <f t="shared" si="13"/>
        <v>0</v>
      </c>
      <c r="T115" s="69"/>
      <c r="U115" s="2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="1" customFormat="1" ht="25.5" customHeight="1" spans="1:33">
      <c r="A116" s="25"/>
      <c r="B116" s="26"/>
      <c r="C116" s="26"/>
      <c r="D116" s="284" t="s">
        <v>657</v>
      </c>
      <c r="E116" s="28" t="s">
        <v>658</v>
      </c>
      <c r="F116" s="29"/>
      <c r="G116" s="30" t="s">
        <v>659</v>
      </c>
      <c r="H116" s="39" t="s">
        <v>150</v>
      </c>
      <c r="I116" s="50" t="s">
        <v>526</v>
      </c>
      <c r="J116" s="59">
        <v>0.11</v>
      </c>
      <c r="K116" s="47"/>
      <c r="L116" s="53">
        <f t="shared" si="14"/>
        <v>0</v>
      </c>
      <c r="M116" s="47"/>
      <c r="N116" s="54">
        <f t="shared" si="10"/>
        <v>0</v>
      </c>
      <c r="O116" s="52"/>
      <c r="P116" s="54">
        <f t="shared" si="11"/>
        <v>0</v>
      </c>
      <c r="Q116" s="54">
        <f t="shared" si="12"/>
        <v>0</v>
      </c>
      <c r="R116" s="52"/>
      <c r="S116" s="54">
        <f t="shared" si="13"/>
        <v>0</v>
      </c>
      <c r="T116" s="69"/>
      <c r="U116" s="2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="1" customFormat="1" ht="25.5" customHeight="1" spans="1:33">
      <c r="A117" s="25"/>
      <c r="B117" s="26"/>
      <c r="C117" s="26"/>
      <c r="D117" s="283" t="s">
        <v>660</v>
      </c>
      <c r="E117" s="28" t="s">
        <v>661</v>
      </c>
      <c r="F117" s="29"/>
      <c r="G117" s="30" t="s">
        <v>662</v>
      </c>
      <c r="H117" s="39" t="s">
        <v>52</v>
      </c>
      <c r="I117" s="50" t="s">
        <v>526</v>
      </c>
      <c r="J117" s="59">
        <v>0.11</v>
      </c>
      <c r="K117" s="47">
        <v>12</v>
      </c>
      <c r="L117" s="53">
        <f t="shared" si="14"/>
        <v>1.32</v>
      </c>
      <c r="M117" s="47"/>
      <c r="N117" s="54">
        <f t="shared" si="10"/>
        <v>0</v>
      </c>
      <c r="O117" s="52"/>
      <c r="P117" s="54">
        <f t="shared" si="11"/>
        <v>0</v>
      </c>
      <c r="Q117" s="54">
        <f t="shared" si="12"/>
        <v>0</v>
      </c>
      <c r="R117" s="52"/>
      <c r="S117" s="54">
        <f t="shared" si="13"/>
        <v>0</v>
      </c>
      <c r="T117" s="69"/>
      <c r="U117" s="2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="1" customFormat="1" ht="27.75" customHeight="1" spans="1:21">
      <c r="A118" s="25"/>
      <c r="B118" s="26"/>
      <c r="C118" s="26"/>
      <c r="D118" s="284" t="s">
        <v>663</v>
      </c>
      <c r="E118" s="28" t="s">
        <v>664</v>
      </c>
      <c r="F118" s="29"/>
      <c r="G118" s="30" t="s">
        <v>665</v>
      </c>
      <c r="H118" s="39" t="s">
        <v>666</v>
      </c>
      <c r="I118" s="50" t="s">
        <v>526</v>
      </c>
      <c r="J118" s="59">
        <v>0.03</v>
      </c>
      <c r="K118" s="47"/>
      <c r="L118" s="53">
        <f t="shared" si="14"/>
        <v>0</v>
      </c>
      <c r="M118" s="47"/>
      <c r="N118" s="54">
        <f t="shared" si="10"/>
        <v>0</v>
      </c>
      <c r="O118" s="52"/>
      <c r="P118" s="54">
        <f t="shared" si="11"/>
        <v>0</v>
      </c>
      <c r="Q118" s="54">
        <f t="shared" si="12"/>
        <v>0</v>
      </c>
      <c r="R118" s="52"/>
      <c r="S118" s="54">
        <f t="shared" si="13"/>
        <v>0</v>
      </c>
      <c r="T118" s="69"/>
      <c r="U118" s="2"/>
    </row>
    <row r="119" s="1" customFormat="1" ht="25.5" customHeight="1" spans="1:21">
      <c r="A119" s="25"/>
      <c r="B119" s="26"/>
      <c r="C119" s="26"/>
      <c r="D119" s="283" t="s">
        <v>667</v>
      </c>
      <c r="E119" s="28" t="s">
        <v>668</v>
      </c>
      <c r="F119" s="29"/>
      <c r="G119" s="30" t="s">
        <v>669</v>
      </c>
      <c r="H119" s="39" t="s">
        <v>52</v>
      </c>
      <c r="I119" s="50" t="s">
        <v>485</v>
      </c>
      <c r="J119" s="59">
        <v>0.6</v>
      </c>
      <c r="K119" s="47"/>
      <c r="L119" s="53">
        <f t="shared" si="14"/>
        <v>0</v>
      </c>
      <c r="M119" s="47"/>
      <c r="N119" s="54">
        <f t="shared" si="10"/>
        <v>0</v>
      </c>
      <c r="O119" s="52"/>
      <c r="P119" s="54">
        <f t="shared" si="11"/>
        <v>0</v>
      </c>
      <c r="Q119" s="54">
        <f t="shared" si="12"/>
        <v>0</v>
      </c>
      <c r="R119" s="52"/>
      <c r="S119" s="54">
        <f t="shared" si="13"/>
        <v>0</v>
      </c>
      <c r="T119" s="69"/>
      <c r="U119" s="2"/>
    </row>
    <row r="120" s="1" customFormat="1" ht="25.5" customHeight="1" spans="1:21">
      <c r="A120" s="25"/>
      <c r="B120" s="26"/>
      <c r="C120" s="26"/>
      <c r="D120" s="284" t="s">
        <v>670</v>
      </c>
      <c r="E120" s="28" t="s">
        <v>671</v>
      </c>
      <c r="F120" s="29"/>
      <c r="G120" s="30" t="s">
        <v>672</v>
      </c>
      <c r="H120" s="39" t="s">
        <v>673</v>
      </c>
      <c r="I120" s="50" t="s">
        <v>485</v>
      </c>
      <c r="J120" s="59">
        <v>0.55</v>
      </c>
      <c r="K120" s="47"/>
      <c r="L120" s="53">
        <f t="shared" si="14"/>
        <v>0</v>
      </c>
      <c r="M120" s="47"/>
      <c r="N120" s="54">
        <f t="shared" si="10"/>
        <v>0</v>
      </c>
      <c r="O120" s="52"/>
      <c r="P120" s="54">
        <f t="shared" si="11"/>
        <v>0</v>
      </c>
      <c r="Q120" s="54">
        <f t="shared" si="12"/>
        <v>0</v>
      </c>
      <c r="R120" s="52"/>
      <c r="S120" s="54">
        <f t="shared" si="13"/>
        <v>0</v>
      </c>
      <c r="T120" s="69"/>
      <c r="U120" s="2"/>
    </row>
    <row r="121" s="1" customFormat="1" ht="25.5" customHeight="1" spans="1:21">
      <c r="A121" s="25"/>
      <c r="B121" s="26"/>
      <c r="C121" s="26"/>
      <c r="D121" s="283" t="s">
        <v>674</v>
      </c>
      <c r="E121" s="28" t="s">
        <v>675</v>
      </c>
      <c r="F121" s="29"/>
      <c r="G121" s="30" t="s">
        <v>676</v>
      </c>
      <c r="H121" s="39" t="s">
        <v>431</v>
      </c>
      <c r="I121" s="50" t="s">
        <v>424</v>
      </c>
      <c r="J121" s="59">
        <v>0.99</v>
      </c>
      <c r="K121" s="47"/>
      <c r="L121" s="53">
        <f t="shared" si="14"/>
        <v>0</v>
      </c>
      <c r="M121" s="47"/>
      <c r="N121" s="54">
        <f t="shared" si="10"/>
        <v>0</v>
      </c>
      <c r="O121" s="52"/>
      <c r="P121" s="54">
        <f t="shared" si="11"/>
        <v>0</v>
      </c>
      <c r="Q121" s="54">
        <f t="shared" si="12"/>
        <v>0</v>
      </c>
      <c r="R121" s="52"/>
      <c r="S121" s="54">
        <f t="shared" si="13"/>
        <v>0</v>
      </c>
      <c r="T121" s="69"/>
      <c r="U121" s="2"/>
    </row>
    <row r="122" s="1" customFormat="1" ht="25.5" customHeight="1" spans="1:21">
      <c r="A122" s="25"/>
      <c r="B122" s="26"/>
      <c r="C122" s="26"/>
      <c r="D122" s="284" t="s">
        <v>677</v>
      </c>
      <c r="E122" s="28" t="s">
        <v>678</v>
      </c>
      <c r="F122" s="29"/>
      <c r="G122" s="30" t="s">
        <v>679</v>
      </c>
      <c r="H122" s="39" t="s">
        <v>673</v>
      </c>
      <c r="I122" s="50" t="s">
        <v>485</v>
      </c>
      <c r="J122" s="59">
        <v>0.11</v>
      </c>
      <c r="K122" s="47"/>
      <c r="L122" s="53">
        <f t="shared" si="14"/>
        <v>0</v>
      </c>
      <c r="M122" s="47"/>
      <c r="N122" s="54">
        <f t="shared" si="10"/>
        <v>0</v>
      </c>
      <c r="O122" s="52"/>
      <c r="P122" s="54">
        <f t="shared" si="11"/>
        <v>0</v>
      </c>
      <c r="Q122" s="54">
        <f t="shared" si="12"/>
        <v>0</v>
      </c>
      <c r="R122" s="52"/>
      <c r="S122" s="54">
        <f t="shared" si="13"/>
        <v>0</v>
      </c>
      <c r="T122" s="69"/>
      <c r="U122" s="2"/>
    </row>
    <row r="123" s="1" customFormat="1" ht="25.5" customHeight="1" spans="1:21">
      <c r="A123" s="25"/>
      <c r="B123" s="26"/>
      <c r="C123" s="26"/>
      <c r="D123" s="283" t="s">
        <v>680</v>
      </c>
      <c r="E123" s="28" t="s">
        <v>681</v>
      </c>
      <c r="F123" s="29"/>
      <c r="G123" s="30" t="s">
        <v>682</v>
      </c>
      <c r="H123" s="39" t="s">
        <v>123</v>
      </c>
      <c r="I123" s="50" t="s">
        <v>526</v>
      </c>
      <c r="J123" s="59">
        <v>0.01</v>
      </c>
      <c r="K123" s="47">
        <v>52</v>
      </c>
      <c r="L123" s="53">
        <f t="shared" si="14"/>
        <v>0.52</v>
      </c>
      <c r="M123" s="47"/>
      <c r="N123" s="54">
        <f t="shared" si="10"/>
        <v>0</v>
      </c>
      <c r="O123" s="52"/>
      <c r="P123" s="54">
        <f t="shared" si="11"/>
        <v>0</v>
      </c>
      <c r="Q123" s="54">
        <f t="shared" si="12"/>
        <v>0</v>
      </c>
      <c r="R123" s="52"/>
      <c r="S123" s="54">
        <f t="shared" si="13"/>
        <v>0</v>
      </c>
      <c r="T123" s="69"/>
      <c r="U123" s="2"/>
    </row>
    <row r="124" s="1" customFormat="1" ht="25.5" customHeight="1" spans="1:21">
      <c r="A124" s="25"/>
      <c r="B124" s="26"/>
      <c r="C124" s="26"/>
      <c r="D124" s="284" t="s">
        <v>683</v>
      </c>
      <c r="E124" s="28" t="s">
        <v>684</v>
      </c>
      <c r="F124" s="29"/>
      <c r="G124" s="30" t="s">
        <v>685</v>
      </c>
      <c r="H124" s="39" t="s">
        <v>52</v>
      </c>
      <c r="I124" s="50" t="s">
        <v>485</v>
      </c>
      <c r="J124" s="59">
        <v>0.33</v>
      </c>
      <c r="K124" s="47"/>
      <c r="L124" s="53">
        <f t="shared" si="14"/>
        <v>0</v>
      </c>
      <c r="M124" s="47"/>
      <c r="N124" s="54">
        <f t="shared" si="10"/>
        <v>0</v>
      </c>
      <c r="O124" s="52"/>
      <c r="P124" s="54">
        <f t="shared" si="11"/>
        <v>0</v>
      </c>
      <c r="Q124" s="54">
        <f t="shared" si="12"/>
        <v>0</v>
      </c>
      <c r="R124" s="52"/>
      <c r="S124" s="54">
        <f t="shared" si="13"/>
        <v>0</v>
      </c>
      <c r="T124" s="69"/>
      <c r="U124" s="2"/>
    </row>
    <row r="125" s="1" customFormat="1" ht="25.5" customHeight="1" spans="1:21">
      <c r="A125" s="25"/>
      <c r="B125" s="26"/>
      <c r="C125" s="26"/>
      <c r="D125" s="283" t="s">
        <v>686</v>
      </c>
      <c r="E125" s="28" t="s">
        <v>687</v>
      </c>
      <c r="F125" s="29"/>
      <c r="G125" s="30" t="s">
        <v>688</v>
      </c>
      <c r="H125" s="39" t="s">
        <v>546</v>
      </c>
      <c r="I125" s="50" t="s">
        <v>526</v>
      </c>
      <c r="J125" s="59">
        <v>0.11</v>
      </c>
      <c r="K125" s="47">
        <v>12</v>
      </c>
      <c r="L125" s="53">
        <f t="shared" si="14"/>
        <v>1.32</v>
      </c>
      <c r="M125" s="47"/>
      <c r="N125" s="54">
        <f t="shared" si="10"/>
        <v>0</v>
      </c>
      <c r="O125" s="52"/>
      <c r="P125" s="54">
        <f t="shared" si="11"/>
        <v>0</v>
      </c>
      <c r="Q125" s="54">
        <f t="shared" si="12"/>
        <v>0</v>
      </c>
      <c r="R125" s="52"/>
      <c r="S125" s="54">
        <f t="shared" si="13"/>
        <v>0</v>
      </c>
      <c r="T125" s="69"/>
      <c r="U125" s="2"/>
    </row>
    <row r="126" ht="18.75" customHeight="1" spans="2:33">
      <c r="B126" s="33"/>
      <c r="C126" s="22" t="s">
        <v>390</v>
      </c>
      <c r="D126" s="34" t="s">
        <v>147</v>
      </c>
      <c r="E126" s="35"/>
      <c r="F126" s="35"/>
      <c r="G126" s="35"/>
      <c r="H126" s="35"/>
      <c r="I126" s="35"/>
      <c r="J126" s="35"/>
      <c r="K126" s="47"/>
      <c r="L126" s="48"/>
      <c r="M126" s="47"/>
      <c r="N126" s="54"/>
      <c r="O126" s="47"/>
      <c r="P126" s="54"/>
      <c r="Q126" s="54"/>
      <c r="R126" s="47"/>
      <c r="S126" s="54"/>
      <c r="T126" s="69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="1" customFormat="1" ht="25.5" customHeight="1" spans="1:21">
      <c r="A127" s="25"/>
      <c r="B127" s="26"/>
      <c r="C127" s="26"/>
      <c r="D127" s="283" t="s">
        <v>34</v>
      </c>
      <c r="E127" s="28" t="s">
        <v>689</v>
      </c>
      <c r="F127" s="29"/>
      <c r="G127" s="30" t="s">
        <v>690</v>
      </c>
      <c r="H127" s="39" t="s">
        <v>691</v>
      </c>
      <c r="I127" s="50" t="s">
        <v>424</v>
      </c>
      <c r="J127" s="59">
        <v>0.825</v>
      </c>
      <c r="K127" s="47"/>
      <c r="L127" s="53">
        <f t="shared" ref="L127:L136" si="15">K127*J127</f>
        <v>0</v>
      </c>
      <c r="M127" s="47"/>
      <c r="N127" s="54">
        <f t="shared" ref="N127:N136" si="16">IF($G$6=1,(IF(I127="Pertama",$J127*M127,IF(I127="Muda",$J127*M127*0.8,0))),IF($G$6=2,(IF(I127="Madya",$J127*M127*0.8,(IF(I127="Utama",0,$J127*M127)))),IF($G$6=3,(IF(I127="Pertama",0,IF(I127="Utama",$J127*M127*0.8,$J127*M127))),IF($G$6=4,(IF(I127="Madya",$J127*M127,IF(I127="Utama",$J127*M127,0))),"salah"))))</f>
        <v>0</v>
      </c>
      <c r="O127" s="52"/>
      <c r="P127" s="54">
        <f t="shared" ref="P127:P136" si="17">IF($G$6=1,(IF(I127="PK Pertama",$J127*O127,IF(I127="PK Muda",$J127*O127*0.8,0))),IF($G$6=2,(IF(I127="PK Madya",$J127*O127*0.8,(IF(I127="PK Utama",0,$J127*O127)))),IF($G$6=3,(IF(I127="PK Pertama",0,IF(I127="PK Utama",$J127*O127*0.8,$J127*O127))),IF($G$6=4,(IF(I127="PK Madya",$J127*O127,IF(I127="PK Utama",$J127*O127,0))),"salah"))))</f>
        <v>0</v>
      </c>
      <c r="Q127" s="54">
        <f t="shared" ref="Q127:Q136" si="18">AVERAGE(N127,P127)</f>
        <v>0</v>
      </c>
      <c r="R127" s="52"/>
      <c r="S127" s="54">
        <f t="shared" ref="S127:S136" si="19">IF($G$6=1,(IF(I127="PK Pertama",$J127*R127,IF(I127="PK Muda",$J127*R127*0.8,0))),IF($G$6=2,(IF(I127="PK Madya",$J127*R127*0.8,(IF(I127="PK Utama",0,$J127*R127)))),IF($G$6=3,(IF(I127="PK Pertama",0,IF(I127="PK Utama",$J127*R127*0.8,$J127*R127))),IF($G$6=4,(IF(I127="PK Madya",$J127*R127,IF(I127="PK Utama",$J127*R127,0))),"salah"))))</f>
        <v>0</v>
      </c>
      <c r="T127" s="69"/>
      <c r="U127" s="2"/>
    </row>
    <row r="128" s="1" customFormat="1" ht="25.5" customHeight="1" spans="1:21">
      <c r="A128" s="25"/>
      <c r="B128" s="26"/>
      <c r="C128" s="26"/>
      <c r="D128" s="284" t="s">
        <v>49</v>
      </c>
      <c r="E128" s="28" t="s">
        <v>692</v>
      </c>
      <c r="F128" s="29"/>
      <c r="G128" s="30" t="s">
        <v>693</v>
      </c>
      <c r="H128" s="39" t="s">
        <v>691</v>
      </c>
      <c r="I128" s="50" t="s">
        <v>424</v>
      </c>
      <c r="J128" s="59">
        <v>1.155</v>
      </c>
      <c r="K128" s="47"/>
      <c r="L128" s="53">
        <f t="shared" si="15"/>
        <v>0</v>
      </c>
      <c r="M128" s="47"/>
      <c r="N128" s="54">
        <f t="shared" si="16"/>
        <v>0</v>
      </c>
      <c r="O128" s="52"/>
      <c r="P128" s="54">
        <f t="shared" si="17"/>
        <v>0</v>
      </c>
      <c r="Q128" s="54">
        <f t="shared" si="18"/>
        <v>0</v>
      </c>
      <c r="R128" s="52"/>
      <c r="S128" s="54">
        <f t="shared" si="19"/>
        <v>0</v>
      </c>
      <c r="T128" s="69"/>
      <c r="U128" s="2"/>
    </row>
    <row r="129" s="1" customFormat="1" ht="27.75" customHeight="1" spans="1:21">
      <c r="A129" s="25"/>
      <c r="B129" s="26"/>
      <c r="C129" s="26"/>
      <c r="D129" s="283" t="s">
        <v>53</v>
      </c>
      <c r="E129" s="28" t="s">
        <v>694</v>
      </c>
      <c r="F129" s="29"/>
      <c r="G129" s="30" t="s">
        <v>695</v>
      </c>
      <c r="H129" s="39" t="s">
        <v>546</v>
      </c>
      <c r="I129" s="50" t="s">
        <v>424</v>
      </c>
      <c r="J129" s="59">
        <v>0.165</v>
      </c>
      <c r="K129" s="47"/>
      <c r="L129" s="53">
        <f t="shared" si="15"/>
        <v>0</v>
      </c>
      <c r="M129" s="47"/>
      <c r="N129" s="54">
        <f t="shared" si="16"/>
        <v>0</v>
      </c>
      <c r="O129" s="52"/>
      <c r="P129" s="54">
        <f t="shared" si="17"/>
        <v>0</v>
      </c>
      <c r="Q129" s="54">
        <f t="shared" si="18"/>
        <v>0</v>
      </c>
      <c r="R129" s="52"/>
      <c r="S129" s="54">
        <f t="shared" si="19"/>
        <v>0</v>
      </c>
      <c r="T129" s="69"/>
      <c r="U129" s="2"/>
    </row>
    <row r="130" s="1" customFormat="1" ht="25.5" customHeight="1" spans="1:21">
      <c r="A130" s="25"/>
      <c r="B130" s="26"/>
      <c r="C130" s="26"/>
      <c r="D130" s="284" t="s">
        <v>58</v>
      </c>
      <c r="E130" s="28" t="s">
        <v>696</v>
      </c>
      <c r="F130" s="29"/>
      <c r="G130" s="30" t="s">
        <v>697</v>
      </c>
      <c r="H130" s="39" t="s">
        <v>150</v>
      </c>
      <c r="I130" s="50" t="s">
        <v>424</v>
      </c>
      <c r="J130" s="59">
        <v>0.66</v>
      </c>
      <c r="K130" s="47"/>
      <c r="L130" s="53">
        <f t="shared" si="15"/>
        <v>0</v>
      </c>
      <c r="M130" s="47"/>
      <c r="N130" s="54">
        <f t="shared" si="16"/>
        <v>0</v>
      </c>
      <c r="O130" s="52"/>
      <c r="P130" s="54">
        <f t="shared" si="17"/>
        <v>0</v>
      </c>
      <c r="Q130" s="54">
        <f t="shared" si="18"/>
        <v>0</v>
      </c>
      <c r="R130" s="52"/>
      <c r="S130" s="54">
        <f t="shared" si="19"/>
        <v>0</v>
      </c>
      <c r="T130" s="69"/>
      <c r="U130" s="2"/>
    </row>
    <row r="131" s="1" customFormat="1" ht="28.5" customHeight="1" spans="1:33">
      <c r="A131" s="25"/>
      <c r="B131" s="26"/>
      <c r="C131" s="26"/>
      <c r="D131" s="283" t="s">
        <v>64</v>
      </c>
      <c r="E131" s="28" t="s">
        <v>698</v>
      </c>
      <c r="F131" s="29"/>
      <c r="G131" s="30" t="s">
        <v>699</v>
      </c>
      <c r="H131" s="39" t="s">
        <v>150</v>
      </c>
      <c r="I131" s="50" t="s">
        <v>424</v>
      </c>
      <c r="J131" s="59">
        <v>0.495</v>
      </c>
      <c r="K131" s="47"/>
      <c r="L131" s="53">
        <f t="shared" si="15"/>
        <v>0</v>
      </c>
      <c r="M131" s="47"/>
      <c r="N131" s="54">
        <f t="shared" si="16"/>
        <v>0</v>
      </c>
      <c r="O131" s="52"/>
      <c r="P131" s="54">
        <f t="shared" si="17"/>
        <v>0</v>
      </c>
      <c r="Q131" s="54">
        <f t="shared" si="18"/>
        <v>0</v>
      </c>
      <c r="R131" s="52"/>
      <c r="S131" s="54">
        <f t="shared" si="19"/>
        <v>0</v>
      </c>
      <c r="T131" s="69"/>
      <c r="U131" s="2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="1" customFormat="1" ht="28.5" customHeight="1" spans="1:33">
      <c r="A132" s="25"/>
      <c r="B132" s="26"/>
      <c r="C132" s="26"/>
      <c r="D132" s="284" t="s">
        <v>69</v>
      </c>
      <c r="E132" s="28" t="s">
        <v>700</v>
      </c>
      <c r="F132" s="29"/>
      <c r="G132" s="30" t="s">
        <v>701</v>
      </c>
      <c r="H132" s="39" t="s">
        <v>702</v>
      </c>
      <c r="I132" s="50" t="s">
        <v>485</v>
      </c>
      <c r="J132" s="59">
        <v>0.44</v>
      </c>
      <c r="K132" s="47"/>
      <c r="L132" s="53">
        <f t="shared" si="15"/>
        <v>0</v>
      </c>
      <c r="M132" s="47"/>
      <c r="N132" s="54">
        <f t="shared" si="16"/>
        <v>0</v>
      </c>
      <c r="O132" s="52"/>
      <c r="P132" s="54">
        <f t="shared" si="17"/>
        <v>0</v>
      </c>
      <c r="Q132" s="54">
        <f t="shared" si="18"/>
        <v>0</v>
      </c>
      <c r="R132" s="52"/>
      <c r="S132" s="54">
        <f t="shared" si="19"/>
        <v>0</v>
      </c>
      <c r="T132" s="69"/>
      <c r="U132" s="2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="1" customFormat="1" ht="48.6" customHeight="1" spans="1:33">
      <c r="A133" s="25"/>
      <c r="B133" s="26"/>
      <c r="C133" s="26"/>
      <c r="D133" s="283" t="s">
        <v>73</v>
      </c>
      <c r="E133" s="28" t="s">
        <v>703</v>
      </c>
      <c r="F133" s="29"/>
      <c r="G133" s="30" t="s">
        <v>704</v>
      </c>
      <c r="H133" s="39" t="s">
        <v>705</v>
      </c>
      <c r="I133" s="50" t="s">
        <v>526</v>
      </c>
      <c r="J133" s="59">
        <v>0.055</v>
      </c>
      <c r="K133" s="47"/>
      <c r="L133" s="53">
        <f t="shared" si="15"/>
        <v>0</v>
      </c>
      <c r="M133" s="47"/>
      <c r="N133" s="54">
        <f t="shared" si="16"/>
        <v>0</v>
      </c>
      <c r="O133" s="52"/>
      <c r="P133" s="54">
        <f t="shared" si="17"/>
        <v>0</v>
      </c>
      <c r="Q133" s="54">
        <f t="shared" si="18"/>
        <v>0</v>
      </c>
      <c r="R133" s="52"/>
      <c r="S133" s="54">
        <f t="shared" si="19"/>
        <v>0</v>
      </c>
      <c r="T133" s="69"/>
      <c r="U133" s="2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="1" customFormat="1" ht="28.5" customHeight="1" spans="1:33">
      <c r="A134" s="25"/>
      <c r="B134" s="26"/>
      <c r="C134" s="26"/>
      <c r="D134" s="284" t="s">
        <v>77</v>
      </c>
      <c r="E134" s="28" t="s">
        <v>706</v>
      </c>
      <c r="F134" s="29"/>
      <c r="G134" s="30" t="s">
        <v>707</v>
      </c>
      <c r="H134" s="39" t="s">
        <v>150</v>
      </c>
      <c r="I134" s="50" t="s">
        <v>485</v>
      </c>
      <c r="J134" s="59">
        <v>0.66</v>
      </c>
      <c r="K134" s="47"/>
      <c r="L134" s="53">
        <f t="shared" si="15"/>
        <v>0</v>
      </c>
      <c r="M134" s="47"/>
      <c r="N134" s="54">
        <f t="shared" si="16"/>
        <v>0</v>
      </c>
      <c r="O134" s="52"/>
      <c r="P134" s="54">
        <f t="shared" si="17"/>
        <v>0</v>
      </c>
      <c r="Q134" s="54">
        <f t="shared" si="18"/>
        <v>0</v>
      </c>
      <c r="R134" s="52"/>
      <c r="S134" s="54">
        <f t="shared" si="19"/>
        <v>0</v>
      </c>
      <c r="T134" s="69"/>
      <c r="U134" s="2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="1" customFormat="1" ht="25.5" customHeight="1" spans="1:33">
      <c r="A135" s="25"/>
      <c r="B135" s="26"/>
      <c r="C135" s="26"/>
      <c r="D135" s="283" t="s">
        <v>80</v>
      </c>
      <c r="E135" s="28" t="s">
        <v>708</v>
      </c>
      <c r="F135" s="29"/>
      <c r="G135" s="30" t="s">
        <v>709</v>
      </c>
      <c r="H135" s="39" t="s">
        <v>150</v>
      </c>
      <c r="I135" s="50" t="s">
        <v>424</v>
      </c>
      <c r="J135" s="59">
        <v>0.99</v>
      </c>
      <c r="K135" s="47"/>
      <c r="L135" s="53">
        <f t="shared" si="15"/>
        <v>0</v>
      </c>
      <c r="M135" s="47"/>
      <c r="N135" s="54">
        <f t="shared" si="16"/>
        <v>0</v>
      </c>
      <c r="O135" s="52"/>
      <c r="P135" s="54">
        <f t="shared" si="17"/>
        <v>0</v>
      </c>
      <c r="Q135" s="54">
        <f t="shared" si="18"/>
        <v>0</v>
      </c>
      <c r="R135" s="52"/>
      <c r="S135" s="54">
        <f t="shared" si="19"/>
        <v>0</v>
      </c>
      <c r="T135" s="69"/>
      <c r="U135" s="2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="1" customFormat="1" ht="25.5" customHeight="1" spans="1:21">
      <c r="A136" s="25"/>
      <c r="B136" s="26"/>
      <c r="C136" s="26"/>
      <c r="D136" s="284" t="s">
        <v>84</v>
      </c>
      <c r="E136" s="28" t="s">
        <v>710</v>
      </c>
      <c r="F136" s="29"/>
      <c r="G136" s="30" t="s">
        <v>711</v>
      </c>
      <c r="H136" s="39" t="s">
        <v>47</v>
      </c>
      <c r="I136" s="50" t="s">
        <v>424</v>
      </c>
      <c r="J136" s="59">
        <v>0.36</v>
      </c>
      <c r="K136" s="47"/>
      <c r="L136" s="53">
        <f t="shared" si="15"/>
        <v>0</v>
      </c>
      <c r="M136" s="47"/>
      <c r="N136" s="54">
        <f t="shared" si="16"/>
        <v>0</v>
      </c>
      <c r="O136" s="52"/>
      <c r="P136" s="54">
        <f t="shared" si="17"/>
        <v>0</v>
      </c>
      <c r="Q136" s="54">
        <f t="shared" si="18"/>
        <v>0</v>
      </c>
      <c r="R136" s="52"/>
      <c r="S136" s="54">
        <f t="shared" si="19"/>
        <v>0</v>
      </c>
      <c r="T136" s="69"/>
      <c r="U136" s="2"/>
    </row>
    <row r="137" ht="15" customHeight="1" spans="2:33">
      <c r="B137" s="33"/>
      <c r="C137" s="22" t="s">
        <v>329</v>
      </c>
      <c r="D137" s="34" t="s">
        <v>712</v>
      </c>
      <c r="E137" s="35"/>
      <c r="F137" s="35"/>
      <c r="G137" s="35"/>
      <c r="H137" s="35"/>
      <c r="I137" s="35"/>
      <c r="J137" s="35"/>
      <c r="K137" s="47"/>
      <c r="L137" s="48"/>
      <c r="M137" s="47"/>
      <c r="N137" s="54"/>
      <c r="O137" s="47"/>
      <c r="P137" s="54"/>
      <c r="Q137" s="54"/>
      <c r="R137" s="47"/>
      <c r="S137" s="54"/>
      <c r="T137" s="69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="1" customFormat="1" ht="33" customHeight="1" spans="1:20">
      <c r="A138" s="25"/>
      <c r="B138" s="26"/>
      <c r="C138" s="26"/>
      <c r="D138" s="283" t="s">
        <v>34</v>
      </c>
      <c r="E138" s="28" t="s">
        <v>713</v>
      </c>
      <c r="F138" s="29"/>
      <c r="G138" s="30" t="s">
        <v>714</v>
      </c>
      <c r="H138" s="31" t="s">
        <v>52</v>
      </c>
      <c r="I138" s="50" t="s">
        <v>485</v>
      </c>
      <c r="J138" s="59">
        <v>0.33</v>
      </c>
      <c r="K138" s="47"/>
      <c r="L138" s="53">
        <f t="shared" ref="L138:L148" si="20">K138*J138</f>
        <v>0</v>
      </c>
      <c r="M138" s="47"/>
      <c r="N138" s="54">
        <f t="shared" ref="N138:N148" si="21">IF($G$6=1,(IF(I138="Pertama",$J138*M138,IF(I138="Muda",$J138*M138*0.8,0))),IF($G$6=2,(IF(I138="Madya",$J138*M138*0.8,(IF(I138="Utama",0,$J138*M138)))),IF($G$6=3,(IF(I138="Pertama",0,IF(I138="Utama",$J138*M138*0.8,$J138*M138))),IF($G$6=4,(IF(I138="Madya",$J138*M138,IF(I138="Utama",$J138*M138,0))),"salah"))))</f>
        <v>0</v>
      </c>
      <c r="O138" s="52"/>
      <c r="P138" s="54">
        <f t="shared" ref="P138:P148" si="22">IF($G$6=1,(IF(I138="PK Pertama",$J138*O138,IF(I138="PK Muda",$J138*O138*0.8,0))),IF($G$6=2,(IF(I138="PK Madya",$J138*O138*0.8,(IF(I138="PK Utama",0,$J138*O138)))),IF($G$6=3,(IF(I138="PK Pertama",0,IF(I138="PK Utama",$J138*O138*0.8,$J138*O138))),IF($G$6=4,(IF(I138="PK Madya",$J138*O138,IF(I138="PK Utama",$J138*O138,0))),"salah"))))</f>
        <v>0</v>
      </c>
      <c r="Q138" s="54">
        <f t="shared" ref="Q138:Q148" si="23">AVERAGE(N138,P138)</f>
        <v>0</v>
      </c>
      <c r="R138" s="52"/>
      <c r="S138" s="54">
        <f t="shared" ref="S138:S148" si="24">IF($G$6=1,(IF(I138="PK Pertama",$J138*R138,IF(I138="PK Muda",$J138*R138*0.8,0))),IF($G$6=2,(IF(I138="PK Madya",$J138*R138*0.8,(IF(I138="PK Utama",0,$J138*R138)))),IF($G$6=3,(IF(I138="PK Pertama",0,IF(I138="PK Utama",$J138*R138*0.8,$J138*R138))),IF($G$6=4,(IF(I138="PK Madya",$J138*R138,IF(I138="PK Utama",$J138*R138,0))),"salah"))))</f>
        <v>0</v>
      </c>
      <c r="T138" s="132"/>
    </row>
    <row r="139" s="1" customFormat="1" ht="25.5" customHeight="1" spans="1:20">
      <c r="A139" s="25"/>
      <c r="B139" s="26"/>
      <c r="C139" s="26"/>
      <c r="D139" s="283" t="s">
        <v>49</v>
      </c>
      <c r="E139" s="28" t="s">
        <v>715</v>
      </c>
      <c r="F139" s="29"/>
      <c r="G139" s="30" t="s">
        <v>716</v>
      </c>
      <c r="H139" s="31" t="s">
        <v>431</v>
      </c>
      <c r="I139" s="50" t="s">
        <v>420</v>
      </c>
      <c r="J139" s="59">
        <v>2.2</v>
      </c>
      <c r="K139" s="47"/>
      <c r="L139" s="53">
        <f t="shared" si="20"/>
        <v>0</v>
      </c>
      <c r="M139" s="47"/>
      <c r="N139" s="54">
        <f t="shared" si="21"/>
        <v>0</v>
      </c>
      <c r="O139" s="52"/>
      <c r="P139" s="54">
        <f t="shared" si="22"/>
        <v>0</v>
      </c>
      <c r="Q139" s="54">
        <f t="shared" si="23"/>
        <v>0</v>
      </c>
      <c r="R139" s="52"/>
      <c r="S139" s="54">
        <f t="shared" si="24"/>
        <v>0</v>
      </c>
      <c r="T139" s="69"/>
    </row>
    <row r="140" s="1" customFormat="1" ht="25.5" customHeight="1" spans="1:20">
      <c r="A140" s="25"/>
      <c r="B140" s="26"/>
      <c r="C140" s="26"/>
      <c r="D140" s="283" t="s">
        <v>53</v>
      </c>
      <c r="E140" s="28" t="s">
        <v>717</v>
      </c>
      <c r="F140" s="29"/>
      <c r="G140" s="30" t="s">
        <v>718</v>
      </c>
      <c r="H140" s="31" t="s">
        <v>150</v>
      </c>
      <c r="I140" s="50" t="s">
        <v>424</v>
      </c>
      <c r="J140" s="59">
        <v>0.66</v>
      </c>
      <c r="K140" s="47"/>
      <c r="L140" s="53">
        <f t="shared" si="20"/>
        <v>0</v>
      </c>
      <c r="M140" s="47"/>
      <c r="N140" s="54">
        <f t="shared" si="21"/>
        <v>0</v>
      </c>
      <c r="O140" s="52"/>
      <c r="P140" s="54">
        <f t="shared" si="22"/>
        <v>0</v>
      </c>
      <c r="Q140" s="54">
        <f t="shared" si="23"/>
        <v>0</v>
      </c>
      <c r="R140" s="52"/>
      <c r="S140" s="54">
        <f t="shared" si="24"/>
        <v>0</v>
      </c>
      <c r="T140" s="69"/>
    </row>
    <row r="141" s="1" customFormat="1" ht="25.5" customHeight="1" spans="1:20">
      <c r="A141" s="25"/>
      <c r="B141" s="26"/>
      <c r="C141" s="26"/>
      <c r="D141" s="283" t="s">
        <v>58</v>
      </c>
      <c r="E141" s="28" t="s">
        <v>719</v>
      </c>
      <c r="F141" s="29"/>
      <c r="G141" s="30" t="s">
        <v>720</v>
      </c>
      <c r="H141" s="31" t="s">
        <v>721</v>
      </c>
      <c r="I141" s="50" t="s">
        <v>424</v>
      </c>
      <c r="J141" s="59">
        <v>0.075</v>
      </c>
      <c r="K141" s="47"/>
      <c r="L141" s="53">
        <f t="shared" si="20"/>
        <v>0</v>
      </c>
      <c r="M141" s="47"/>
      <c r="N141" s="54">
        <f t="shared" si="21"/>
        <v>0</v>
      </c>
      <c r="O141" s="52"/>
      <c r="P141" s="54">
        <f t="shared" si="22"/>
        <v>0</v>
      </c>
      <c r="Q141" s="54">
        <f t="shared" si="23"/>
        <v>0</v>
      </c>
      <c r="R141" s="52"/>
      <c r="S141" s="54">
        <f t="shared" si="24"/>
        <v>0</v>
      </c>
      <c r="T141" s="69"/>
    </row>
    <row r="142" s="1" customFormat="1" ht="25.5" customHeight="1" spans="1:21">
      <c r="A142" s="25"/>
      <c r="B142" s="26"/>
      <c r="C142" s="26"/>
      <c r="D142" s="283" t="s">
        <v>64</v>
      </c>
      <c r="E142" s="28" t="s">
        <v>722</v>
      </c>
      <c r="F142" s="29"/>
      <c r="G142" s="30" t="s">
        <v>723</v>
      </c>
      <c r="H142" s="31" t="s">
        <v>150</v>
      </c>
      <c r="I142" s="50" t="s">
        <v>424</v>
      </c>
      <c r="J142" s="127">
        <v>1.32</v>
      </c>
      <c r="K142" s="47"/>
      <c r="L142" s="53">
        <f t="shared" si="20"/>
        <v>0</v>
      </c>
      <c r="M142" s="47"/>
      <c r="N142" s="54">
        <f t="shared" si="21"/>
        <v>0</v>
      </c>
      <c r="O142" s="52"/>
      <c r="P142" s="54">
        <f t="shared" si="22"/>
        <v>0</v>
      </c>
      <c r="Q142" s="54">
        <f t="shared" si="23"/>
        <v>0</v>
      </c>
      <c r="R142" s="52"/>
      <c r="S142" s="54">
        <f t="shared" si="24"/>
        <v>0</v>
      </c>
      <c r="T142" s="133"/>
      <c r="U142" s="2"/>
    </row>
    <row r="143" s="1" customFormat="1" ht="25.5" customHeight="1" spans="1:20">
      <c r="A143" s="25"/>
      <c r="B143" s="26"/>
      <c r="C143" s="26"/>
      <c r="D143" s="283" t="s">
        <v>69</v>
      </c>
      <c r="E143" s="28" t="s">
        <v>724</v>
      </c>
      <c r="F143" s="29"/>
      <c r="G143" s="30" t="s">
        <v>725</v>
      </c>
      <c r="H143" s="31" t="s">
        <v>47</v>
      </c>
      <c r="I143" s="50" t="s">
        <v>485</v>
      </c>
      <c r="J143" s="59">
        <v>0.44</v>
      </c>
      <c r="K143" s="47"/>
      <c r="L143" s="53">
        <f t="shared" si="20"/>
        <v>0</v>
      </c>
      <c r="M143" s="47"/>
      <c r="N143" s="54">
        <f t="shared" si="21"/>
        <v>0</v>
      </c>
      <c r="O143" s="52"/>
      <c r="P143" s="54">
        <f t="shared" si="22"/>
        <v>0</v>
      </c>
      <c r="Q143" s="54">
        <f t="shared" si="23"/>
        <v>0</v>
      </c>
      <c r="R143" s="52"/>
      <c r="S143" s="54">
        <f t="shared" si="24"/>
        <v>0</v>
      </c>
      <c r="T143" s="69"/>
    </row>
    <row r="144" s="1" customFormat="1" ht="25.5" customHeight="1" spans="1:20">
      <c r="A144" s="25"/>
      <c r="B144" s="26"/>
      <c r="C144" s="26"/>
      <c r="D144" s="283" t="s">
        <v>73</v>
      </c>
      <c r="E144" s="28" t="s">
        <v>726</v>
      </c>
      <c r="F144" s="29"/>
      <c r="G144" s="30" t="s">
        <v>727</v>
      </c>
      <c r="H144" s="31" t="s">
        <v>150</v>
      </c>
      <c r="I144" s="50" t="s">
        <v>424</v>
      </c>
      <c r="J144" s="59">
        <v>1.35</v>
      </c>
      <c r="K144" s="47"/>
      <c r="L144" s="53">
        <f t="shared" si="20"/>
        <v>0</v>
      </c>
      <c r="M144" s="47"/>
      <c r="N144" s="54">
        <f t="shared" si="21"/>
        <v>0</v>
      </c>
      <c r="O144" s="52"/>
      <c r="P144" s="54">
        <f t="shared" si="22"/>
        <v>0</v>
      </c>
      <c r="Q144" s="54">
        <f t="shared" si="23"/>
        <v>0</v>
      </c>
      <c r="R144" s="52"/>
      <c r="S144" s="54">
        <f t="shared" si="24"/>
        <v>0</v>
      </c>
      <c r="T144" s="69"/>
    </row>
    <row r="145" s="1" customFormat="1" ht="44.25" customHeight="1" spans="1:20">
      <c r="A145" s="25"/>
      <c r="B145" s="26"/>
      <c r="C145" s="26"/>
      <c r="D145" s="283" t="s">
        <v>77</v>
      </c>
      <c r="E145" s="28" t="s">
        <v>728</v>
      </c>
      <c r="F145" s="29"/>
      <c r="G145" s="30" t="s">
        <v>729</v>
      </c>
      <c r="H145" s="31" t="s">
        <v>730</v>
      </c>
      <c r="I145" s="50" t="s">
        <v>424</v>
      </c>
      <c r="J145" s="59">
        <v>0.165</v>
      </c>
      <c r="K145" s="47"/>
      <c r="L145" s="53">
        <f t="shared" si="20"/>
        <v>0</v>
      </c>
      <c r="M145" s="47"/>
      <c r="N145" s="54">
        <f t="shared" si="21"/>
        <v>0</v>
      </c>
      <c r="O145" s="52"/>
      <c r="P145" s="54">
        <f t="shared" si="22"/>
        <v>0</v>
      </c>
      <c r="Q145" s="54">
        <f t="shared" si="23"/>
        <v>0</v>
      </c>
      <c r="R145" s="52"/>
      <c r="S145" s="54">
        <f t="shared" si="24"/>
        <v>0</v>
      </c>
      <c r="T145" s="69"/>
    </row>
    <row r="146" s="1" customFormat="1" ht="25.5" customHeight="1" spans="1:20">
      <c r="A146" s="25"/>
      <c r="B146" s="26"/>
      <c r="C146" s="26"/>
      <c r="D146" s="283" t="s">
        <v>80</v>
      </c>
      <c r="E146" s="28" t="s">
        <v>731</v>
      </c>
      <c r="F146" s="29"/>
      <c r="G146" s="30" t="s">
        <v>732</v>
      </c>
      <c r="H146" s="31" t="s">
        <v>47</v>
      </c>
      <c r="I146" s="50" t="s">
        <v>485</v>
      </c>
      <c r="J146" s="59">
        <v>0.6</v>
      </c>
      <c r="K146" s="47"/>
      <c r="L146" s="53">
        <f t="shared" si="20"/>
        <v>0</v>
      </c>
      <c r="M146" s="47"/>
      <c r="N146" s="54">
        <f t="shared" si="21"/>
        <v>0</v>
      </c>
      <c r="O146" s="52"/>
      <c r="P146" s="54">
        <f t="shared" si="22"/>
        <v>0</v>
      </c>
      <c r="Q146" s="54">
        <f t="shared" si="23"/>
        <v>0</v>
      </c>
      <c r="R146" s="52"/>
      <c r="S146" s="54">
        <f t="shared" si="24"/>
        <v>0</v>
      </c>
      <c r="T146" s="69"/>
    </row>
    <row r="147" s="1" customFormat="1" ht="25.5" customHeight="1" spans="1:20">
      <c r="A147" s="25"/>
      <c r="B147" s="26"/>
      <c r="C147" s="117"/>
      <c r="D147" s="283" t="s">
        <v>84</v>
      </c>
      <c r="E147" s="28" t="s">
        <v>733</v>
      </c>
      <c r="F147" s="29"/>
      <c r="G147" s="30" t="s">
        <v>734</v>
      </c>
      <c r="H147" s="31" t="s">
        <v>47</v>
      </c>
      <c r="I147" s="50" t="s">
        <v>424</v>
      </c>
      <c r="J147" s="59">
        <v>0.9</v>
      </c>
      <c r="K147" s="47"/>
      <c r="L147" s="53">
        <f t="shared" si="20"/>
        <v>0</v>
      </c>
      <c r="M147" s="47"/>
      <c r="N147" s="54">
        <f t="shared" si="21"/>
        <v>0</v>
      </c>
      <c r="O147" s="52"/>
      <c r="P147" s="54">
        <f t="shared" si="22"/>
        <v>0</v>
      </c>
      <c r="Q147" s="54">
        <f t="shared" si="23"/>
        <v>0</v>
      </c>
      <c r="R147" s="52"/>
      <c r="S147" s="54">
        <f t="shared" si="24"/>
        <v>0</v>
      </c>
      <c r="T147" s="69"/>
    </row>
    <row r="148" s="1" customFormat="1" ht="25.5" customHeight="1" spans="1:20">
      <c r="A148" s="25"/>
      <c r="B148" s="26"/>
      <c r="C148" s="117"/>
      <c r="D148" s="283" t="s">
        <v>87</v>
      </c>
      <c r="E148" s="28" t="s">
        <v>735</v>
      </c>
      <c r="F148" s="29"/>
      <c r="G148" s="30" t="s">
        <v>736</v>
      </c>
      <c r="H148" s="31" t="s">
        <v>47</v>
      </c>
      <c r="I148" s="50" t="s">
        <v>420</v>
      </c>
      <c r="J148" s="59">
        <v>1.2</v>
      </c>
      <c r="K148" s="47"/>
      <c r="L148" s="53">
        <f t="shared" si="20"/>
        <v>0</v>
      </c>
      <c r="M148" s="47"/>
      <c r="N148" s="54">
        <f t="shared" si="21"/>
        <v>0</v>
      </c>
      <c r="O148" s="52"/>
      <c r="P148" s="54">
        <f t="shared" si="22"/>
        <v>0</v>
      </c>
      <c r="Q148" s="54">
        <f t="shared" si="23"/>
        <v>0</v>
      </c>
      <c r="R148" s="52"/>
      <c r="S148" s="54">
        <f t="shared" si="24"/>
        <v>0</v>
      </c>
      <c r="T148" s="69"/>
    </row>
    <row r="149" customHeight="1" spans="2:33">
      <c r="B149" s="22" t="s">
        <v>153</v>
      </c>
      <c r="C149" s="34" t="s">
        <v>737</v>
      </c>
      <c r="D149" s="35"/>
      <c r="E149" s="35"/>
      <c r="F149" s="35"/>
      <c r="G149" s="35"/>
      <c r="H149" s="35"/>
      <c r="I149" s="35"/>
      <c r="J149" s="35"/>
      <c r="K149" s="47"/>
      <c r="L149" s="48"/>
      <c r="M149" s="47"/>
      <c r="N149" s="54"/>
      <c r="O149" s="47"/>
      <c r="P149" s="54"/>
      <c r="Q149" s="54"/>
      <c r="R149" s="47"/>
      <c r="S149" s="54"/>
      <c r="T149" s="69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2:33">
      <c r="B150" s="19"/>
      <c r="C150" s="22" t="s">
        <v>30</v>
      </c>
      <c r="D150" s="34" t="s">
        <v>155</v>
      </c>
      <c r="E150" s="35"/>
      <c r="F150" s="35"/>
      <c r="G150" s="35"/>
      <c r="H150" s="35"/>
      <c r="I150" s="35"/>
      <c r="J150" s="35"/>
      <c r="K150" s="47"/>
      <c r="L150" s="48"/>
      <c r="M150" s="47"/>
      <c r="N150" s="54"/>
      <c r="O150" s="47"/>
      <c r="P150" s="54"/>
      <c r="Q150" s="54"/>
      <c r="R150" s="47"/>
      <c r="S150" s="54"/>
      <c r="T150" s="132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="1" customFormat="1" ht="27" customHeight="1" spans="1:20">
      <c r="A151" s="25"/>
      <c r="B151" s="26"/>
      <c r="C151" s="26"/>
      <c r="D151" s="284" t="s">
        <v>34</v>
      </c>
      <c r="E151" s="28" t="s">
        <v>738</v>
      </c>
      <c r="F151" s="29"/>
      <c r="G151" s="30" t="s">
        <v>739</v>
      </c>
      <c r="H151" s="31" t="s">
        <v>740</v>
      </c>
      <c r="I151" s="50" t="s">
        <v>485</v>
      </c>
      <c r="J151" s="51">
        <v>0.33</v>
      </c>
      <c r="K151" s="52"/>
      <c r="L151" s="53">
        <f t="shared" ref="L151:L170" si="25">K151*J151</f>
        <v>0</v>
      </c>
      <c r="M151" s="52"/>
      <c r="N151" s="54">
        <f t="shared" ref="N151:N170" si="26">IF($G$6=1,(IF(I151="Pertama",$J151*M151,IF(I151="Muda",$J151*M151*0.8,0))),IF($G$6=2,(IF(I151="Madya",$J151*M151*0.8,(IF(I151="Utama",0,$J151*M151)))),IF($G$6=3,(IF(I151="Pertama",0,IF(I151="Utama",$J151*M151*0.8,$J151*M151))),IF($G$6=4,(IF(I151="Madya",$J151*M151,IF(I151="Utama",$J151*M151,0))),"salah"))))</f>
        <v>0</v>
      </c>
      <c r="O151" s="52"/>
      <c r="P151" s="54">
        <f t="shared" ref="P151:P170" si="27">IF($G$6=1,(IF(I151="PK Pertama",$J151*O151,IF(I151="PK Muda",$J151*O151*0.8,0))),IF($G$6=2,(IF(I151="PK Madya",$J151*O151*0.8,(IF(I151="PK Utama",0,$J151*O151)))),IF($G$6=3,(IF(I151="PK Pertama",0,IF(I151="PK Utama",$J151*O151*0.8,$J151*O151))),IF($G$6=4,(IF(I151="PK Madya",$J151*O151,IF(I151="PK Utama",$J151*O151,0))),"salah"))))</f>
        <v>0</v>
      </c>
      <c r="Q151" s="54">
        <f t="shared" ref="Q151:Q170" si="28">AVERAGE(N151,P151)</f>
        <v>0</v>
      </c>
      <c r="R151" s="52"/>
      <c r="S151" s="54">
        <f t="shared" ref="S151:S170" si="29">IF($G$6=1,(IF(I151="PK Pertama",$J151*R151,IF(I151="PK Muda",$J151*R151*0.8,0))),IF($G$6=2,(IF(I151="PK Madya",$J151*R151*0.8,(IF(I151="PK Utama",0,$J151*R151)))),IF($G$6=3,(IF(I151="PK Pertama",0,IF(I151="PK Utama",$J151*R151*0.8,$J151*R151))),IF($G$6=4,(IF(I151="PK Madya",$J151*R151,IF(I151="PK Utama",$J151*R151,0))),"salah"))))</f>
        <v>0</v>
      </c>
      <c r="T151" s="69"/>
    </row>
    <row r="152" s="1" customFormat="1" ht="25.5" customHeight="1" spans="1:20">
      <c r="A152" s="25"/>
      <c r="B152" s="26"/>
      <c r="C152" s="26"/>
      <c r="D152" s="283" t="s">
        <v>49</v>
      </c>
      <c r="E152" s="28" t="s">
        <v>741</v>
      </c>
      <c r="F152" s="29"/>
      <c r="G152" s="30" t="s">
        <v>742</v>
      </c>
      <c r="H152" s="31" t="s">
        <v>740</v>
      </c>
      <c r="I152" s="50" t="s">
        <v>485</v>
      </c>
      <c r="J152" s="51">
        <v>0.33</v>
      </c>
      <c r="K152" s="52"/>
      <c r="L152" s="53">
        <f t="shared" si="25"/>
        <v>0</v>
      </c>
      <c r="M152" s="52"/>
      <c r="N152" s="54">
        <f t="shared" si="26"/>
        <v>0</v>
      </c>
      <c r="O152" s="52"/>
      <c r="P152" s="54">
        <f t="shared" si="27"/>
        <v>0</v>
      </c>
      <c r="Q152" s="54">
        <f t="shared" si="28"/>
        <v>0</v>
      </c>
      <c r="R152" s="52"/>
      <c r="S152" s="54">
        <f t="shared" si="29"/>
        <v>0</v>
      </c>
      <c r="T152" s="69"/>
    </row>
    <row r="153" s="1" customFormat="1" ht="25.5" customHeight="1" spans="1:20">
      <c r="A153" s="25"/>
      <c r="B153" s="26"/>
      <c r="C153" s="26"/>
      <c r="D153" s="284" t="s">
        <v>53</v>
      </c>
      <c r="E153" s="28" t="s">
        <v>743</v>
      </c>
      <c r="F153" s="29"/>
      <c r="G153" s="30" t="s">
        <v>744</v>
      </c>
      <c r="H153" s="31" t="s">
        <v>740</v>
      </c>
      <c r="I153" s="50" t="s">
        <v>485</v>
      </c>
      <c r="J153" s="51">
        <v>0.33</v>
      </c>
      <c r="K153" s="52"/>
      <c r="L153" s="53">
        <f t="shared" si="25"/>
        <v>0</v>
      </c>
      <c r="M153" s="52"/>
      <c r="N153" s="54">
        <f t="shared" si="26"/>
        <v>0</v>
      </c>
      <c r="O153" s="52"/>
      <c r="P153" s="54">
        <f t="shared" si="27"/>
        <v>0</v>
      </c>
      <c r="Q153" s="54">
        <f t="shared" si="28"/>
        <v>0</v>
      </c>
      <c r="R153" s="52"/>
      <c r="S153" s="54">
        <f t="shared" si="29"/>
        <v>0</v>
      </c>
      <c r="T153" s="69"/>
    </row>
    <row r="154" ht="25.5" spans="2:33">
      <c r="B154" s="33"/>
      <c r="C154" s="33"/>
      <c r="D154" s="283" t="s">
        <v>58</v>
      </c>
      <c r="E154" s="28" t="s">
        <v>745</v>
      </c>
      <c r="F154" s="29"/>
      <c r="G154" s="30" t="s">
        <v>746</v>
      </c>
      <c r="H154" s="31" t="s">
        <v>740</v>
      </c>
      <c r="I154" s="50" t="s">
        <v>485</v>
      </c>
      <c r="J154" s="57">
        <v>0.33</v>
      </c>
      <c r="K154" s="52"/>
      <c r="L154" s="53">
        <f t="shared" si="25"/>
        <v>0</v>
      </c>
      <c r="M154" s="52"/>
      <c r="N154" s="54">
        <f t="shared" si="26"/>
        <v>0</v>
      </c>
      <c r="O154" s="52"/>
      <c r="P154" s="54">
        <f t="shared" si="27"/>
        <v>0</v>
      </c>
      <c r="Q154" s="54">
        <f t="shared" si="28"/>
        <v>0</v>
      </c>
      <c r="R154" s="52"/>
      <c r="S154" s="54">
        <f t="shared" si="29"/>
        <v>0</v>
      </c>
      <c r="T154" s="69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="1" customFormat="1" ht="25.5" customHeight="1" spans="1:20">
      <c r="A155" s="25"/>
      <c r="B155" s="26"/>
      <c r="C155" s="26"/>
      <c r="D155" s="284" t="s">
        <v>64</v>
      </c>
      <c r="E155" s="28" t="s">
        <v>747</v>
      </c>
      <c r="F155" s="29"/>
      <c r="G155" s="30" t="s">
        <v>748</v>
      </c>
      <c r="H155" s="31" t="s">
        <v>740</v>
      </c>
      <c r="I155" s="50" t="s">
        <v>526</v>
      </c>
      <c r="J155" s="51">
        <v>1.265</v>
      </c>
      <c r="K155" s="52"/>
      <c r="L155" s="53">
        <f t="shared" si="25"/>
        <v>0</v>
      </c>
      <c r="M155" s="52"/>
      <c r="N155" s="54">
        <f t="shared" si="26"/>
        <v>0</v>
      </c>
      <c r="O155" s="52"/>
      <c r="P155" s="54">
        <f t="shared" si="27"/>
        <v>0</v>
      </c>
      <c r="Q155" s="54">
        <f t="shared" si="28"/>
        <v>0</v>
      </c>
      <c r="R155" s="52"/>
      <c r="S155" s="54">
        <f t="shared" si="29"/>
        <v>0</v>
      </c>
      <c r="T155" s="69"/>
    </row>
    <row r="156" s="1" customFormat="1" ht="28.5" customHeight="1" spans="1:20">
      <c r="A156" s="25"/>
      <c r="B156" s="26"/>
      <c r="C156" s="26"/>
      <c r="D156" s="283" t="s">
        <v>69</v>
      </c>
      <c r="E156" s="28" t="s">
        <v>749</v>
      </c>
      <c r="F156" s="29"/>
      <c r="G156" s="30" t="s">
        <v>750</v>
      </c>
      <c r="H156" s="31" t="s">
        <v>47</v>
      </c>
      <c r="I156" s="50" t="s">
        <v>526</v>
      </c>
      <c r="J156" s="51">
        <v>0.33</v>
      </c>
      <c r="K156" s="52"/>
      <c r="L156" s="53">
        <f t="shared" si="25"/>
        <v>0</v>
      </c>
      <c r="M156" s="52"/>
      <c r="N156" s="54">
        <f t="shared" si="26"/>
        <v>0</v>
      </c>
      <c r="O156" s="52"/>
      <c r="P156" s="54">
        <f t="shared" si="27"/>
        <v>0</v>
      </c>
      <c r="Q156" s="54">
        <f t="shared" si="28"/>
        <v>0</v>
      </c>
      <c r="R156" s="52"/>
      <c r="S156" s="54">
        <f t="shared" si="29"/>
        <v>0</v>
      </c>
      <c r="T156" s="69"/>
    </row>
    <row r="157" s="1" customFormat="1" ht="127.5" customHeight="1" spans="1:33">
      <c r="A157" s="25"/>
      <c r="B157" s="26"/>
      <c r="C157" s="26"/>
      <c r="D157" s="284" t="s">
        <v>73</v>
      </c>
      <c r="E157" s="28" t="s">
        <v>751</v>
      </c>
      <c r="F157" s="29"/>
      <c r="G157" s="30" t="s">
        <v>752</v>
      </c>
      <c r="H157" s="118" t="s">
        <v>753</v>
      </c>
      <c r="I157" s="50" t="s">
        <v>526</v>
      </c>
      <c r="J157" s="51">
        <v>0.055</v>
      </c>
      <c r="K157" s="47"/>
      <c r="L157" s="53">
        <f t="shared" si="25"/>
        <v>0</v>
      </c>
      <c r="M157" s="47"/>
      <c r="N157" s="54">
        <f t="shared" si="26"/>
        <v>0</v>
      </c>
      <c r="O157" s="52"/>
      <c r="P157" s="54">
        <f t="shared" si="27"/>
        <v>0</v>
      </c>
      <c r="Q157" s="54">
        <f t="shared" si="28"/>
        <v>0</v>
      </c>
      <c r="R157" s="52"/>
      <c r="S157" s="54">
        <f t="shared" si="29"/>
        <v>0</v>
      </c>
      <c r="T157" s="69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="1" customFormat="1" ht="69" customHeight="1" spans="1:20">
      <c r="A158" s="25"/>
      <c r="B158" s="26"/>
      <c r="C158" s="26"/>
      <c r="D158" s="283" t="s">
        <v>77</v>
      </c>
      <c r="E158" s="28" t="s">
        <v>754</v>
      </c>
      <c r="F158" s="29"/>
      <c r="G158" s="30" t="s">
        <v>755</v>
      </c>
      <c r="H158" s="118" t="s">
        <v>756</v>
      </c>
      <c r="I158" s="50" t="s">
        <v>485</v>
      </c>
      <c r="J158" s="51">
        <v>0.11</v>
      </c>
      <c r="K158" s="52"/>
      <c r="L158" s="53">
        <f t="shared" si="25"/>
        <v>0</v>
      </c>
      <c r="M158" s="52"/>
      <c r="N158" s="54">
        <f t="shared" si="26"/>
        <v>0</v>
      </c>
      <c r="O158" s="52"/>
      <c r="P158" s="54">
        <f t="shared" si="27"/>
        <v>0</v>
      </c>
      <c r="Q158" s="54">
        <f t="shared" si="28"/>
        <v>0</v>
      </c>
      <c r="R158" s="52"/>
      <c r="S158" s="54">
        <f t="shared" si="29"/>
        <v>0</v>
      </c>
      <c r="T158" s="69"/>
    </row>
    <row r="159" s="1" customFormat="1" ht="114.6" customHeight="1" spans="1:33">
      <c r="A159" s="25"/>
      <c r="B159" s="26"/>
      <c r="C159" s="26"/>
      <c r="D159" s="284" t="s">
        <v>80</v>
      </c>
      <c r="E159" s="28" t="s">
        <v>757</v>
      </c>
      <c r="F159" s="29"/>
      <c r="G159" s="30" t="s">
        <v>758</v>
      </c>
      <c r="H159" s="119" t="s">
        <v>759</v>
      </c>
      <c r="I159" s="50" t="s">
        <v>526</v>
      </c>
      <c r="J159" s="51">
        <v>0.11</v>
      </c>
      <c r="K159" s="52"/>
      <c r="L159" s="53">
        <f t="shared" si="25"/>
        <v>0</v>
      </c>
      <c r="M159" s="52"/>
      <c r="N159" s="54">
        <f t="shared" si="26"/>
        <v>0</v>
      </c>
      <c r="O159" s="52"/>
      <c r="P159" s="54">
        <f t="shared" si="27"/>
        <v>0</v>
      </c>
      <c r="Q159" s="54">
        <f t="shared" si="28"/>
        <v>0</v>
      </c>
      <c r="R159" s="52"/>
      <c r="S159" s="54">
        <f t="shared" si="29"/>
        <v>0</v>
      </c>
      <c r="T159" s="69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="1" customFormat="1" ht="50.45" customHeight="1" spans="1:33">
      <c r="A160" s="25"/>
      <c r="B160" s="26"/>
      <c r="C160" s="26"/>
      <c r="D160" s="283" t="s">
        <v>84</v>
      </c>
      <c r="E160" s="28" t="s">
        <v>760</v>
      </c>
      <c r="F160" s="29"/>
      <c r="G160" s="30" t="s">
        <v>761</v>
      </c>
      <c r="H160" s="120" t="s">
        <v>762</v>
      </c>
      <c r="I160" s="50" t="s">
        <v>526</v>
      </c>
      <c r="J160" s="51">
        <v>0.055</v>
      </c>
      <c r="K160" s="52"/>
      <c r="L160" s="53">
        <f t="shared" si="25"/>
        <v>0</v>
      </c>
      <c r="M160" s="52"/>
      <c r="N160" s="54">
        <f t="shared" si="26"/>
        <v>0</v>
      </c>
      <c r="O160" s="52"/>
      <c r="P160" s="54">
        <f t="shared" si="27"/>
        <v>0</v>
      </c>
      <c r="Q160" s="54">
        <f t="shared" si="28"/>
        <v>0</v>
      </c>
      <c r="R160" s="52"/>
      <c r="S160" s="54">
        <f t="shared" si="29"/>
        <v>0</v>
      </c>
      <c r="T160" s="69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="1" customFormat="1" ht="126.95" customHeight="1" spans="1:20">
      <c r="A161" s="25"/>
      <c r="B161" s="26"/>
      <c r="C161" s="26"/>
      <c r="D161" s="284" t="s">
        <v>87</v>
      </c>
      <c r="E161" s="28" t="s">
        <v>763</v>
      </c>
      <c r="F161" s="29"/>
      <c r="G161" s="30" t="s">
        <v>764</v>
      </c>
      <c r="H161" s="119" t="s">
        <v>765</v>
      </c>
      <c r="I161" s="50" t="s">
        <v>485</v>
      </c>
      <c r="J161" s="51">
        <v>0.16</v>
      </c>
      <c r="K161" s="52"/>
      <c r="L161" s="53">
        <f t="shared" si="25"/>
        <v>0</v>
      </c>
      <c r="M161" s="52"/>
      <c r="N161" s="54">
        <f t="shared" si="26"/>
        <v>0</v>
      </c>
      <c r="O161" s="52"/>
      <c r="P161" s="54">
        <f t="shared" si="27"/>
        <v>0</v>
      </c>
      <c r="Q161" s="54">
        <f t="shared" si="28"/>
        <v>0</v>
      </c>
      <c r="R161" s="52"/>
      <c r="S161" s="54">
        <f t="shared" si="29"/>
        <v>0</v>
      </c>
      <c r="T161" s="69"/>
    </row>
    <row r="162" s="1" customFormat="1" ht="106.5" customHeight="1" spans="1:33">
      <c r="A162" s="25"/>
      <c r="B162" s="26"/>
      <c r="C162" s="26"/>
      <c r="D162" s="283" t="s">
        <v>91</v>
      </c>
      <c r="E162" s="28" t="s">
        <v>766</v>
      </c>
      <c r="F162" s="29"/>
      <c r="G162" s="30" t="s">
        <v>767</v>
      </c>
      <c r="H162" s="119" t="s">
        <v>768</v>
      </c>
      <c r="I162" s="50" t="s">
        <v>526</v>
      </c>
      <c r="J162" s="51">
        <v>0.08</v>
      </c>
      <c r="K162" s="52"/>
      <c r="L162" s="53">
        <f t="shared" si="25"/>
        <v>0</v>
      </c>
      <c r="M162" s="52"/>
      <c r="N162" s="54">
        <f t="shared" si="26"/>
        <v>0</v>
      </c>
      <c r="O162" s="52"/>
      <c r="P162" s="54">
        <f t="shared" si="27"/>
        <v>0</v>
      </c>
      <c r="Q162" s="54">
        <f t="shared" si="28"/>
        <v>0</v>
      </c>
      <c r="R162" s="52"/>
      <c r="S162" s="54">
        <f t="shared" si="29"/>
        <v>0</v>
      </c>
      <c r="T162" s="69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="1" customFormat="1" ht="51" customHeight="1" spans="1:20">
      <c r="A163" s="25"/>
      <c r="B163" s="26"/>
      <c r="C163" s="26"/>
      <c r="D163" s="284" t="s">
        <v>95</v>
      </c>
      <c r="E163" s="28" t="s">
        <v>769</v>
      </c>
      <c r="F163" s="29"/>
      <c r="G163" s="30" t="s">
        <v>770</v>
      </c>
      <c r="H163" s="120" t="s">
        <v>771</v>
      </c>
      <c r="I163" s="50" t="s">
        <v>772</v>
      </c>
      <c r="J163" s="51">
        <v>0.08</v>
      </c>
      <c r="K163" s="52"/>
      <c r="L163" s="53">
        <f t="shared" si="25"/>
        <v>0</v>
      </c>
      <c r="M163" s="52"/>
      <c r="N163" s="54">
        <f t="shared" si="26"/>
        <v>0</v>
      </c>
      <c r="O163" s="52"/>
      <c r="P163" s="54">
        <f t="shared" si="27"/>
        <v>0</v>
      </c>
      <c r="Q163" s="54">
        <f t="shared" si="28"/>
        <v>0</v>
      </c>
      <c r="R163" s="52"/>
      <c r="S163" s="54">
        <f t="shared" si="29"/>
        <v>0</v>
      </c>
      <c r="T163" s="69"/>
    </row>
    <row r="164" s="1" customFormat="1" ht="81.6" customHeight="1" spans="1:20">
      <c r="A164" s="25"/>
      <c r="B164" s="26"/>
      <c r="C164" s="26"/>
      <c r="D164" s="283" t="s">
        <v>98</v>
      </c>
      <c r="E164" s="28" t="s">
        <v>773</v>
      </c>
      <c r="F164" s="29"/>
      <c r="G164" s="30" t="s">
        <v>774</v>
      </c>
      <c r="H164" s="119" t="s">
        <v>775</v>
      </c>
      <c r="I164" s="50" t="s">
        <v>526</v>
      </c>
      <c r="J164" s="51">
        <v>0.06</v>
      </c>
      <c r="K164" s="52"/>
      <c r="L164" s="53">
        <f t="shared" si="25"/>
        <v>0</v>
      </c>
      <c r="M164" s="52"/>
      <c r="N164" s="54">
        <f t="shared" si="26"/>
        <v>0</v>
      </c>
      <c r="O164" s="52"/>
      <c r="P164" s="54">
        <f t="shared" si="27"/>
        <v>0</v>
      </c>
      <c r="Q164" s="54">
        <f t="shared" si="28"/>
        <v>0</v>
      </c>
      <c r="R164" s="52"/>
      <c r="S164" s="54">
        <f t="shared" si="29"/>
        <v>0</v>
      </c>
      <c r="T164" s="69"/>
    </row>
    <row r="165" s="1" customFormat="1" ht="80.45" customHeight="1" spans="1:20">
      <c r="A165" s="25"/>
      <c r="B165" s="26"/>
      <c r="C165" s="26"/>
      <c r="D165" s="284" t="s">
        <v>101</v>
      </c>
      <c r="E165" s="28" t="s">
        <v>776</v>
      </c>
      <c r="F165" s="29"/>
      <c r="G165" s="30" t="s">
        <v>777</v>
      </c>
      <c r="H165" s="119" t="s">
        <v>778</v>
      </c>
      <c r="I165" s="50" t="s">
        <v>526</v>
      </c>
      <c r="J165" s="51">
        <v>0.083</v>
      </c>
      <c r="K165" s="52"/>
      <c r="L165" s="53">
        <f t="shared" si="25"/>
        <v>0</v>
      </c>
      <c r="M165" s="52"/>
      <c r="N165" s="54">
        <f t="shared" si="26"/>
        <v>0</v>
      </c>
      <c r="O165" s="52"/>
      <c r="P165" s="54">
        <f t="shared" si="27"/>
        <v>0</v>
      </c>
      <c r="Q165" s="54">
        <f t="shared" si="28"/>
        <v>0</v>
      </c>
      <c r="R165" s="52"/>
      <c r="S165" s="54">
        <f t="shared" si="29"/>
        <v>0</v>
      </c>
      <c r="T165" s="69"/>
    </row>
    <row r="166" s="1" customFormat="1" ht="27" customHeight="1" spans="1:20">
      <c r="A166" s="25"/>
      <c r="B166" s="26"/>
      <c r="C166" s="26"/>
      <c r="D166" s="283" t="s">
        <v>105</v>
      </c>
      <c r="E166" s="28" t="s">
        <v>779</v>
      </c>
      <c r="F166" s="29"/>
      <c r="G166" s="30" t="s">
        <v>780</v>
      </c>
      <c r="H166" s="120" t="s">
        <v>673</v>
      </c>
      <c r="I166" s="50" t="s">
        <v>424</v>
      </c>
      <c r="J166" s="51">
        <v>0.33</v>
      </c>
      <c r="K166" s="52"/>
      <c r="L166" s="53">
        <f t="shared" si="25"/>
        <v>0</v>
      </c>
      <c r="M166" s="52"/>
      <c r="N166" s="54">
        <f t="shared" si="26"/>
        <v>0</v>
      </c>
      <c r="O166" s="52"/>
      <c r="P166" s="54">
        <f t="shared" si="27"/>
        <v>0</v>
      </c>
      <c r="Q166" s="54">
        <f t="shared" si="28"/>
        <v>0</v>
      </c>
      <c r="R166" s="52"/>
      <c r="S166" s="54">
        <f t="shared" si="29"/>
        <v>0</v>
      </c>
      <c r="T166" s="69"/>
    </row>
    <row r="167" s="1" customFormat="1" ht="27.95" customHeight="1" spans="1:20">
      <c r="A167" s="25"/>
      <c r="B167" s="26"/>
      <c r="C167" s="26"/>
      <c r="D167" s="284" t="s">
        <v>108</v>
      </c>
      <c r="E167" s="28" t="s">
        <v>781</v>
      </c>
      <c r="F167" s="29"/>
      <c r="G167" s="30" t="s">
        <v>782</v>
      </c>
      <c r="H167" s="120" t="s">
        <v>783</v>
      </c>
      <c r="I167" s="50" t="s">
        <v>424</v>
      </c>
      <c r="J167" s="51">
        <v>0.165</v>
      </c>
      <c r="K167" s="52"/>
      <c r="L167" s="53">
        <f t="shared" si="25"/>
        <v>0</v>
      </c>
      <c r="M167" s="52"/>
      <c r="N167" s="54">
        <f t="shared" si="26"/>
        <v>0</v>
      </c>
      <c r="O167" s="52"/>
      <c r="P167" s="54">
        <f t="shared" si="27"/>
        <v>0</v>
      </c>
      <c r="Q167" s="54">
        <f t="shared" si="28"/>
        <v>0</v>
      </c>
      <c r="R167" s="52"/>
      <c r="S167" s="54">
        <f t="shared" si="29"/>
        <v>0</v>
      </c>
      <c r="T167" s="69"/>
    </row>
    <row r="168" s="1" customFormat="1" ht="27" customHeight="1" spans="1:20">
      <c r="A168" s="25"/>
      <c r="B168" s="26"/>
      <c r="C168" s="26"/>
      <c r="D168" s="283" t="s">
        <v>111</v>
      </c>
      <c r="E168" s="28" t="s">
        <v>784</v>
      </c>
      <c r="F168" s="29"/>
      <c r="G168" s="30" t="s">
        <v>785</v>
      </c>
      <c r="H168" s="120" t="s">
        <v>786</v>
      </c>
      <c r="I168" s="50" t="s">
        <v>485</v>
      </c>
      <c r="J168" s="51">
        <v>0.11</v>
      </c>
      <c r="K168" s="52"/>
      <c r="L168" s="53">
        <f t="shared" si="25"/>
        <v>0</v>
      </c>
      <c r="M168" s="52"/>
      <c r="N168" s="54">
        <f t="shared" si="26"/>
        <v>0</v>
      </c>
      <c r="O168" s="52"/>
      <c r="P168" s="54">
        <f t="shared" si="27"/>
        <v>0</v>
      </c>
      <c r="Q168" s="54">
        <f t="shared" si="28"/>
        <v>0</v>
      </c>
      <c r="R168" s="52"/>
      <c r="S168" s="54">
        <f t="shared" si="29"/>
        <v>0</v>
      </c>
      <c r="T168" s="69"/>
    </row>
    <row r="169" s="1" customFormat="1" ht="27" customHeight="1" spans="1:20">
      <c r="A169" s="25"/>
      <c r="B169" s="26"/>
      <c r="C169" s="26"/>
      <c r="D169" s="284" t="s">
        <v>115</v>
      </c>
      <c r="E169" s="28" t="s">
        <v>787</v>
      </c>
      <c r="F169" s="29"/>
      <c r="G169" s="30" t="s">
        <v>788</v>
      </c>
      <c r="H169" s="120" t="s">
        <v>789</v>
      </c>
      <c r="I169" s="50" t="s">
        <v>485</v>
      </c>
      <c r="J169" s="51">
        <v>0.44</v>
      </c>
      <c r="K169" s="52"/>
      <c r="L169" s="53">
        <f t="shared" si="25"/>
        <v>0</v>
      </c>
      <c r="M169" s="52"/>
      <c r="N169" s="54">
        <f t="shared" si="26"/>
        <v>0</v>
      </c>
      <c r="O169" s="52"/>
      <c r="P169" s="54">
        <f t="shared" si="27"/>
        <v>0</v>
      </c>
      <c r="Q169" s="54">
        <f t="shared" si="28"/>
        <v>0</v>
      </c>
      <c r="R169" s="52"/>
      <c r="S169" s="54">
        <f t="shared" si="29"/>
        <v>0</v>
      </c>
      <c r="T169" s="69"/>
    </row>
    <row r="170" s="1" customFormat="1" ht="105" customHeight="1" spans="1:20">
      <c r="A170" s="25"/>
      <c r="B170" s="26"/>
      <c r="C170" s="26"/>
      <c r="D170" s="283" t="s">
        <v>120</v>
      </c>
      <c r="E170" s="28" t="s">
        <v>790</v>
      </c>
      <c r="F170" s="29"/>
      <c r="G170" s="30" t="s">
        <v>791</v>
      </c>
      <c r="H170" s="119" t="s">
        <v>792</v>
      </c>
      <c r="I170" s="50" t="s">
        <v>485</v>
      </c>
      <c r="J170" s="51">
        <v>0.44</v>
      </c>
      <c r="K170" s="52"/>
      <c r="L170" s="53">
        <f t="shared" si="25"/>
        <v>0</v>
      </c>
      <c r="M170" s="52"/>
      <c r="N170" s="54">
        <f t="shared" si="26"/>
        <v>0</v>
      </c>
      <c r="O170" s="52"/>
      <c r="P170" s="54">
        <f t="shared" si="27"/>
        <v>0</v>
      </c>
      <c r="Q170" s="54">
        <f t="shared" si="28"/>
        <v>0</v>
      </c>
      <c r="R170" s="52"/>
      <c r="S170" s="54">
        <f t="shared" si="29"/>
        <v>0</v>
      </c>
      <c r="T170" s="69"/>
    </row>
    <row r="171" customHeight="1" spans="2:20">
      <c r="B171" s="33"/>
      <c r="C171" s="22" t="s">
        <v>41</v>
      </c>
      <c r="D171" s="121" t="s">
        <v>184</v>
      </c>
      <c r="E171" s="121"/>
      <c r="F171" s="121"/>
      <c r="G171" s="34"/>
      <c r="H171" s="34"/>
      <c r="I171" s="34"/>
      <c r="J171" s="34"/>
      <c r="K171" s="47"/>
      <c r="L171" s="48"/>
      <c r="M171" s="47"/>
      <c r="N171" s="54"/>
      <c r="O171" s="47"/>
      <c r="P171" s="54"/>
      <c r="Q171" s="54"/>
      <c r="R171" s="47"/>
      <c r="S171" s="54"/>
      <c r="T171" s="69"/>
    </row>
    <row r="172" customHeight="1" spans="2:20">
      <c r="B172" s="33"/>
      <c r="C172" s="33"/>
      <c r="D172" s="283" t="s">
        <v>34</v>
      </c>
      <c r="E172" s="28" t="s">
        <v>793</v>
      </c>
      <c r="F172" s="29"/>
      <c r="G172" s="30" t="s">
        <v>794</v>
      </c>
      <c r="H172" s="122" t="s">
        <v>795</v>
      </c>
      <c r="I172" s="50" t="s">
        <v>485</v>
      </c>
      <c r="J172" s="57">
        <v>0.11</v>
      </c>
      <c r="K172" s="52"/>
      <c r="L172" s="53">
        <f t="shared" ref="L172:L186" si="30">K172*J172</f>
        <v>0</v>
      </c>
      <c r="M172" s="52"/>
      <c r="N172" s="54">
        <f t="shared" ref="N172:N186" si="31">IF($G$6=1,(IF(I172="Pertama",$J172*M172,IF(I172="Muda",$J172*M172*0.8,0))),IF($G$6=2,(IF(I172="Madya",$J172*M172*0.8,(IF(I172="Utama",0,$J172*M172)))),IF($G$6=3,(IF(I172="Pertama",0,IF(I172="Utama",$J172*M172*0.8,$J172*M172))),IF($G$6=4,(IF(I172="Madya",$J172*M172,IF(I172="Utama",$J172*M172,0))),"salah"))))</f>
        <v>0</v>
      </c>
      <c r="O172" s="52"/>
      <c r="P172" s="54">
        <f t="shared" ref="P172:P186" si="32">IF($G$6=1,(IF(I172="PK Pertama",$J172*O172,IF(I172="PK Muda",$J172*O172*0.8,0))),IF($G$6=2,(IF(I172="PK Madya",$J172*O172*0.8,(IF(I172="PK Utama",0,$J172*O172)))),IF($G$6=3,(IF(I172="PK Pertama",0,IF(I172="PK Utama",$J172*O172*0.8,$J172*O172))),IF($G$6=4,(IF(I172="PK Madya",$J172*O172,IF(I172="PK Utama",$J172*O172,0))),"salah"))))</f>
        <v>0</v>
      </c>
      <c r="Q172" s="54">
        <f t="shared" ref="Q172:Q186" si="33">AVERAGE(N172,P172)</f>
        <v>0</v>
      </c>
      <c r="R172" s="52"/>
      <c r="S172" s="54">
        <f t="shared" ref="S172:S186" si="34">IF($G$6=1,(IF(I172="PK Pertama",$J172*R172,IF(I172="PK Muda",$J172*R172*0.8,0))),IF($G$6=2,(IF(I172="PK Madya",$J172*R172*0.8,(IF(I172="PK Utama",0,$J172*R172)))),IF($G$6=3,(IF(I172="PK Pertama",0,IF(I172="PK Utama",$J172*R172*0.8,$J172*R172))),IF($G$6=4,(IF(I172="PK Madya",$J172*R172,IF(I172="PK Utama",$J172*R172,0))),"salah"))))</f>
        <v>0</v>
      </c>
      <c r="T172" s="69"/>
    </row>
    <row r="173" s="1" customFormat="1" ht="14.25" customHeight="1" spans="1:20">
      <c r="A173" s="25"/>
      <c r="B173" s="26"/>
      <c r="C173" s="26"/>
      <c r="D173" s="287" t="s">
        <v>49</v>
      </c>
      <c r="E173" s="28" t="s">
        <v>796</v>
      </c>
      <c r="F173" s="29"/>
      <c r="G173" s="30" t="s">
        <v>797</v>
      </c>
      <c r="H173" s="31" t="s">
        <v>277</v>
      </c>
      <c r="I173" s="50" t="s">
        <v>485</v>
      </c>
      <c r="J173" s="51">
        <v>0.88</v>
      </c>
      <c r="K173" s="52"/>
      <c r="L173" s="53">
        <f t="shared" si="30"/>
        <v>0</v>
      </c>
      <c r="M173" s="52"/>
      <c r="N173" s="54">
        <f t="shared" si="31"/>
        <v>0</v>
      </c>
      <c r="O173" s="52"/>
      <c r="P173" s="54">
        <f t="shared" si="32"/>
        <v>0</v>
      </c>
      <c r="Q173" s="54">
        <f t="shared" si="33"/>
        <v>0</v>
      </c>
      <c r="R173" s="52"/>
      <c r="S173" s="54">
        <f t="shared" si="34"/>
        <v>0</v>
      </c>
      <c r="T173" s="69"/>
    </row>
    <row r="174" s="1" customFormat="1" customHeight="1" spans="1:21">
      <c r="A174" s="25"/>
      <c r="B174" s="26"/>
      <c r="C174" s="26"/>
      <c r="D174" s="283" t="s">
        <v>53</v>
      </c>
      <c r="E174" s="28" t="s">
        <v>798</v>
      </c>
      <c r="F174" s="29"/>
      <c r="G174" s="30" t="s">
        <v>799</v>
      </c>
      <c r="H174" s="124" t="s">
        <v>800</v>
      </c>
      <c r="I174" s="50" t="s">
        <v>485</v>
      </c>
      <c r="J174" s="128">
        <v>0.11</v>
      </c>
      <c r="K174" s="52"/>
      <c r="L174" s="53">
        <f t="shared" si="30"/>
        <v>0</v>
      </c>
      <c r="M174" s="52"/>
      <c r="N174" s="54">
        <f t="shared" si="31"/>
        <v>0</v>
      </c>
      <c r="O174" s="52"/>
      <c r="P174" s="54">
        <f t="shared" si="32"/>
        <v>0</v>
      </c>
      <c r="Q174" s="54">
        <f t="shared" si="33"/>
        <v>0</v>
      </c>
      <c r="R174" s="52"/>
      <c r="S174" s="54">
        <f t="shared" si="34"/>
        <v>0</v>
      </c>
      <c r="T174" s="69"/>
      <c r="U174" s="134"/>
    </row>
    <row r="175" s="1" customFormat="1" ht="23.1" customHeight="1" spans="1:20">
      <c r="A175" s="25"/>
      <c r="B175" s="26"/>
      <c r="C175" s="26"/>
      <c r="D175" s="287" t="s">
        <v>58</v>
      </c>
      <c r="E175" s="28" t="s">
        <v>801</v>
      </c>
      <c r="F175" s="29"/>
      <c r="G175" s="30" t="s">
        <v>802</v>
      </c>
      <c r="H175" s="31" t="s">
        <v>803</v>
      </c>
      <c r="I175" s="50" t="s">
        <v>424</v>
      </c>
      <c r="J175" s="51">
        <v>0.825</v>
      </c>
      <c r="K175" s="52"/>
      <c r="L175" s="53">
        <f t="shared" si="30"/>
        <v>0</v>
      </c>
      <c r="M175" s="52"/>
      <c r="N175" s="54">
        <f t="shared" si="31"/>
        <v>0</v>
      </c>
      <c r="O175" s="52"/>
      <c r="P175" s="54">
        <f t="shared" si="32"/>
        <v>0</v>
      </c>
      <c r="Q175" s="54">
        <f t="shared" si="33"/>
        <v>0</v>
      </c>
      <c r="R175" s="52"/>
      <c r="S175" s="54">
        <f t="shared" si="34"/>
        <v>0</v>
      </c>
      <c r="T175" s="69"/>
    </row>
    <row r="176" ht="31.5" customHeight="1" spans="2:33">
      <c r="B176" s="33"/>
      <c r="C176" s="33"/>
      <c r="D176" s="283" t="s">
        <v>64</v>
      </c>
      <c r="E176" s="28" t="s">
        <v>804</v>
      </c>
      <c r="F176" s="29"/>
      <c r="G176" s="30" t="s">
        <v>805</v>
      </c>
      <c r="H176" s="31" t="s">
        <v>806</v>
      </c>
      <c r="I176" s="50" t="s">
        <v>526</v>
      </c>
      <c r="J176" s="57">
        <v>0.11</v>
      </c>
      <c r="K176" s="52"/>
      <c r="L176" s="53">
        <f t="shared" si="30"/>
        <v>0</v>
      </c>
      <c r="M176" s="52"/>
      <c r="N176" s="54">
        <f t="shared" si="31"/>
        <v>0</v>
      </c>
      <c r="O176" s="52"/>
      <c r="P176" s="54">
        <f t="shared" si="32"/>
        <v>0</v>
      </c>
      <c r="Q176" s="54">
        <f t="shared" si="33"/>
        <v>0</v>
      </c>
      <c r="R176" s="52"/>
      <c r="S176" s="54">
        <f t="shared" si="34"/>
        <v>0</v>
      </c>
      <c r="T176" s="69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="1" customFormat="1" ht="27" customHeight="1" spans="1:20">
      <c r="A177" s="25"/>
      <c r="B177" s="26"/>
      <c r="C177" s="26"/>
      <c r="D177" s="287" t="s">
        <v>69</v>
      </c>
      <c r="E177" s="28" t="s">
        <v>807</v>
      </c>
      <c r="F177" s="29"/>
      <c r="G177" s="30" t="s">
        <v>808</v>
      </c>
      <c r="H177" s="31" t="s">
        <v>277</v>
      </c>
      <c r="I177" s="50" t="s">
        <v>526</v>
      </c>
      <c r="J177" s="51">
        <v>0.09</v>
      </c>
      <c r="K177" s="52"/>
      <c r="L177" s="53">
        <f t="shared" si="30"/>
        <v>0</v>
      </c>
      <c r="M177" s="52"/>
      <c r="N177" s="54">
        <f t="shared" si="31"/>
        <v>0</v>
      </c>
      <c r="O177" s="52"/>
      <c r="P177" s="54">
        <f t="shared" si="32"/>
        <v>0</v>
      </c>
      <c r="Q177" s="54">
        <f t="shared" si="33"/>
        <v>0</v>
      </c>
      <c r="R177" s="52"/>
      <c r="S177" s="54">
        <f t="shared" si="34"/>
        <v>0</v>
      </c>
      <c r="T177" s="132"/>
    </row>
    <row r="178" s="1" customFormat="1" customHeight="1" spans="1:20">
      <c r="A178" s="25"/>
      <c r="B178" s="26"/>
      <c r="C178" s="26"/>
      <c r="D178" s="283" t="s">
        <v>73</v>
      </c>
      <c r="E178" s="28" t="s">
        <v>809</v>
      </c>
      <c r="F178" s="29"/>
      <c r="G178" s="30" t="s">
        <v>810</v>
      </c>
      <c r="H178" s="31" t="s">
        <v>811</v>
      </c>
      <c r="I178" s="50" t="s">
        <v>485</v>
      </c>
      <c r="J178" s="51">
        <v>0.37375</v>
      </c>
      <c r="K178" s="52"/>
      <c r="L178" s="53">
        <f t="shared" si="30"/>
        <v>0</v>
      </c>
      <c r="M178" s="52"/>
      <c r="N178" s="54">
        <f t="shared" si="31"/>
        <v>0</v>
      </c>
      <c r="O178" s="52"/>
      <c r="P178" s="54">
        <f t="shared" si="32"/>
        <v>0</v>
      </c>
      <c r="Q178" s="54">
        <f t="shared" si="33"/>
        <v>0</v>
      </c>
      <c r="R178" s="52"/>
      <c r="S178" s="54">
        <f t="shared" si="34"/>
        <v>0</v>
      </c>
      <c r="T178" s="69"/>
    </row>
    <row r="179" s="1" customFormat="1" ht="25.5" customHeight="1" spans="1:20">
      <c r="A179" s="25"/>
      <c r="B179" s="26"/>
      <c r="C179" s="26"/>
      <c r="D179" s="287" t="s">
        <v>77</v>
      </c>
      <c r="E179" s="28" t="s">
        <v>812</v>
      </c>
      <c r="F179" s="29"/>
      <c r="G179" s="30" t="s">
        <v>813</v>
      </c>
      <c r="H179" s="31" t="s">
        <v>123</v>
      </c>
      <c r="I179" s="50" t="s">
        <v>526</v>
      </c>
      <c r="J179" s="51">
        <v>0.06</v>
      </c>
      <c r="K179" s="52"/>
      <c r="L179" s="53">
        <f t="shared" si="30"/>
        <v>0</v>
      </c>
      <c r="M179" s="52"/>
      <c r="N179" s="54">
        <f t="shared" si="31"/>
        <v>0</v>
      </c>
      <c r="O179" s="52"/>
      <c r="P179" s="54">
        <f t="shared" si="32"/>
        <v>0</v>
      </c>
      <c r="Q179" s="54">
        <f t="shared" si="33"/>
        <v>0</v>
      </c>
      <c r="R179" s="52"/>
      <c r="S179" s="54">
        <f t="shared" si="34"/>
        <v>0</v>
      </c>
      <c r="T179" s="77"/>
    </row>
    <row r="180" ht="25.5" spans="2:20">
      <c r="B180" s="33"/>
      <c r="C180" s="33"/>
      <c r="D180" s="283" t="s">
        <v>80</v>
      </c>
      <c r="E180" s="28" t="s">
        <v>814</v>
      </c>
      <c r="F180" s="29"/>
      <c r="G180" s="30" t="s">
        <v>815</v>
      </c>
      <c r="H180" s="31" t="s">
        <v>546</v>
      </c>
      <c r="I180" s="50" t="s">
        <v>526</v>
      </c>
      <c r="J180" s="57">
        <v>0.165</v>
      </c>
      <c r="K180" s="47"/>
      <c r="L180" s="53">
        <f t="shared" si="30"/>
        <v>0</v>
      </c>
      <c r="M180" s="47"/>
      <c r="N180" s="54">
        <f t="shared" si="31"/>
        <v>0</v>
      </c>
      <c r="O180" s="52"/>
      <c r="P180" s="54">
        <f t="shared" si="32"/>
        <v>0</v>
      </c>
      <c r="Q180" s="54">
        <f t="shared" si="33"/>
        <v>0</v>
      </c>
      <c r="R180" s="52"/>
      <c r="S180" s="54">
        <f t="shared" si="34"/>
        <v>0</v>
      </c>
      <c r="T180" s="132"/>
    </row>
    <row r="181" s="1" customFormat="1" spans="1:33">
      <c r="A181" s="25"/>
      <c r="B181" s="26"/>
      <c r="C181" s="26"/>
      <c r="D181" s="287" t="s">
        <v>84</v>
      </c>
      <c r="E181" s="28" t="s">
        <v>816</v>
      </c>
      <c r="F181" s="29"/>
      <c r="G181" s="30" t="s">
        <v>817</v>
      </c>
      <c r="H181" s="31" t="s">
        <v>818</v>
      </c>
      <c r="I181" s="50" t="s">
        <v>526</v>
      </c>
      <c r="J181" s="51">
        <v>0.015</v>
      </c>
      <c r="K181" s="52"/>
      <c r="L181" s="53">
        <f t="shared" si="30"/>
        <v>0</v>
      </c>
      <c r="M181" s="52"/>
      <c r="N181" s="54">
        <f t="shared" si="31"/>
        <v>0</v>
      </c>
      <c r="O181" s="52"/>
      <c r="P181" s="54">
        <f t="shared" si="32"/>
        <v>0</v>
      </c>
      <c r="Q181" s="54">
        <f t="shared" si="33"/>
        <v>0</v>
      </c>
      <c r="R181" s="52"/>
      <c r="S181" s="54">
        <f t="shared" si="34"/>
        <v>0</v>
      </c>
      <c r="T181" s="69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="1" customFormat="1" ht="25.5" customHeight="1" spans="1:33">
      <c r="A182" s="25"/>
      <c r="B182" s="26"/>
      <c r="C182" s="26"/>
      <c r="D182" s="283" t="s">
        <v>87</v>
      </c>
      <c r="E182" s="28" t="s">
        <v>819</v>
      </c>
      <c r="F182" s="29"/>
      <c r="G182" s="30" t="s">
        <v>820</v>
      </c>
      <c r="H182" s="122" t="s">
        <v>821</v>
      </c>
      <c r="I182" s="50" t="s">
        <v>485</v>
      </c>
      <c r="J182" s="58">
        <v>0.08</v>
      </c>
      <c r="K182" s="52"/>
      <c r="L182" s="53">
        <f t="shared" si="30"/>
        <v>0</v>
      </c>
      <c r="M182" s="52"/>
      <c r="N182" s="54">
        <f t="shared" si="31"/>
        <v>0</v>
      </c>
      <c r="O182" s="52"/>
      <c r="P182" s="54">
        <f t="shared" si="32"/>
        <v>0</v>
      </c>
      <c r="Q182" s="54">
        <f t="shared" si="33"/>
        <v>0</v>
      </c>
      <c r="R182" s="52"/>
      <c r="S182" s="54">
        <f t="shared" si="34"/>
        <v>0</v>
      </c>
      <c r="T182" s="77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="1" customFormat="1" ht="25.5" customHeight="1" spans="1:33">
      <c r="A183" s="25"/>
      <c r="B183" s="26"/>
      <c r="C183" s="26"/>
      <c r="D183" s="287" t="s">
        <v>91</v>
      </c>
      <c r="E183" s="28" t="s">
        <v>822</v>
      </c>
      <c r="F183" s="29"/>
      <c r="G183" s="30" t="s">
        <v>823</v>
      </c>
      <c r="H183" s="122" t="s">
        <v>824</v>
      </c>
      <c r="I183" s="50" t="s">
        <v>526</v>
      </c>
      <c r="J183" s="128">
        <v>0.03</v>
      </c>
      <c r="K183" s="129"/>
      <c r="L183" s="130">
        <f t="shared" si="30"/>
        <v>0</v>
      </c>
      <c r="M183" s="129"/>
      <c r="N183" s="54">
        <f t="shared" si="31"/>
        <v>0</v>
      </c>
      <c r="O183" s="52"/>
      <c r="P183" s="54">
        <f t="shared" si="32"/>
        <v>0</v>
      </c>
      <c r="Q183" s="54">
        <f t="shared" si="33"/>
        <v>0</v>
      </c>
      <c r="R183" s="52"/>
      <c r="S183" s="54">
        <f t="shared" si="34"/>
        <v>0</v>
      </c>
      <c r="T183" s="132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="1" customFormat="1" ht="25.5" spans="1:33">
      <c r="A184" s="25"/>
      <c r="B184" s="26"/>
      <c r="C184" s="26"/>
      <c r="D184" s="283" t="s">
        <v>95</v>
      </c>
      <c r="E184" s="28" t="s">
        <v>825</v>
      </c>
      <c r="F184" s="29"/>
      <c r="G184" s="30" t="s">
        <v>826</v>
      </c>
      <c r="H184" s="31" t="s">
        <v>546</v>
      </c>
      <c r="I184" s="50" t="s">
        <v>526</v>
      </c>
      <c r="J184" s="51">
        <v>0.055</v>
      </c>
      <c r="K184" s="131"/>
      <c r="L184" s="130">
        <f t="shared" si="30"/>
        <v>0</v>
      </c>
      <c r="M184" s="131"/>
      <c r="N184" s="54">
        <f t="shared" si="31"/>
        <v>0</v>
      </c>
      <c r="O184" s="52"/>
      <c r="P184" s="54">
        <f t="shared" si="32"/>
        <v>0</v>
      </c>
      <c r="Q184" s="54">
        <f t="shared" si="33"/>
        <v>0</v>
      </c>
      <c r="R184" s="52"/>
      <c r="S184" s="54">
        <f t="shared" si="34"/>
        <v>0</v>
      </c>
      <c r="T184" s="31"/>
      <c r="U184" s="13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="1" customFormat="1" ht="39" customHeight="1" spans="1:33">
      <c r="A185" s="25"/>
      <c r="B185" s="26"/>
      <c r="C185" s="26"/>
      <c r="D185" s="287" t="s">
        <v>98</v>
      </c>
      <c r="E185" s="28" t="s">
        <v>827</v>
      </c>
      <c r="F185" s="29"/>
      <c r="G185" s="30" t="s">
        <v>828</v>
      </c>
      <c r="H185" s="31" t="s">
        <v>666</v>
      </c>
      <c r="I185" s="50" t="s">
        <v>526</v>
      </c>
      <c r="J185" s="51">
        <v>0.0325</v>
      </c>
      <c r="K185" s="52"/>
      <c r="L185" s="130">
        <f t="shared" si="30"/>
        <v>0</v>
      </c>
      <c r="M185" s="52"/>
      <c r="N185" s="54">
        <f t="shared" si="31"/>
        <v>0</v>
      </c>
      <c r="O185" s="52"/>
      <c r="P185" s="54">
        <f t="shared" si="32"/>
        <v>0</v>
      </c>
      <c r="Q185" s="54">
        <f t="shared" si="33"/>
        <v>0</v>
      </c>
      <c r="R185" s="52"/>
      <c r="S185" s="54">
        <f t="shared" si="34"/>
        <v>0</v>
      </c>
      <c r="T185" s="69"/>
      <c r="U185" s="2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="1" customFormat="1" ht="29.25" customHeight="1" spans="1:33">
      <c r="A186" s="25"/>
      <c r="B186" s="26"/>
      <c r="C186" s="26"/>
      <c r="D186" s="283" t="s">
        <v>101</v>
      </c>
      <c r="E186" s="28" t="s">
        <v>829</v>
      </c>
      <c r="F186" s="29"/>
      <c r="G186" s="30" t="s">
        <v>830</v>
      </c>
      <c r="H186" s="122" t="s">
        <v>821</v>
      </c>
      <c r="I186" s="50" t="s">
        <v>526</v>
      </c>
      <c r="J186" s="51">
        <v>0.015</v>
      </c>
      <c r="K186" s="52"/>
      <c r="L186" s="130">
        <f t="shared" si="30"/>
        <v>0</v>
      </c>
      <c r="M186" s="52"/>
      <c r="N186" s="54">
        <f t="shared" si="31"/>
        <v>0</v>
      </c>
      <c r="O186" s="52"/>
      <c r="P186" s="54">
        <f t="shared" si="32"/>
        <v>0</v>
      </c>
      <c r="Q186" s="54">
        <f t="shared" si="33"/>
        <v>0</v>
      </c>
      <c r="R186" s="52"/>
      <c r="S186" s="54">
        <f t="shared" si="34"/>
        <v>0</v>
      </c>
      <c r="T186" s="132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customHeight="1" spans="2:20">
      <c r="B187" s="22" t="s">
        <v>214</v>
      </c>
      <c r="C187" s="125" t="s">
        <v>215</v>
      </c>
      <c r="D187" s="126"/>
      <c r="E187" s="126"/>
      <c r="F187" s="126"/>
      <c r="G187" s="126"/>
      <c r="H187" s="126"/>
      <c r="I187" s="126"/>
      <c r="J187" s="126"/>
      <c r="K187" s="47"/>
      <c r="L187" s="48"/>
      <c r="M187" s="47"/>
      <c r="N187" s="54"/>
      <c r="O187" s="47"/>
      <c r="P187" s="54"/>
      <c r="Q187" s="54"/>
      <c r="R187" s="47"/>
      <c r="S187" s="54"/>
      <c r="T187" s="69"/>
    </row>
    <row r="188" customHeight="1" spans="2:20">
      <c r="B188" s="33"/>
      <c r="C188" s="22" t="s">
        <v>30</v>
      </c>
      <c r="D188" s="121" t="s">
        <v>216</v>
      </c>
      <c r="E188" s="121"/>
      <c r="F188" s="121"/>
      <c r="G188" s="34"/>
      <c r="H188" s="34"/>
      <c r="I188" s="34"/>
      <c r="J188" s="34"/>
      <c r="K188" s="47"/>
      <c r="L188" s="48"/>
      <c r="M188" s="47"/>
      <c r="N188" s="54"/>
      <c r="O188" s="47"/>
      <c r="P188" s="54"/>
      <c r="Q188" s="54"/>
      <c r="R188" s="47"/>
      <c r="S188" s="54"/>
      <c r="T188" s="69"/>
    </row>
    <row r="189" s="1" customFormat="1" ht="32.1" customHeight="1" spans="1:33">
      <c r="A189" s="25"/>
      <c r="B189" s="26"/>
      <c r="C189" s="26"/>
      <c r="D189" s="284" t="s">
        <v>34</v>
      </c>
      <c r="E189" s="28" t="s">
        <v>831</v>
      </c>
      <c r="F189" s="29"/>
      <c r="G189" s="30" t="s">
        <v>832</v>
      </c>
      <c r="H189" s="31" t="s">
        <v>222</v>
      </c>
      <c r="I189" s="50" t="s">
        <v>485</v>
      </c>
      <c r="J189" s="51">
        <v>0.88</v>
      </c>
      <c r="K189" s="52"/>
      <c r="L189" s="130">
        <f t="shared" ref="L189:L208" si="35">K189*J189</f>
        <v>0</v>
      </c>
      <c r="M189" s="52"/>
      <c r="N189" s="54">
        <f t="shared" ref="N189:N208" si="36">IF($G$6=1,(IF(I189="Pertama",$J189*M189,IF(I189="Muda",$J189*M189*0.8,0))),IF($G$6=2,(IF(I189="Madya",$J189*M189*0.8,(IF(I189="Utama",0,$J189*M189)))),IF($G$6=3,(IF(I189="Pertama",0,IF(I189="Utama",$J189*M189*0.8,$J189*M189))),IF($G$6=4,(IF(I189="Madya",$J189*M189,IF(I189="Utama",$J189*M189,0))),"salah"))))</f>
        <v>0</v>
      </c>
      <c r="O189" s="52"/>
      <c r="P189" s="54">
        <f t="shared" ref="P189:P208" si="37">IF($G$6=1,(IF(I189="PK Pertama",$J189*O189,IF(I189="PK Muda",$J189*O189*0.8,0))),IF($G$6=2,(IF(I189="PK Madya",$J189*O189*0.8,(IF(I189="PK Utama",0,$J189*O189)))),IF($G$6=3,(IF(I189="PK Pertama",0,IF(I189="PK Utama",$J189*O189*0.8,$J189*O189))),IF($G$6=4,(IF(I189="PK Madya",$J189*O189,IF(I189="PK Utama",$J189*O189,0))),"salah"))))</f>
        <v>0</v>
      </c>
      <c r="Q189" s="54">
        <f t="shared" ref="Q189:Q208" si="38">AVERAGE(N189,P189)</f>
        <v>0</v>
      </c>
      <c r="R189" s="52"/>
      <c r="S189" s="54">
        <f t="shared" ref="S189:S208" si="39">IF($G$6=1,(IF(I189="PK Pertama",$J189*R189,IF(I189="PK Muda",$J189*R189*0.8,0))),IF($G$6=2,(IF(I189="PK Madya",$J189*R189*0.8,(IF(I189="PK Utama",0,$J189*R189)))),IF($G$6=3,(IF(I189="PK Pertama",0,IF(I189="PK Utama",$J189*R189*0.8,$J189*R189))),IF($G$6=4,(IF(I189="PK Madya",$J189*R189,IF(I189="PK Utama",$J189*R189,0))),"salah"))))</f>
        <v>0</v>
      </c>
      <c r="T189" s="69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="1" customFormat="1" ht="27" customHeight="1" spans="1:33">
      <c r="A190" s="25"/>
      <c r="B190" s="26"/>
      <c r="C190" s="26"/>
      <c r="D190" s="283" t="s">
        <v>49</v>
      </c>
      <c r="E190" s="28" t="s">
        <v>833</v>
      </c>
      <c r="F190" s="29"/>
      <c r="G190" s="30" t="s">
        <v>834</v>
      </c>
      <c r="H190" s="124" t="s">
        <v>835</v>
      </c>
      <c r="I190" s="50" t="s">
        <v>485</v>
      </c>
      <c r="J190" s="128">
        <v>0.22</v>
      </c>
      <c r="K190" s="52"/>
      <c r="L190" s="130">
        <f t="shared" si="35"/>
        <v>0</v>
      </c>
      <c r="M190" s="52"/>
      <c r="N190" s="54">
        <f t="shared" si="36"/>
        <v>0</v>
      </c>
      <c r="O190" s="52"/>
      <c r="P190" s="54">
        <f t="shared" si="37"/>
        <v>0</v>
      </c>
      <c r="Q190" s="54">
        <f t="shared" si="38"/>
        <v>0</v>
      </c>
      <c r="R190" s="52"/>
      <c r="S190" s="54">
        <f t="shared" si="39"/>
        <v>0</v>
      </c>
      <c r="T190" s="69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="1" customFormat="1" ht="27" customHeight="1" spans="1:33">
      <c r="A191" s="25"/>
      <c r="B191" s="26"/>
      <c r="C191" s="26"/>
      <c r="D191" s="284" t="s">
        <v>53</v>
      </c>
      <c r="E191" s="28" t="s">
        <v>836</v>
      </c>
      <c r="F191" s="29"/>
      <c r="G191" s="30" t="s">
        <v>837</v>
      </c>
      <c r="H191" s="124" t="s">
        <v>838</v>
      </c>
      <c r="I191" s="50" t="s">
        <v>485</v>
      </c>
      <c r="J191" s="128">
        <v>0.44</v>
      </c>
      <c r="K191" s="52"/>
      <c r="L191" s="130">
        <f t="shared" si="35"/>
        <v>0</v>
      </c>
      <c r="M191" s="52"/>
      <c r="N191" s="54">
        <f t="shared" si="36"/>
        <v>0</v>
      </c>
      <c r="O191" s="52"/>
      <c r="P191" s="54">
        <f t="shared" si="37"/>
        <v>0</v>
      </c>
      <c r="Q191" s="54">
        <f t="shared" si="38"/>
        <v>0</v>
      </c>
      <c r="R191" s="52"/>
      <c r="S191" s="54">
        <f t="shared" si="39"/>
        <v>0</v>
      </c>
      <c r="T191" s="69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="1" customFormat="1" ht="27" customHeight="1" spans="1:33">
      <c r="A192" s="25"/>
      <c r="B192" s="26"/>
      <c r="C192" s="26"/>
      <c r="D192" s="283" t="s">
        <v>58</v>
      </c>
      <c r="E192" s="28" t="s">
        <v>839</v>
      </c>
      <c r="F192" s="29"/>
      <c r="G192" s="30" t="s">
        <v>840</v>
      </c>
      <c r="H192" s="31" t="s">
        <v>222</v>
      </c>
      <c r="I192" s="50" t="s">
        <v>485</v>
      </c>
      <c r="J192" s="128">
        <v>0.55</v>
      </c>
      <c r="K192" s="52"/>
      <c r="L192" s="130">
        <f t="shared" si="35"/>
        <v>0</v>
      </c>
      <c r="M192" s="52"/>
      <c r="N192" s="54">
        <f t="shared" si="36"/>
        <v>0</v>
      </c>
      <c r="O192" s="52"/>
      <c r="P192" s="54">
        <f t="shared" si="37"/>
        <v>0</v>
      </c>
      <c r="Q192" s="54">
        <f t="shared" si="38"/>
        <v>0</v>
      </c>
      <c r="R192" s="52"/>
      <c r="S192" s="54">
        <f t="shared" si="39"/>
        <v>0</v>
      </c>
      <c r="T192" s="69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="1" customFormat="1" ht="27" customHeight="1" spans="1:33">
      <c r="A193" s="25"/>
      <c r="B193" s="26"/>
      <c r="C193" s="26"/>
      <c r="D193" s="284" t="s">
        <v>64</v>
      </c>
      <c r="E193" s="28" t="s">
        <v>841</v>
      </c>
      <c r="F193" s="29"/>
      <c r="G193" s="30" t="s">
        <v>842</v>
      </c>
      <c r="H193" s="124" t="s">
        <v>225</v>
      </c>
      <c r="I193" s="50" t="s">
        <v>485</v>
      </c>
      <c r="J193" s="128">
        <v>0.54</v>
      </c>
      <c r="K193" s="52"/>
      <c r="L193" s="130">
        <f t="shared" si="35"/>
        <v>0</v>
      </c>
      <c r="M193" s="52"/>
      <c r="N193" s="54">
        <f t="shared" si="36"/>
        <v>0</v>
      </c>
      <c r="O193" s="52"/>
      <c r="P193" s="54">
        <f t="shared" si="37"/>
        <v>0</v>
      </c>
      <c r="Q193" s="54">
        <f t="shared" si="38"/>
        <v>0</v>
      </c>
      <c r="R193" s="52"/>
      <c r="S193" s="54">
        <f t="shared" si="39"/>
        <v>0</v>
      </c>
      <c r="T193" s="69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="1" customFormat="1" ht="27" customHeight="1" spans="1:33">
      <c r="A194" s="25"/>
      <c r="B194" s="26"/>
      <c r="C194" s="26"/>
      <c r="D194" s="283" t="s">
        <v>69</v>
      </c>
      <c r="E194" s="28" t="s">
        <v>843</v>
      </c>
      <c r="F194" s="29"/>
      <c r="G194" s="30" t="s">
        <v>844</v>
      </c>
      <c r="H194" s="124" t="s">
        <v>225</v>
      </c>
      <c r="I194" s="50" t="s">
        <v>485</v>
      </c>
      <c r="J194" s="128">
        <v>0.54</v>
      </c>
      <c r="K194" s="52"/>
      <c r="L194" s="130">
        <f t="shared" si="35"/>
        <v>0</v>
      </c>
      <c r="M194" s="52"/>
      <c r="N194" s="54">
        <f t="shared" si="36"/>
        <v>0</v>
      </c>
      <c r="O194" s="52"/>
      <c r="P194" s="54">
        <f t="shared" si="37"/>
        <v>0</v>
      </c>
      <c r="Q194" s="54">
        <f t="shared" si="38"/>
        <v>0</v>
      </c>
      <c r="R194" s="52"/>
      <c r="S194" s="54">
        <f t="shared" si="39"/>
        <v>0</v>
      </c>
      <c r="T194" s="69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="1" customFormat="1" ht="27" customHeight="1" spans="1:33">
      <c r="A195" s="25"/>
      <c r="B195" s="26"/>
      <c r="C195" s="26"/>
      <c r="D195" s="114" t="s">
        <v>845</v>
      </c>
      <c r="E195" s="28" t="s">
        <v>846</v>
      </c>
      <c r="F195" s="29"/>
      <c r="G195" s="30" t="s">
        <v>847</v>
      </c>
      <c r="H195" s="124" t="s">
        <v>225</v>
      </c>
      <c r="I195" s="50" t="s">
        <v>526</v>
      </c>
      <c r="J195" s="128">
        <v>0.66</v>
      </c>
      <c r="K195" s="52">
        <v>2</v>
      </c>
      <c r="L195" s="130">
        <f t="shared" si="35"/>
        <v>1.32</v>
      </c>
      <c r="M195" s="52"/>
      <c r="N195" s="54">
        <f t="shared" si="36"/>
        <v>0</v>
      </c>
      <c r="O195" s="52"/>
      <c r="P195" s="54">
        <f t="shared" si="37"/>
        <v>0</v>
      </c>
      <c r="Q195" s="54">
        <f t="shared" si="38"/>
        <v>0</v>
      </c>
      <c r="R195" s="52"/>
      <c r="S195" s="54">
        <f t="shared" si="39"/>
        <v>0</v>
      </c>
      <c r="T195" s="69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="1" customFormat="1" ht="27" customHeight="1" spans="1:33">
      <c r="A196" s="25"/>
      <c r="B196" s="26"/>
      <c r="C196" s="26"/>
      <c r="D196" s="286" t="s">
        <v>77</v>
      </c>
      <c r="E196" s="28" t="s">
        <v>848</v>
      </c>
      <c r="F196" s="29"/>
      <c r="G196" s="30" t="s">
        <v>849</v>
      </c>
      <c r="H196" s="124" t="s">
        <v>225</v>
      </c>
      <c r="I196" s="50" t="s">
        <v>485</v>
      </c>
      <c r="J196" s="128">
        <v>0.44</v>
      </c>
      <c r="K196" s="52">
        <v>2</v>
      </c>
      <c r="L196" s="130">
        <f t="shared" si="35"/>
        <v>0.88</v>
      </c>
      <c r="M196" s="52"/>
      <c r="N196" s="54">
        <f t="shared" si="36"/>
        <v>0</v>
      </c>
      <c r="O196" s="52"/>
      <c r="P196" s="54">
        <f t="shared" si="37"/>
        <v>0</v>
      </c>
      <c r="Q196" s="54">
        <f t="shared" si="38"/>
        <v>0</v>
      </c>
      <c r="R196" s="52"/>
      <c r="S196" s="54">
        <f t="shared" si="39"/>
        <v>0</v>
      </c>
      <c r="T196" s="69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="1" customFormat="1" ht="27" customHeight="1" spans="1:33">
      <c r="A197" s="25"/>
      <c r="B197" s="26"/>
      <c r="C197" s="26"/>
      <c r="D197" s="285" t="s">
        <v>80</v>
      </c>
      <c r="E197" s="28" t="s">
        <v>850</v>
      </c>
      <c r="F197" s="29"/>
      <c r="G197" s="30" t="s">
        <v>851</v>
      </c>
      <c r="H197" s="124" t="s">
        <v>228</v>
      </c>
      <c r="I197" s="50" t="s">
        <v>526</v>
      </c>
      <c r="J197" s="128">
        <v>1.21</v>
      </c>
      <c r="K197" s="52">
        <v>2</v>
      </c>
      <c r="L197" s="130">
        <f t="shared" si="35"/>
        <v>2.42</v>
      </c>
      <c r="M197" s="52"/>
      <c r="N197" s="54">
        <f t="shared" si="36"/>
        <v>0</v>
      </c>
      <c r="O197" s="52"/>
      <c r="P197" s="54">
        <f t="shared" si="37"/>
        <v>0</v>
      </c>
      <c r="Q197" s="54">
        <f t="shared" si="38"/>
        <v>0</v>
      </c>
      <c r="R197" s="52"/>
      <c r="S197" s="54">
        <f t="shared" si="39"/>
        <v>0</v>
      </c>
      <c r="T197" s="69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="1" customFormat="1" ht="27" customHeight="1" spans="1:33">
      <c r="A198" s="25"/>
      <c r="B198" s="26"/>
      <c r="C198" s="26"/>
      <c r="D198" s="283" t="s">
        <v>84</v>
      </c>
      <c r="E198" s="28" t="s">
        <v>852</v>
      </c>
      <c r="F198" s="29"/>
      <c r="G198" s="30" t="s">
        <v>853</v>
      </c>
      <c r="H198" s="124" t="s">
        <v>231</v>
      </c>
      <c r="I198" s="50" t="s">
        <v>526</v>
      </c>
      <c r="J198" s="128">
        <v>0.6</v>
      </c>
      <c r="K198" s="52"/>
      <c r="L198" s="130">
        <f t="shared" si="35"/>
        <v>0</v>
      </c>
      <c r="M198" s="52"/>
      <c r="N198" s="54">
        <f t="shared" si="36"/>
        <v>0</v>
      </c>
      <c r="O198" s="52"/>
      <c r="P198" s="54">
        <f t="shared" si="37"/>
        <v>0</v>
      </c>
      <c r="Q198" s="54">
        <f t="shared" si="38"/>
        <v>0</v>
      </c>
      <c r="R198" s="52"/>
      <c r="S198" s="54">
        <f t="shared" si="39"/>
        <v>0</v>
      </c>
      <c r="T198" s="69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="1" customFormat="1" ht="27" customHeight="1" spans="1:33">
      <c r="A199" s="25"/>
      <c r="B199" s="26"/>
      <c r="C199" s="26"/>
      <c r="D199" s="284" t="s">
        <v>87</v>
      </c>
      <c r="E199" s="28" t="s">
        <v>854</v>
      </c>
      <c r="F199" s="29"/>
      <c r="G199" s="30" t="s">
        <v>855</v>
      </c>
      <c r="H199" s="124" t="s">
        <v>225</v>
      </c>
      <c r="I199" s="50" t="s">
        <v>485</v>
      </c>
      <c r="J199" s="128">
        <v>0.44</v>
      </c>
      <c r="K199" s="52"/>
      <c r="L199" s="130">
        <f t="shared" si="35"/>
        <v>0</v>
      </c>
      <c r="M199" s="52"/>
      <c r="N199" s="54">
        <f t="shared" si="36"/>
        <v>0</v>
      </c>
      <c r="O199" s="52"/>
      <c r="P199" s="54">
        <f t="shared" si="37"/>
        <v>0</v>
      </c>
      <c r="Q199" s="54">
        <f t="shared" si="38"/>
        <v>0</v>
      </c>
      <c r="R199" s="52"/>
      <c r="S199" s="54">
        <f t="shared" si="39"/>
        <v>0</v>
      </c>
      <c r="T199" s="69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="1" customFormat="1" ht="27" customHeight="1" spans="1:33">
      <c r="A200" s="25"/>
      <c r="B200" s="26"/>
      <c r="C200" s="26"/>
      <c r="D200" s="286" t="s">
        <v>91</v>
      </c>
      <c r="E200" s="28" t="s">
        <v>856</v>
      </c>
      <c r="F200" s="29"/>
      <c r="G200" s="30" t="s">
        <v>857</v>
      </c>
      <c r="H200" s="124" t="s">
        <v>225</v>
      </c>
      <c r="I200" s="50" t="s">
        <v>526</v>
      </c>
      <c r="J200" s="128">
        <v>0.11</v>
      </c>
      <c r="K200" s="52">
        <v>2</v>
      </c>
      <c r="L200" s="130">
        <f t="shared" si="35"/>
        <v>0.22</v>
      </c>
      <c r="M200" s="52"/>
      <c r="N200" s="54">
        <f t="shared" si="36"/>
        <v>0</v>
      </c>
      <c r="O200" s="52"/>
      <c r="P200" s="54">
        <f t="shared" si="37"/>
        <v>0</v>
      </c>
      <c r="Q200" s="54">
        <f t="shared" si="38"/>
        <v>0</v>
      </c>
      <c r="R200" s="52"/>
      <c r="S200" s="54">
        <f t="shared" si="39"/>
        <v>0</v>
      </c>
      <c r="T200" s="69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="1" customFormat="1" ht="27" customHeight="1" spans="1:33">
      <c r="A201" s="25"/>
      <c r="B201" s="26"/>
      <c r="C201" s="26"/>
      <c r="D201" s="285" t="s">
        <v>95</v>
      </c>
      <c r="E201" s="28" t="s">
        <v>858</v>
      </c>
      <c r="F201" s="29"/>
      <c r="G201" s="30" t="s">
        <v>859</v>
      </c>
      <c r="H201" s="124" t="s">
        <v>225</v>
      </c>
      <c r="I201" s="50" t="s">
        <v>485</v>
      </c>
      <c r="J201" s="128">
        <v>0.14</v>
      </c>
      <c r="K201" s="52">
        <v>2</v>
      </c>
      <c r="L201" s="130">
        <f t="shared" si="35"/>
        <v>0.28</v>
      </c>
      <c r="M201" s="52"/>
      <c r="N201" s="54">
        <f t="shared" si="36"/>
        <v>0</v>
      </c>
      <c r="O201" s="52"/>
      <c r="P201" s="54">
        <f t="shared" si="37"/>
        <v>0</v>
      </c>
      <c r="Q201" s="54">
        <f t="shared" si="38"/>
        <v>0</v>
      </c>
      <c r="R201" s="52"/>
      <c r="S201" s="54">
        <f t="shared" si="39"/>
        <v>0</v>
      </c>
      <c r="T201" s="69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="1" customFormat="1" ht="27" customHeight="1" spans="1:33">
      <c r="A202" s="25"/>
      <c r="B202" s="26"/>
      <c r="C202" s="26"/>
      <c r="D202" s="286" t="s">
        <v>98</v>
      </c>
      <c r="E202" s="28" t="s">
        <v>860</v>
      </c>
      <c r="F202" s="29"/>
      <c r="G202" s="30" t="s">
        <v>861</v>
      </c>
      <c r="H202" s="124" t="s">
        <v>225</v>
      </c>
      <c r="I202" s="50" t="s">
        <v>526</v>
      </c>
      <c r="J202" s="128">
        <v>0.055</v>
      </c>
      <c r="K202" s="52">
        <v>2</v>
      </c>
      <c r="L202" s="130">
        <f t="shared" si="35"/>
        <v>0.11</v>
      </c>
      <c r="M202" s="52"/>
      <c r="N202" s="54">
        <f t="shared" si="36"/>
        <v>0</v>
      </c>
      <c r="O202" s="52"/>
      <c r="P202" s="54">
        <f t="shared" si="37"/>
        <v>0</v>
      </c>
      <c r="Q202" s="54">
        <f t="shared" si="38"/>
        <v>0</v>
      </c>
      <c r="R202" s="52"/>
      <c r="S202" s="54">
        <f t="shared" si="39"/>
        <v>0</v>
      </c>
      <c r="T202" s="69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="1" customFormat="1" ht="27" customHeight="1" spans="1:33">
      <c r="A203" s="25"/>
      <c r="B203" s="26"/>
      <c r="C203" s="26"/>
      <c r="D203" s="284" t="s">
        <v>101</v>
      </c>
      <c r="E203" s="28" t="s">
        <v>862</v>
      </c>
      <c r="F203" s="29"/>
      <c r="G203" s="30" t="s">
        <v>863</v>
      </c>
      <c r="H203" s="124" t="s">
        <v>225</v>
      </c>
      <c r="I203" s="50" t="s">
        <v>485</v>
      </c>
      <c r="J203" s="128">
        <v>0.22</v>
      </c>
      <c r="K203" s="52"/>
      <c r="L203" s="130">
        <f t="shared" si="35"/>
        <v>0</v>
      </c>
      <c r="M203" s="52"/>
      <c r="N203" s="54">
        <f t="shared" si="36"/>
        <v>0</v>
      </c>
      <c r="O203" s="52"/>
      <c r="P203" s="54">
        <f t="shared" si="37"/>
        <v>0</v>
      </c>
      <c r="Q203" s="54">
        <f t="shared" si="38"/>
        <v>0</v>
      </c>
      <c r="R203" s="52"/>
      <c r="S203" s="54">
        <f t="shared" si="39"/>
        <v>0</v>
      </c>
      <c r="T203" s="69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="1" customFormat="1" ht="27" customHeight="1" spans="1:33">
      <c r="A204" s="25"/>
      <c r="B204" s="26"/>
      <c r="C204" s="26"/>
      <c r="D204" s="286" t="s">
        <v>105</v>
      </c>
      <c r="E204" s="28" t="s">
        <v>864</v>
      </c>
      <c r="F204" s="29"/>
      <c r="G204" s="30" t="s">
        <v>865</v>
      </c>
      <c r="H204" s="124" t="s">
        <v>866</v>
      </c>
      <c r="I204" s="50" t="s">
        <v>526</v>
      </c>
      <c r="J204" s="128">
        <v>0.18224537037037</v>
      </c>
      <c r="K204" s="52">
        <v>36</v>
      </c>
      <c r="L204" s="130">
        <f t="shared" si="35"/>
        <v>6.56083333333333</v>
      </c>
      <c r="M204" s="52"/>
      <c r="N204" s="54">
        <f t="shared" si="36"/>
        <v>0</v>
      </c>
      <c r="O204" s="52"/>
      <c r="P204" s="54">
        <f t="shared" si="37"/>
        <v>0</v>
      </c>
      <c r="Q204" s="54">
        <f t="shared" si="38"/>
        <v>0</v>
      </c>
      <c r="R204" s="52"/>
      <c r="S204" s="54">
        <f t="shared" si="39"/>
        <v>0</v>
      </c>
      <c r="T204" s="69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="1" customFormat="1" ht="27" customHeight="1" spans="1:33">
      <c r="A205" s="25"/>
      <c r="B205" s="26"/>
      <c r="C205" s="26"/>
      <c r="D205" s="285" t="s">
        <v>108</v>
      </c>
      <c r="E205" s="28" t="s">
        <v>867</v>
      </c>
      <c r="F205" s="29"/>
      <c r="G205" s="30" t="s">
        <v>868</v>
      </c>
      <c r="H205" s="124" t="s">
        <v>869</v>
      </c>
      <c r="I205" s="50" t="s">
        <v>526</v>
      </c>
      <c r="J205" s="128">
        <v>0.165</v>
      </c>
      <c r="K205" s="52">
        <v>2</v>
      </c>
      <c r="L205" s="130">
        <f t="shared" si="35"/>
        <v>0.33</v>
      </c>
      <c r="M205" s="52"/>
      <c r="N205" s="54">
        <f t="shared" si="36"/>
        <v>0</v>
      </c>
      <c r="O205" s="52"/>
      <c r="P205" s="54">
        <f t="shared" si="37"/>
        <v>0</v>
      </c>
      <c r="Q205" s="54">
        <f t="shared" si="38"/>
        <v>0</v>
      </c>
      <c r="R205" s="52"/>
      <c r="S205" s="54">
        <f t="shared" si="39"/>
        <v>0</v>
      </c>
      <c r="T205" s="69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="1" customFormat="1" ht="27" customHeight="1" spans="1:33">
      <c r="A206" s="25"/>
      <c r="B206" s="26"/>
      <c r="C206" s="26"/>
      <c r="D206" s="283" t="s">
        <v>111</v>
      </c>
      <c r="E206" s="28" t="s">
        <v>220</v>
      </c>
      <c r="F206" s="29"/>
      <c r="G206" s="30" t="s">
        <v>221</v>
      </c>
      <c r="H206" s="124" t="s">
        <v>222</v>
      </c>
      <c r="I206" s="50" t="s">
        <v>526</v>
      </c>
      <c r="J206" s="128">
        <v>0.08</v>
      </c>
      <c r="K206" s="52"/>
      <c r="L206" s="130">
        <f t="shared" si="35"/>
        <v>0</v>
      </c>
      <c r="M206" s="52"/>
      <c r="N206" s="54">
        <f t="shared" si="36"/>
        <v>0</v>
      </c>
      <c r="O206" s="52"/>
      <c r="P206" s="54">
        <f t="shared" si="37"/>
        <v>0</v>
      </c>
      <c r="Q206" s="54">
        <f t="shared" si="38"/>
        <v>0</v>
      </c>
      <c r="R206" s="52"/>
      <c r="S206" s="54">
        <f t="shared" si="39"/>
        <v>0</v>
      </c>
      <c r="T206" s="69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="1" customFormat="1" ht="27" customHeight="1" spans="1:33">
      <c r="A207" s="25"/>
      <c r="B207" s="26"/>
      <c r="C207" s="26"/>
      <c r="D207" s="285" t="s">
        <v>115</v>
      </c>
      <c r="E207" s="28" t="s">
        <v>870</v>
      </c>
      <c r="F207" s="29"/>
      <c r="G207" s="30" t="s">
        <v>871</v>
      </c>
      <c r="H207" s="124" t="s">
        <v>546</v>
      </c>
      <c r="I207" s="50" t="s">
        <v>526</v>
      </c>
      <c r="J207" s="128">
        <v>0.11</v>
      </c>
      <c r="K207" s="52">
        <v>4</v>
      </c>
      <c r="L207" s="130">
        <f t="shared" si="35"/>
        <v>0.44</v>
      </c>
      <c r="M207" s="52"/>
      <c r="N207" s="54">
        <f t="shared" si="36"/>
        <v>0</v>
      </c>
      <c r="O207" s="52"/>
      <c r="P207" s="54">
        <f t="shared" si="37"/>
        <v>0</v>
      </c>
      <c r="Q207" s="54">
        <f t="shared" si="38"/>
        <v>0</v>
      </c>
      <c r="R207" s="52"/>
      <c r="S207" s="54">
        <f t="shared" si="39"/>
        <v>0</v>
      </c>
      <c r="T207" s="69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="1" customFormat="1" ht="27" customHeight="1" spans="1:33">
      <c r="A208" s="25"/>
      <c r="B208" s="26"/>
      <c r="C208" s="26"/>
      <c r="D208" s="283" t="s">
        <v>120</v>
      </c>
      <c r="E208" s="28" t="s">
        <v>872</v>
      </c>
      <c r="F208" s="29"/>
      <c r="G208" s="30" t="s">
        <v>873</v>
      </c>
      <c r="H208" s="124" t="s">
        <v>546</v>
      </c>
      <c r="I208" s="50" t="s">
        <v>485</v>
      </c>
      <c r="J208" s="128">
        <v>0.11</v>
      </c>
      <c r="K208" s="52"/>
      <c r="L208" s="130">
        <f t="shared" si="35"/>
        <v>0</v>
      </c>
      <c r="M208" s="52"/>
      <c r="N208" s="54">
        <f t="shared" si="36"/>
        <v>0</v>
      </c>
      <c r="O208" s="52"/>
      <c r="P208" s="54">
        <f t="shared" si="37"/>
        <v>0</v>
      </c>
      <c r="Q208" s="54">
        <f t="shared" si="38"/>
        <v>0</v>
      </c>
      <c r="R208" s="52"/>
      <c r="S208" s="54">
        <f t="shared" si="39"/>
        <v>0</v>
      </c>
      <c r="T208" s="69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customHeight="1" spans="2:20">
      <c r="B209" s="33"/>
      <c r="C209" s="22" t="s">
        <v>41</v>
      </c>
      <c r="D209" s="121" t="s">
        <v>235</v>
      </c>
      <c r="E209" s="121"/>
      <c r="F209" s="121"/>
      <c r="G209" s="34"/>
      <c r="H209" s="34"/>
      <c r="I209" s="34"/>
      <c r="J209" s="34"/>
      <c r="K209" s="47"/>
      <c r="L209" s="48"/>
      <c r="M209" s="47"/>
      <c r="N209" s="54"/>
      <c r="O209" s="47"/>
      <c r="P209" s="54"/>
      <c r="Q209" s="54"/>
      <c r="R209" s="47"/>
      <c r="S209" s="54"/>
      <c r="T209" s="132"/>
    </row>
    <row r="210" s="1" customFormat="1" ht="38.25" customHeight="1" spans="1:33">
      <c r="A210" s="25"/>
      <c r="B210" s="26"/>
      <c r="C210" s="26"/>
      <c r="D210" s="283" t="s">
        <v>34</v>
      </c>
      <c r="E210" s="28" t="s">
        <v>874</v>
      </c>
      <c r="F210" s="29"/>
      <c r="G210" s="30" t="s">
        <v>875</v>
      </c>
      <c r="H210" s="31" t="s">
        <v>835</v>
      </c>
      <c r="I210" s="50" t="s">
        <v>485</v>
      </c>
      <c r="J210" s="51">
        <v>0.22</v>
      </c>
      <c r="K210" s="52"/>
      <c r="L210" s="130">
        <f t="shared" ref="L210:L229" si="40">K210*J210</f>
        <v>0</v>
      </c>
      <c r="M210" s="52"/>
      <c r="N210" s="54">
        <f t="shared" ref="N210:N217" si="41">IF($G$6=1,(IF(I210="Pertama",$J210*M210,IF(I210="Muda",$J210*M210*0.8,0))),IF($G$6=2,(IF(I210="Madya",$J210*M210*0.8,(IF(I210="Utama",0,$J210*M210)))),IF($G$6=3,(IF(I210="Pertama",0,IF(I210="Utama",$J210*M210*0.8,$J210*M210))),IF($G$6=4,(IF(I210="Madya",$J210*M210,IF(I210="Utama",$J210*M210,0))),"salah"))))</f>
        <v>0</v>
      </c>
      <c r="O210" s="52"/>
      <c r="P210" s="54">
        <f t="shared" ref="P210:P217" si="42">IF($G$6=1,(IF(I210="PK Pertama",$J210*O210,IF(I210="PK Muda",$J210*O210*0.8,0))),IF($G$6=2,(IF(I210="PK Madya",$J210*O210*0.8,(IF(I210="PK Utama",0,$J210*O210)))),IF($G$6=3,(IF(I210="PK Pertama",0,IF(I210="PK Utama",$J210*O210*0.8,$J210*O210))),IF($G$6=4,(IF(I210="PK Madya",$J210*O210,IF(I210="PK Utama",$J210*O210,0))),"salah"))))</f>
        <v>0</v>
      </c>
      <c r="Q210" s="54">
        <f t="shared" ref="Q210:Q217" si="43">AVERAGE(N210,P210)</f>
        <v>0</v>
      </c>
      <c r="R210" s="52"/>
      <c r="S210" s="54">
        <f t="shared" ref="S210:S217" si="44">IF($G$6=1,(IF(I210="PK Pertama",$J210*R210,IF(I210="PK Muda",$J210*R210*0.8,0))),IF($G$6=2,(IF(I210="PK Madya",$J210*R210*0.8,(IF(I210="PK Utama",0,$J210*R210)))),IF($G$6=3,(IF(I210="PK Pertama",0,IF(I210="PK Utama",$J210*R210*0.8,$J210*R210))),IF($G$6=4,(IF(I210="PK Madya",$J210*R210,IF(I210="PK Utama",$J210*R210,0))),"salah"))))</f>
        <v>0</v>
      </c>
      <c r="T210" s="69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="1" customFormat="1" ht="25.5" customHeight="1" spans="1:33">
      <c r="A211" s="25"/>
      <c r="B211" s="26"/>
      <c r="C211" s="26"/>
      <c r="D211" s="284" t="s">
        <v>49</v>
      </c>
      <c r="E211" s="28" t="s">
        <v>876</v>
      </c>
      <c r="F211" s="29"/>
      <c r="G211" s="30" t="s">
        <v>877</v>
      </c>
      <c r="H211" s="31" t="s">
        <v>878</v>
      </c>
      <c r="I211" s="50" t="s">
        <v>485</v>
      </c>
      <c r="J211" s="51">
        <v>0.44</v>
      </c>
      <c r="K211" s="52"/>
      <c r="L211" s="130">
        <f t="shared" si="40"/>
        <v>0</v>
      </c>
      <c r="M211" s="52"/>
      <c r="N211" s="54">
        <f t="shared" si="41"/>
        <v>0</v>
      </c>
      <c r="O211" s="52"/>
      <c r="P211" s="54">
        <f t="shared" si="42"/>
        <v>0</v>
      </c>
      <c r="Q211" s="54">
        <f t="shared" si="43"/>
        <v>0</v>
      </c>
      <c r="R211" s="52"/>
      <c r="S211" s="54">
        <f t="shared" si="44"/>
        <v>0</v>
      </c>
      <c r="T211" s="69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="1" customFormat="1" ht="25.5" spans="1:33">
      <c r="A212" s="25"/>
      <c r="B212" s="26"/>
      <c r="C212" s="26"/>
      <c r="D212" s="283" t="s">
        <v>53</v>
      </c>
      <c r="E212" s="28" t="s">
        <v>879</v>
      </c>
      <c r="F212" s="29"/>
      <c r="G212" s="30" t="s">
        <v>880</v>
      </c>
      <c r="H212" s="31" t="s">
        <v>878</v>
      </c>
      <c r="I212" s="50" t="s">
        <v>485</v>
      </c>
      <c r="J212" s="51">
        <v>0.11</v>
      </c>
      <c r="K212" s="52"/>
      <c r="L212" s="130">
        <f t="shared" si="40"/>
        <v>0</v>
      </c>
      <c r="M212" s="52"/>
      <c r="N212" s="54">
        <f t="shared" si="41"/>
        <v>0</v>
      </c>
      <c r="O212" s="52"/>
      <c r="P212" s="54">
        <f t="shared" si="42"/>
        <v>0</v>
      </c>
      <c r="Q212" s="54">
        <f t="shared" si="43"/>
        <v>0</v>
      </c>
      <c r="R212" s="52"/>
      <c r="S212" s="54">
        <f t="shared" si="44"/>
        <v>0</v>
      </c>
      <c r="T212" s="132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="1" customFormat="1" ht="25.5" customHeight="1" spans="1:33">
      <c r="A213" s="25"/>
      <c r="B213" s="26"/>
      <c r="C213" s="26"/>
      <c r="D213" s="284" t="s">
        <v>58</v>
      </c>
      <c r="E213" s="28" t="s">
        <v>881</v>
      </c>
      <c r="F213" s="29"/>
      <c r="G213" s="30" t="s">
        <v>882</v>
      </c>
      <c r="H213" s="31" t="s">
        <v>883</v>
      </c>
      <c r="I213" s="50" t="s">
        <v>485</v>
      </c>
      <c r="J213" s="51">
        <v>0.44</v>
      </c>
      <c r="K213" s="52"/>
      <c r="L213" s="130">
        <f t="shared" si="40"/>
        <v>0</v>
      </c>
      <c r="M213" s="52"/>
      <c r="N213" s="54">
        <f t="shared" si="41"/>
        <v>0</v>
      </c>
      <c r="O213" s="52"/>
      <c r="P213" s="54">
        <f t="shared" si="42"/>
        <v>0</v>
      </c>
      <c r="Q213" s="54">
        <f t="shared" si="43"/>
        <v>0</v>
      </c>
      <c r="R213" s="52"/>
      <c r="S213" s="54">
        <f t="shared" si="44"/>
        <v>0</v>
      </c>
      <c r="T213" s="69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="1" customFormat="1" ht="26.25" customHeight="1" spans="1:33">
      <c r="A214" s="25"/>
      <c r="B214" s="26"/>
      <c r="C214" s="26"/>
      <c r="D214" s="283" t="s">
        <v>64</v>
      </c>
      <c r="E214" s="28" t="s">
        <v>884</v>
      </c>
      <c r="F214" s="29"/>
      <c r="G214" s="30" t="s">
        <v>885</v>
      </c>
      <c r="H214" s="31" t="s">
        <v>886</v>
      </c>
      <c r="I214" s="50" t="s">
        <v>526</v>
      </c>
      <c r="J214" s="51">
        <v>0.05</v>
      </c>
      <c r="K214" s="52"/>
      <c r="L214" s="130">
        <f t="shared" si="40"/>
        <v>0</v>
      </c>
      <c r="M214" s="52"/>
      <c r="N214" s="54">
        <f t="shared" si="41"/>
        <v>0</v>
      </c>
      <c r="O214" s="52"/>
      <c r="P214" s="54">
        <f t="shared" si="42"/>
        <v>0</v>
      </c>
      <c r="Q214" s="54">
        <f t="shared" si="43"/>
        <v>0</v>
      </c>
      <c r="R214" s="52"/>
      <c r="S214" s="54">
        <f t="shared" si="44"/>
        <v>0</v>
      </c>
      <c r="T214" s="69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ht="25.5" spans="2:21">
      <c r="B215" s="33"/>
      <c r="C215" s="33"/>
      <c r="D215" s="284" t="s">
        <v>69</v>
      </c>
      <c r="E215" s="28" t="s">
        <v>887</v>
      </c>
      <c r="F215" s="29"/>
      <c r="G215" s="30" t="s">
        <v>888</v>
      </c>
      <c r="H215" s="31" t="s">
        <v>889</v>
      </c>
      <c r="I215" s="50" t="s">
        <v>526</v>
      </c>
      <c r="J215" s="57">
        <v>0.165</v>
      </c>
      <c r="K215" s="47"/>
      <c r="L215" s="130">
        <f t="shared" si="40"/>
        <v>0</v>
      </c>
      <c r="M215" s="47"/>
      <c r="N215" s="54">
        <f t="shared" si="41"/>
        <v>0</v>
      </c>
      <c r="O215" s="52"/>
      <c r="P215" s="54">
        <f t="shared" si="42"/>
        <v>0</v>
      </c>
      <c r="Q215" s="54">
        <f t="shared" si="43"/>
        <v>0</v>
      </c>
      <c r="R215" s="52"/>
      <c r="S215" s="54">
        <f t="shared" si="44"/>
        <v>0</v>
      </c>
      <c r="T215" s="69"/>
      <c r="U215" s="179"/>
    </row>
    <row r="216" s="1" customFormat="1" ht="25.5" customHeight="1" spans="1:33">
      <c r="A216" s="25"/>
      <c r="B216" s="26"/>
      <c r="C216" s="26"/>
      <c r="D216" s="283" t="s">
        <v>73</v>
      </c>
      <c r="E216" s="28" t="s">
        <v>890</v>
      </c>
      <c r="F216" s="29"/>
      <c r="G216" s="30" t="s">
        <v>891</v>
      </c>
      <c r="H216" s="31" t="s">
        <v>264</v>
      </c>
      <c r="I216" s="50" t="s">
        <v>485</v>
      </c>
      <c r="J216" s="51">
        <v>0.08</v>
      </c>
      <c r="K216" s="52"/>
      <c r="L216" s="130">
        <f t="shared" si="40"/>
        <v>0</v>
      </c>
      <c r="M216" s="52"/>
      <c r="N216" s="54">
        <f t="shared" si="41"/>
        <v>0</v>
      </c>
      <c r="O216" s="52"/>
      <c r="P216" s="54">
        <f t="shared" si="42"/>
        <v>0</v>
      </c>
      <c r="Q216" s="54">
        <f t="shared" si="43"/>
        <v>0</v>
      </c>
      <c r="R216" s="52"/>
      <c r="S216" s="54">
        <f t="shared" si="44"/>
        <v>0</v>
      </c>
      <c r="T216" s="69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="1" customFormat="1" ht="25.5" customHeight="1" spans="1:33">
      <c r="A217" s="25"/>
      <c r="B217" s="26"/>
      <c r="C217" s="26"/>
      <c r="D217" s="284" t="s">
        <v>77</v>
      </c>
      <c r="E217" s="28" t="s">
        <v>892</v>
      </c>
      <c r="F217" s="29"/>
      <c r="G217" s="30" t="s">
        <v>893</v>
      </c>
      <c r="H217" s="120" t="s">
        <v>264</v>
      </c>
      <c r="I217" s="50" t="s">
        <v>485</v>
      </c>
      <c r="J217" s="51">
        <v>0.1</v>
      </c>
      <c r="K217" s="52"/>
      <c r="L217" s="130">
        <f t="shared" si="40"/>
        <v>0</v>
      </c>
      <c r="M217" s="52"/>
      <c r="N217" s="54">
        <f t="shared" si="41"/>
        <v>0</v>
      </c>
      <c r="O217" s="52"/>
      <c r="P217" s="54">
        <f t="shared" si="42"/>
        <v>0</v>
      </c>
      <c r="Q217" s="54">
        <f t="shared" si="43"/>
        <v>0</v>
      </c>
      <c r="R217" s="52"/>
      <c r="S217" s="54">
        <f t="shared" si="44"/>
        <v>0</v>
      </c>
      <c r="T217" s="69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customHeight="1" spans="2:20">
      <c r="B218" s="33"/>
      <c r="C218" s="22" t="s">
        <v>146</v>
      </c>
      <c r="D218" s="121" t="s">
        <v>894</v>
      </c>
      <c r="E218" s="121"/>
      <c r="F218" s="121"/>
      <c r="G218" s="34"/>
      <c r="H218" s="34"/>
      <c r="I218" s="34"/>
      <c r="J218" s="34"/>
      <c r="K218" s="47"/>
      <c r="L218" s="163"/>
      <c r="M218" s="47"/>
      <c r="N218" s="54"/>
      <c r="O218" s="47"/>
      <c r="P218" s="54"/>
      <c r="Q218" s="54"/>
      <c r="R218" s="47"/>
      <c r="S218" s="54"/>
      <c r="T218" s="69"/>
    </row>
    <row r="219" spans="2:20">
      <c r="B219" s="33"/>
      <c r="C219" s="33"/>
      <c r="D219" s="283" t="s">
        <v>34</v>
      </c>
      <c r="E219" s="28" t="s">
        <v>895</v>
      </c>
      <c r="F219" s="29"/>
      <c r="G219" s="30" t="s">
        <v>896</v>
      </c>
      <c r="H219" s="122" t="s">
        <v>897</v>
      </c>
      <c r="I219" s="50" t="s">
        <v>526</v>
      </c>
      <c r="J219" s="57">
        <v>0.02</v>
      </c>
      <c r="K219" s="47"/>
      <c r="L219" s="130">
        <f t="shared" si="40"/>
        <v>0</v>
      </c>
      <c r="M219" s="47"/>
      <c r="N219" s="54">
        <f t="shared" ref="N219:N229" si="45">IF($G$6=1,(IF(I219="Pertama",$J219*M219,IF(I219="Muda",$J219*M219*0.8,0))),IF($G$6=2,(IF(I219="Madya",$J219*M219*0.8,(IF(I219="Utama",0,$J219*M219)))),IF($G$6=3,(IF(I219="Pertama",0,IF(I219="Utama",$J219*M219*0.8,$J219*M219))),IF($G$6=4,(IF(I219="Madya",$J219*M219,IF(I219="Utama",$J219*M219,0))),"salah"))))</f>
        <v>0</v>
      </c>
      <c r="O219" s="52"/>
      <c r="P219" s="54">
        <f t="shared" ref="P219:P229" si="46">IF($G$6=1,(IF(I219="PK Pertama",$J219*O219,IF(I219="PK Muda",$J219*O219*0.8,0))),IF($G$6=2,(IF(I219="PK Madya",$J219*O219*0.8,(IF(I219="PK Utama",0,$J219*O219)))),IF($G$6=3,(IF(I219="PK Pertama",0,IF(I219="PK Utama",$J219*O219*0.8,$J219*O219))),IF($G$6=4,(IF(I219="PK Madya",$J219*O219,IF(I219="PK Utama",$J219*O219,0))),"salah"))))</f>
        <v>0</v>
      </c>
      <c r="Q219" s="54">
        <f t="shared" ref="Q219:Q229" si="47">AVERAGE(N219,P219)</f>
        <v>0</v>
      </c>
      <c r="R219" s="52"/>
      <c r="S219" s="54">
        <f t="shared" ref="S219:S229" si="48">IF($G$6=1,(IF(I219="PK Pertama",$J219*R219,IF(I219="PK Muda",$J219*R219*0.8,0))),IF($G$6=2,(IF(I219="PK Madya",$J219*R219*0.8,(IF(I219="PK Utama",0,$J219*R219)))),IF($G$6=3,(IF(I219="PK Pertama",0,IF(I219="PK Utama",$J219*R219*0.8,$J219*R219))),IF($G$6=4,(IF(I219="PK Madya",$J219*R219,IF(I219="PK Utama",$J219*R219,0))),"salah"))))</f>
        <v>0</v>
      </c>
      <c r="T219" s="69"/>
    </row>
    <row r="220" s="1" customFormat="1" ht="25.5" spans="1:33">
      <c r="A220" s="25"/>
      <c r="B220" s="26"/>
      <c r="C220" s="26"/>
      <c r="D220" s="283" t="s">
        <v>49</v>
      </c>
      <c r="E220" s="28" t="s">
        <v>898</v>
      </c>
      <c r="F220" s="29"/>
      <c r="G220" s="30" t="s">
        <v>899</v>
      </c>
      <c r="H220" s="31" t="s">
        <v>900</v>
      </c>
      <c r="I220" s="50" t="s">
        <v>526</v>
      </c>
      <c r="J220" s="58">
        <v>0.165</v>
      </c>
      <c r="K220" s="52"/>
      <c r="L220" s="130">
        <f t="shared" si="40"/>
        <v>0</v>
      </c>
      <c r="M220" s="52"/>
      <c r="N220" s="54">
        <f t="shared" si="45"/>
        <v>0</v>
      </c>
      <c r="O220" s="52"/>
      <c r="P220" s="54">
        <f t="shared" si="46"/>
        <v>0</v>
      </c>
      <c r="Q220" s="54">
        <f t="shared" si="47"/>
        <v>0</v>
      </c>
      <c r="R220" s="52"/>
      <c r="S220" s="54">
        <f t="shared" si="48"/>
        <v>0</v>
      </c>
      <c r="T220" s="77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ht="28.5" customHeight="1" spans="2:20">
      <c r="B221" s="33"/>
      <c r="C221" s="33"/>
      <c r="D221" s="283" t="s">
        <v>53</v>
      </c>
      <c r="E221" s="28" t="s">
        <v>901</v>
      </c>
      <c r="F221" s="29"/>
      <c r="G221" s="30" t="s">
        <v>902</v>
      </c>
      <c r="H221" s="122" t="s">
        <v>104</v>
      </c>
      <c r="I221" s="50" t="s">
        <v>526</v>
      </c>
      <c r="J221" s="164">
        <v>0.09</v>
      </c>
      <c r="K221" s="154"/>
      <c r="L221" s="130">
        <f t="shared" si="40"/>
        <v>0</v>
      </c>
      <c r="M221" s="154"/>
      <c r="N221" s="54">
        <f t="shared" si="45"/>
        <v>0</v>
      </c>
      <c r="O221" s="52"/>
      <c r="P221" s="54">
        <f t="shared" si="46"/>
        <v>0</v>
      </c>
      <c r="Q221" s="54">
        <f t="shared" si="47"/>
        <v>0</v>
      </c>
      <c r="R221" s="52"/>
      <c r="S221" s="54">
        <f t="shared" si="48"/>
        <v>0</v>
      </c>
      <c r="T221" s="132"/>
    </row>
    <row r="222" spans="2:20">
      <c r="B222" s="33"/>
      <c r="C222" s="33"/>
      <c r="D222" s="283" t="s">
        <v>58</v>
      </c>
      <c r="E222" s="28" t="s">
        <v>903</v>
      </c>
      <c r="F222" s="29"/>
      <c r="G222" s="30" t="s">
        <v>904</v>
      </c>
      <c r="H222" s="122" t="s">
        <v>905</v>
      </c>
      <c r="I222" s="50" t="s">
        <v>485</v>
      </c>
      <c r="J222" s="57">
        <v>0.1</v>
      </c>
      <c r="K222" s="47"/>
      <c r="L222" s="130">
        <f t="shared" si="40"/>
        <v>0</v>
      </c>
      <c r="M222" s="47"/>
      <c r="N222" s="54">
        <f t="shared" si="45"/>
        <v>0</v>
      </c>
      <c r="O222" s="52"/>
      <c r="P222" s="54">
        <f t="shared" si="46"/>
        <v>0</v>
      </c>
      <c r="Q222" s="54">
        <f t="shared" si="47"/>
        <v>0</v>
      </c>
      <c r="R222" s="52"/>
      <c r="S222" s="54">
        <f t="shared" si="48"/>
        <v>0</v>
      </c>
      <c r="T222" s="69"/>
    </row>
    <row r="223" ht="25.5" spans="2:20">
      <c r="B223" s="33"/>
      <c r="C223" s="33"/>
      <c r="D223" s="283" t="s">
        <v>64</v>
      </c>
      <c r="E223" s="28" t="s">
        <v>906</v>
      </c>
      <c r="F223" s="29"/>
      <c r="G223" s="136" t="s">
        <v>907</v>
      </c>
      <c r="H223" s="31" t="s">
        <v>114</v>
      </c>
      <c r="I223" s="50" t="s">
        <v>526</v>
      </c>
      <c r="J223" s="57">
        <v>0.04</v>
      </c>
      <c r="K223" s="47"/>
      <c r="L223" s="130">
        <f t="shared" si="40"/>
        <v>0</v>
      </c>
      <c r="M223" s="47"/>
      <c r="N223" s="54">
        <f t="shared" si="45"/>
        <v>0</v>
      </c>
      <c r="O223" s="52"/>
      <c r="P223" s="54">
        <f t="shared" si="46"/>
        <v>0</v>
      </c>
      <c r="Q223" s="54">
        <f t="shared" si="47"/>
        <v>0</v>
      </c>
      <c r="R223" s="52"/>
      <c r="S223" s="54">
        <f t="shared" si="48"/>
        <v>0</v>
      </c>
      <c r="T223" s="69"/>
    </row>
    <row r="224" ht="25.5" spans="2:20">
      <c r="B224" s="33"/>
      <c r="C224" s="33"/>
      <c r="D224" s="283" t="s">
        <v>69</v>
      </c>
      <c r="E224" s="28" t="s">
        <v>908</v>
      </c>
      <c r="F224" s="29"/>
      <c r="G224" s="30" t="s">
        <v>909</v>
      </c>
      <c r="H224" s="31" t="s">
        <v>910</v>
      </c>
      <c r="I224" s="50" t="s">
        <v>526</v>
      </c>
      <c r="J224" s="57">
        <v>0.11</v>
      </c>
      <c r="K224" s="47"/>
      <c r="L224" s="130">
        <f t="shared" si="40"/>
        <v>0</v>
      </c>
      <c r="M224" s="47"/>
      <c r="N224" s="54">
        <f t="shared" si="45"/>
        <v>0</v>
      </c>
      <c r="O224" s="52"/>
      <c r="P224" s="54">
        <f t="shared" si="46"/>
        <v>0</v>
      </c>
      <c r="Q224" s="54">
        <f t="shared" si="47"/>
        <v>0</v>
      </c>
      <c r="R224" s="52"/>
      <c r="S224" s="54">
        <f t="shared" si="48"/>
        <v>0</v>
      </c>
      <c r="T224" s="69"/>
    </row>
    <row r="225" ht="25.5" spans="2:20">
      <c r="B225" s="33"/>
      <c r="C225" s="33"/>
      <c r="D225" s="283" t="s">
        <v>73</v>
      </c>
      <c r="E225" s="28" t="s">
        <v>911</v>
      </c>
      <c r="F225" s="29"/>
      <c r="G225" s="30" t="s">
        <v>912</v>
      </c>
      <c r="H225" s="31" t="s">
        <v>114</v>
      </c>
      <c r="I225" s="50" t="s">
        <v>526</v>
      </c>
      <c r="J225" s="57">
        <v>0.07</v>
      </c>
      <c r="K225" s="47"/>
      <c r="L225" s="130">
        <f t="shared" si="40"/>
        <v>0</v>
      </c>
      <c r="M225" s="47"/>
      <c r="N225" s="54">
        <f t="shared" si="45"/>
        <v>0</v>
      </c>
      <c r="O225" s="52"/>
      <c r="P225" s="54">
        <f t="shared" si="46"/>
        <v>0</v>
      </c>
      <c r="Q225" s="54">
        <f t="shared" si="47"/>
        <v>0</v>
      </c>
      <c r="R225" s="52"/>
      <c r="S225" s="54">
        <f t="shared" si="48"/>
        <v>0</v>
      </c>
      <c r="T225" s="69"/>
    </row>
    <row r="226" spans="2:20">
      <c r="B226" s="33"/>
      <c r="C226" s="33"/>
      <c r="D226" s="283" t="s">
        <v>77</v>
      </c>
      <c r="E226" s="28" t="s">
        <v>913</v>
      </c>
      <c r="F226" s="29"/>
      <c r="G226" s="30" t="s">
        <v>914</v>
      </c>
      <c r="H226" s="137" t="s">
        <v>52</v>
      </c>
      <c r="I226" s="50" t="s">
        <v>526</v>
      </c>
      <c r="J226" s="57">
        <v>0.165</v>
      </c>
      <c r="K226" s="47"/>
      <c r="L226" s="130">
        <f t="shared" si="40"/>
        <v>0</v>
      </c>
      <c r="M226" s="47"/>
      <c r="N226" s="54">
        <f t="shared" si="45"/>
        <v>0</v>
      </c>
      <c r="O226" s="52"/>
      <c r="P226" s="54">
        <f t="shared" si="46"/>
        <v>0</v>
      </c>
      <c r="Q226" s="54">
        <f t="shared" si="47"/>
        <v>0</v>
      </c>
      <c r="R226" s="52"/>
      <c r="S226" s="54">
        <f t="shared" si="48"/>
        <v>0</v>
      </c>
      <c r="T226" s="69"/>
    </row>
    <row r="227" ht="25.5" spans="2:20">
      <c r="B227" s="33"/>
      <c r="C227" s="33"/>
      <c r="D227" s="283" t="s">
        <v>80</v>
      </c>
      <c r="E227" s="28" t="s">
        <v>915</v>
      </c>
      <c r="F227" s="29"/>
      <c r="G227" s="30" t="s">
        <v>916</v>
      </c>
      <c r="H227" s="137" t="s">
        <v>52</v>
      </c>
      <c r="I227" s="50" t="s">
        <v>526</v>
      </c>
      <c r="J227" s="57">
        <v>0.165</v>
      </c>
      <c r="K227" s="47"/>
      <c r="L227" s="130">
        <f t="shared" si="40"/>
        <v>0</v>
      </c>
      <c r="M227" s="47"/>
      <c r="N227" s="54">
        <f t="shared" si="45"/>
        <v>0</v>
      </c>
      <c r="O227" s="52"/>
      <c r="P227" s="54">
        <f t="shared" si="46"/>
        <v>0</v>
      </c>
      <c r="Q227" s="54">
        <f t="shared" si="47"/>
        <v>0</v>
      </c>
      <c r="R227" s="52"/>
      <c r="S227" s="54">
        <f t="shared" si="48"/>
        <v>0</v>
      </c>
      <c r="T227" s="69"/>
    </row>
    <row r="228" spans="2:20">
      <c r="B228" s="33"/>
      <c r="C228" s="33"/>
      <c r="D228" s="283" t="s">
        <v>84</v>
      </c>
      <c r="E228" s="28" t="s">
        <v>917</v>
      </c>
      <c r="F228" s="29"/>
      <c r="G228" s="30" t="s">
        <v>918</v>
      </c>
      <c r="H228" s="137" t="s">
        <v>47</v>
      </c>
      <c r="I228" s="50" t="s">
        <v>526</v>
      </c>
      <c r="J228" s="57">
        <v>0.6</v>
      </c>
      <c r="K228" s="47"/>
      <c r="L228" s="130">
        <f t="shared" si="40"/>
        <v>0</v>
      </c>
      <c r="M228" s="47"/>
      <c r="N228" s="54">
        <f t="shared" si="45"/>
        <v>0</v>
      </c>
      <c r="O228" s="52"/>
      <c r="P228" s="54">
        <f t="shared" si="46"/>
        <v>0</v>
      </c>
      <c r="Q228" s="54">
        <f t="shared" si="47"/>
        <v>0</v>
      </c>
      <c r="R228" s="52"/>
      <c r="S228" s="54">
        <f t="shared" si="48"/>
        <v>0</v>
      </c>
      <c r="T228" s="69"/>
    </row>
    <row r="229" ht="19.5" customHeight="1" spans="2:20">
      <c r="B229" s="33"/>
      <c r="C229" s="33"/>
      <c r="D229" s="283" t="s">
        <v>87</v>
      </c>
      <c r="E229" s="28" t="s">
        <v>919</v>
      </c>
      <c r="F229" s="29"/>
      <c r="G229" s="30" t="s">
        <v>920</v>
      </c>
      <c r="H229" s="137" t="s">
        <v>52</v>
      </c>
      <c r="I229" s="50" t="s">
        <v>485</v>
      </c>
      <c r="J229" s="57">
        <v>0.14</v>
      </c>
      <c r="K229" s="47"/>
      <c r="L229" s="130">
        <f t="shared" si="40"/>
        <v>0</v>
      </c>
      <c r="M229" s="47"/>
      <c r="N229" s="54">
        <f t="shared" si="45"/>
        <v>0</v>
      </c>
      <c r="O229" s="52"/>
      <c r="P229" s="54">
        <f t="shared" si="46"/>
        <v>0</v>
      </c>
      <c r="Q229" s="54">
        <f t="shared" si="47"/>
        <v>0</v>
      </c>
      <c r="R229" s="52"/>
      <c r="S229" s="54">
        <f t="shared" si="48"/>
        <v>0</v>
      </c>
      <c r="T229" s="69"/>
    </row>
    <row r="230" s="1" customFormat="1" spans="1:33">
      <c r="A230" s="25"/>
      <c r="B230" s="19" t="s">
        <v>285</v>
      </c>
      <c r="C230" s="34" t="s">
        <v>286</v>
      </c>
      <c r="D230" s="35"/>
      <c r="E230" s="35"/>
      <c r="F230" s="35"/>
      <c r="G230" s="35"/>
      <c r="H230" s="35"/>
      <c r="I230" s="35"/>
      <c r="J230" s="165"/>
      <c r="K230" s="52"/>
      <c r="L230" s="166"/>
      <c r="M230" s="52"/>
      <c r="N230" s="54"/>
      <c r="O230" s="52"/>
      <c r="P230" s="54"/>
      <c r="Q230" s="54"/>
      <c r="R230" s="52"/>
      <c r="S230" s="54"/>
      <c r="T230" s="69"/>
      <c r="U230" s="134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="1" customFormat="1" spans="1:33">
      <c r="A231" s="25"/>
      <c r="B231" s="19"/>
      <c r="C231" s="138" t="s">
        <v>30</v>
      </c>
      <c r="D231" s="34" t="s">
        <v>287</v>
      </c>
      <c r="E231" s="35"/>
      <c r="F231" s="35"/>
      <c r="G231" s="35"/>
      <c r="H231" s="35"/>
      <c r="I231" s="35"/>
      <c r="J231" s="165"/>
      <c r="K231" s="52"/>
      <c r="L231" s="166"/>
      <c r="M231" s="52"/>
      <c r="N231" s="54"/>
      <c r="O231" s="52"/>
      <c r="P231" s="54"/>
      <c r="Q231" s="54"/>
      <c r="R231" s="52"/>
      <c r="S231" s="54"/>
      <c r="T231" s="69"/>
      <c r="U231" s="134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="1" customFormat="1" ht="42" customHeight="1" spans="1:33">
      <c r="A232" s="25"/>
      <c r="B232" s="19"/>
      <c r="C232" s="138"/>
      <c r="D232" s="120" t="s">
        <v>288</v>
      </c>
      <c r="E232" s="39"/>
      <c r="F232" s="139"/>
      <c r="G232" s="140" t="s">
        <v>289</v>
      </c>
      <c r="H232" s="141" t="s">
        <v>290</v>
      </c>
      <c r="I232" s="129" t="s">
        <v>291</v>
      </c>
      <c r="J232" s="139" t="s">
        <v>292</v>
      </c>
      <c r="K232" s="52"/>
      <c r="L232" s="166"/>
      <c r="M232" s="52"/>
      <c r="N232" s="54"/>
      <c r="O232" s="52"/>
      <c r="P232" s="54"/>
      <c r="Q232" s="54"/>
      <c r="R232" s="52"/>
      <c r="S232" s="54"/>
      <c r="T232" s="69"/>
      <c r="U232" s="134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="1" customFormat="1" spans="1:33">
      <c r="A233" s="25"/>
      <c r="B233" s="19"/>
      <c r="C233" s="22" t="s">
        <v>41</v>
      </c>
      <c r="D233" s="34" t="s">
        <v>293</v>
      </c>
      <c r="E233" s="35"/>
      <c r="F233" s="35"/>
      <c r="G233" s="35"/>
      <c r="H233" s="35"/>
      <c r="I233" s="35"/>
      <c r="J233" s="165"/>
      <c r="K233" s="52"/>
      <c r="L233" s="166"/>
      <c r="M233" s="52"/>
      <c r="N233" s="54"/>
      <c r="O233" s="52"/>
      <c r="P233" s="54"/>
      <c r="Q233" s="54"/>
      <c r="R233" s="52"/>
      <c r="S233" s="54"/>
      <c r="T233" s="69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ht="55.5" customHeight="1" spans="2:20">
      <c r="B234" s="26"/>
      <c r="C234" s="26"/>
      <c r="D234" s="142" t="s">
        <v>34</v>
      </c>
      <c r="E234" s="143" t="s">
        <v>294</v>
      </c>
      <c r="F234" s="144"/>
      <c r="G234" s="145"/>
      <c r="H234" s="146"/>
      <c r="I234" s="145"/>
      <c r="J234" s="145"/>
      <c r="K234" s="145"/>
      <c r="L234" s="167"/>
      <c r="M234" s="145"/>
      <c r="N234" s="168"/>
      <c r="O234" s="145"/>
      <c r="P234" s="168"/>
      <c r="Q234" s="168"/>
      <c r="R234" s="145"/>
      <c r="S234" s="168"/>
      <c r="T234" s="77"/>
    </row>
    <row r="235" s="1" customFormat="1" ht="42" customHeight="1" spans="1:33">
      <c r="A235" s="25"/>
      <c r="B235" s="26"/>
      <c r="C235" s="26"/>
      <c r="D235" s="26"/>
      <c r="E235" s="147" t="s">
        <v>295</v>
      </c>
      <c r="F235" s="148" t="s">
        <v>296</v>
      </c>
      <c r="G235" s="129" t="s">
        <v>297</v>
      </c>
      <c r="H235" s="129" t="s">
        <v>290</v>
      </c>
      <c r="I235" s="129" t="s">
        <v>298</v>
      </c>
      <c r="J235" s="169">
        <v>20</v>
      </c>
      <c r="K235" s="154"/>
      <c r="L235" s="130">
        <f t="shared" ref="L235:L248" si="49">K235*J235</f>
        <v>0</v>
      </c>
      <c r="M235" s="154"/>
      <c r="N235" s="170">
        <f>J235*M235</f>
        <v>0</v>
      </c>
      <c r="O235" s="154"/>
      <c r="P235" s="171">
        <f>J235*O235</f>
        <v>0</v>
      </c>
      <c r="Q235" s="171">
        <f>AVERAGE(N235,P235)</f>
        <v>0</v>
      </c>
      <c r="R235" s="154"/>
      <c r="S235" s="171">
        <f>J235*R235</f>
        <v>0</v>
      </c>
      <c r="T235" s="132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="1" customFormat="1" ht="30.75" customHeight="1" spans="1:33">
      <c r="A236" s="25"/>
      <c r="B236" s="26"/>
      <c r="C236" s="26"/>
      <c r="D236" s="26"/>
      <c r="E236" s="38" t="s">
        <v>299</v>
      </c>
      <c r="F236" s="139" t="s">
        <v>300</v>
      </c>
      <c r="G236" s="129" t="s">
        <v>297</v>
      </c>
      <c r="H236" s="52" t="s">
        <v>290</v>
      </c>
      <c r="I236" s="52" t="s">
        <v>298</v>
      </c>
      <c r="J236" s="172">
        <v>12.5</v>
      </c>
      <c r="K236" s="47"/>
      <c r="L236" s="130">
        <f t="shared" si="49"/>
        <v>0</v>
      </c>
      <c r="M236" s="47"/>
      <c r="N236" s="170">
        <f t="shared" ref="N236:N237" si="50">J236*M236</f>
        <v>0</v>
      </c>
      <c r="O236" s="154"/>
      <c r="P236" s="171">
        <f t="shared" ref="P236:P237" si="51">J236*O236</f>
        <v>0</v>
      </c>
      <c r="Q236" s="171">
        <f t="shared" ref="Q236:Q237" si="52">AVERAGE(N236,P236)</f>
        <v>0</v>
      </c>
      <c r="R236" s="154"/>
      <c r="S236" s="171">
        <f t="shared" ref="S236:S237" si="53">J236*R236</f>
        <v>0</v>
      </c>
      <c r="T236" s="69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="1" customFormat="1" ht="57" customHeight="1" spans="1:33">
      <c r="A237" s="25"/>
      <c r="B237" s="26"/>
      <c r="C237" s="26"/>
      <c r="D237" s="26"/>
      <c r="E237" s="149" t="s">
        <v>301</v>
      </c>
      <c r="F237" s="144" t="s">
        <v>302</v>
      </c>
      <c r="G237" s="150" t="s">
        <v>303</v>
      </c>
      <c r="H237" s="145" t="s">
        <v>290</v>
      </c>
      <c r="I237" s="52" t="s">
        <v>298</v>
      </c>
      <c r="J237" s="173">
        <v>6</v>
      </c>
      <c r="K237" s="56"/>
      <c r="L237" s="130">
        <f t="shared" si="49"/>
        <v>0</v>
      </c>
      <c r="M237" s="47"/>
      <c r="N237" s="170">
        <f t="shared" si="50"/>
        <v>0</v>
      </c>
      <c r="O237" s="154"/>
      <c r="P237" s="171">
        <f t="shared" si="51"/>
        <v>0</v>
      </c>
      <c r="Q237" s="171">
        <f t="shared" si="52"/>
        <v>0</v>
      </c>
      <c r="R237" s="154"/>
      <c r="S237" s="171">
        <f t="shared" si="53"/>
        <v>0</v>
      </c>
      <c r="T237" s="77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="1" customFormat="1" ht="55.5" customHeight="1" spans="1:33">
      <c r="A238" s="25"/>
      <c r="B238" s="26"/>
      <c r="C238" s="26"/>
      <c r="D238" s="142" t="s">
        <v>49</v>
      </c>
      <c r="E238" s="151" t="s">
        <v>304</v>
      </c>
      <c r="F238" s="151"/>
      <c r="G238" s="145"/>
      <c r="H238" s="77"/>
      <c r="I238" s="145"/>
      <c r="J238" s="173"/>
      <c r="K238" s="56"/>
      <c r="L238" s="167">
        <f t="shared" si="49"/>
        <v>0</v>
      </c>
      <c r="M238" s="56"/>
      <c r="N238" s="168"/>
      <c r="O238" s="56"/>
      <c r="P238" s="174"/>
      <c r="Q238" s="174"/>
      <c r="R238" s="56"/>
      <c r="S238" s="174"/>
      <c r="T238" s="77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ht="14.25" customHeight="1" spans="2:20">
      <c r="B239" s="33"/>
      <c r="C239" s="33"/>
      <c r="D239" s="33"/>
      <c r="E239" s="152" t="s">
        <v>305</v>
      </c>
      <c r="F239" s="153" t="s">
        <v>306</v>
      </c>
      <c r="G239" s="154" t="s">
        <v>307</v>
      </c>
      <c r="H239" s="154" t="s">
        <v>290</v>
      </c>
      <c r="I239" s="154" t="s">
        <v>298</v>
      </c>
      <c r="J239" s="175">
        <v>8</v>
      </c>
      <c r="K239" s="154"/>
      <c r="L239" s="130">
        <f t="shared" si="49"/>
        <v>0</v>
      </c>
      <c r="M239" s="154"/>
      <c r="N239" s="170">
        <f t="shared" ref="N239:N240" si="54">J239*M239</f>
        <v>0</v>
      </c>
      <c r="O239" s="154"/>
      <c r="P239" s="171">
        <f t="shared" ref="P239:P240" si="55">J239*O239</f>
        <v>0</v>
      </c>
      <c r="Q239" s="171">
        <f t="shared" ref="Q239:Q240" si="56">AVERAGE(N239,P239)</f>
        <v>0</v>
      </c>
      <c r="R239" s="154"/>
      <c r="S239" s="171">
        <f t="shared" ref="S239:S240" si="57">J239*R239</f>
        <v>0</v>
      </c>
      <c r="T239" s="132"/>
    </row>
    <row r="240" s="1" customFormat="1" ht="18" customHeight="1" spans="1:33">
      <c r="A240" s="25"/>
      <c r="B240" s="33"/>
      <c r="C240" s="33"/>
      <c r="D240" s="155"/>
      <c r="E240" s="156" t="s">
        <v>308</v>
      </c>
      <c r="F240" s="157" t="s">
        <v>309</v>
      </c>
      <c r="G240" s="47" t="s">
        <v>310</v>
      </c>
      <c r="H240" s="47" t="s">
        <v>290</v>
      </c>
      <c r="I240" s="47" t="s">
        <v>298</v>
      </c>
      <c r="J240" s="176">
        <v>4</v>
      </c>
      <c r="K240" s="47"/>
      <c r="L240" s="130">
        <f t="shared" si="49"/>
        <v>0</v>
      </c>
      <c r="M240" s="47"/>
      <c r="N240" s="170">
        <f t="shared" si="54"/>
        <v>0</v>
      </c>
      <c r="O240" s="154"/>
      <c r="P240" s="171">
        <f t="shared" si="55"/>
        <v>0</v>
      </c>
      <c r="Q240" s="171">
        <f t="shared" si="56"/>
        <v>0</v>
      </c>
      <c r="R240" s="154"/>
      <c r="S240" s="171">
        <f t="shared" si="57"/>
        <v>0</v>
      </c>
      <c r="T240" s="69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="1" customFormat="1" ht="59.25" customHeight="1" spans="1:33">
      <c r="A241" s="25"/>
      <c r="B241" s="26"/>
      <c r="C241" s="26"/>
      <c r="D241" s="142" t="s">
        <v>53</v>
      </c>
      <c r="E241" s="143" t="s">
        <v>311</v>
      </c>
      <c r="F241" s="144"/>
      <c r="G241" s="145"/>
      <c r="H241" s="145"/>
      <c r="I241" s="145"/>
      <c r="J241" s="173"/>
      <c r="K241" s="145"/>
      <c r="L241" s="177"/>
      <c r="M241" s="145"/>
      <c r="N241" s="168"/>
      <c r="O241" s="145"/>
      <c r="P241" s="168"/>
      <c r="Q241" s="168"/>
      <c r="R241" s="145"/>
      <c r="S241" s="174"/>
      <c r="T241" s="77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="1" customFormat="1" ht="28.5" customHeight="1" spans="1:33">
      <c r="A242" s="25"/>
      <c r="B242" s="26"/>
      <c r="C242" s="26"/>
      <c r="D242" s="26"/>
      <c r="E242" s="147" t="s">
        <v>295</v>
      </c>
      <c r="F242" s="158" t="s">
        <v>312</v>
      </c>
      <c r="G242" s="129" t="s">
        <v>307</v>
      </c>
      <c r="H242" s="129" t="s">
        <v>290</v>
      </c>
      <c r="I242" s="129" t="s">
        <v>298</v>
      </c>
      <c r="J242" s="169">
        <v>8</v>
      </c>
      <c r="K242" s="154"/>
      <c r="L242" s="130">
        <f t="shared" si="49"/>
        <v>0</v>
      </c>
      <c r="M242" s="154"/>
      <c r="N242" s="170">
        <f t="shared" ref="N242:N243" si="58">J242*M242</f>
        <v>0</v>
      </c>
      <c r="O242" s="154"/>
      <c r="P242" s="171">
        <f t="shared" ref="P242:P243" si="59">J242*O242</f>
        <v>0</v>
      </c>
      <c r="Q242" s="171">
        <f t="shared" ref="Q242:Q243" si="60">AVERAGE(N242,P242)</f>
        <v>0</v>
      </c>
      <c r="R242" s="154"/>
      <c r="S242" s="171">
        <f t="shared" ref="S242:S243" si="61">J242*R242</f>
        <v>0</v>
      </c>
      <c r="T242" s="132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="1" customFormat="1" ht="27" customHeight="1" spans="1:33">
      <c r="A243" s="25"/>
      <c r="B243" s="33"/>
      <c r="C243" s="33"/>
      <c r="D243" s="155"/>
      <c r="E243" s="156" t="s">
        <v>299</v>
      </c>
      <c r="F243" s="159" t="s">
        <v>313</v>
      </c>
      <c r="G243" s="47" t="s">
        <v>314</v>
      </c>
      <c r="H243" s="47" t="s">
        <v>290</v>
      </c>
      <c r="I243" s="47" t="s">
        <v>298</v>
      </c>
      <c r="J243" s="176">
        <v>4</v>
      </c>
      <c r="K243" s="47"/>
      <c r="L243" s="130">
        <f t="shared" si="49"/>
        <v>0</v>
      </c>
      <c r="M243" s="47"/>
      <c r="N243" s="170">
        <f t="shared" si="58"/>
        <v>0</v>
      </c>
      <c r="O243" s="154"/>
      <c r="P243" s="171">
        <f t="shared" si="59"/>
        <v>0</v>
      </c>
      <c r="Q243" s="171">
        <f t="shared" si="60"/>
        <v>0</v>
      </c>
      <c r="R243" s="154"/>
      <c r="S243" s="171">
        <f t="shared" si="61"/>
        <v>0</v>
      </c>
      <c r="T243" s="31"/>
      <c r="U243" s="13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="1" customFormat="1" ht="60" customHeight="1" spans="1:33">
      <c r="A244" s="25"/>
      <c r="B244" s="26"/>
      <c r="C244" s="26"/>
      <c r="D244" s="26" t="s">
        <v>315</v>
      </c>
      <c r="E244" s="143" t="s">
        <v>316</v>
      </c>
      <c r="F244" s="144"/>
      <c r="G244" s="150"/>
      <c r="H244" s="160"/>
      <c r="I244" s="150"/>
      <c r="J244" s="150"/>
      <c r="K244" s="56"/>
      <c r="L244" s="167"/>
      <c r="M244" s="56"/>
      <c r="N244" s="168"/>
      <c r="O244" s="56"/>
      <c r="P244" s="174"/>
      <c r="Q244" s="174"/>
      <c r="R244" s="56"/>
      <c r="S244" s="174"/>
      <c r="T244" s="77"/>
      <c r="U244" s="2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="1" customFormat="1" ht="18" customHeight="1" spans="1:33">
      <c r="A245" s="25"/>
      <c r="B245" s="26"/>
      <c r="C245" s="26"/>
      <c r="D245" s="26"/>
      <c r="E245" s="147" t="s">
        <v>295</v>
      </c>
      <c r="F245" s="158" t="s">
        <v>306</v>
      </c>
      <c r="G245" s="129" t="s">
        <v>307</v>
      </c>
      <c r="H245" s="129" t="s">
        <v>290</v>
      </c>
      <c r="I245" s="129" t="s">
        <v>298</v>
      </c>
      <c r="J245" s="169">
        <v>7</v>
      </c>
      <c r="K245" s="154"/>
      <c r="L245" s="130">
        <f t="shared" si="49"/>
        <v>0</v>
      </c>
      <c r="M245" s="154"/>
      <c r="N245" s="170">
        <f t="shared" ref="N245:N248" si="62">J245*M245</f>
        <v>0</v>
      </c>
      <c r="O245" s="154"/>
      <c r="P245" s="171">
        <f t="shared" ref="P245:P248" si="63">J245*O245</f>
        <v>0</v>
      </c>
      <c r="Q245" s="171">
        <f t="shared" ref="Q245:Q248" si="64">AVERAGE(N245,P245)</f>
        <v>0</v>
      </c>
      <c r="R245" s="154"/>
      <c r="S245" s="171">
        <f t="shared" ref="S245:S248" si="65">J245*R245</f>
        <v>0</v>
      </c>
      <c r="T245" s="132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ht="14.25" customHeight="1" spans="2:20">
      <c r="B246" s="26"/>
      <c r="C246" s="26"/>
      <c r="D246" s="26"/>
      <c r="E246" s="38" t="s">
        <v>299</v>
      </c>
      <c r="F246" s="159" t="s">
        <v>309</v>
      </c>
      <c r="G246" s="52" t="s">
        <v>310</v>
      </c>
      <c r="H246" s="52" t="s">
        <v>290</v>
      </c>
      <c r="I246" s="52" t="s">
        <v>298</v>
      </c>
      <c r="J246" s="172">
        <v>3.5</v>
      </c>
      <c r="K246" s="47"/>
      <c r="L246" s="130">
        <f t="shared" si="49"/>
        <v>0</v>
      </c>
      <c r="M246" s="47"/>
      <c r="N246" s="170">
        <f t="shared" si="62"/>
        <v>0</v>
      </c>
      <c r="O246" s="154"/>
      <c r="P246" s="171">
        <f t="shared" si="63"/>
        <v>0</v>
      </c>
      <c r="Q246" s="171">
        <f t="shared" si="64"/>
        <v>0</v>
      </c>
      <c r="R246" s="154"/>
      <c r="S246" s="171">
        <f t="shared" si="65"/>
        <v>0</v>
      </c>
      <c r="T246" s="69"/>
    </row>
    <row r="247" ht="46.5" customHeight="1" spans="2:20">
      <c r="B247" s="26"/>
      <c r="C247" s="26"/>
      <c r="D247" s="36" t="s">
        <v>64</v>
      </c>
      <c r="E247" s="120" t="s">
        <v>317</v>
      </c>
      <c r="F247" s="139"/>
      <c r="G247" s="52" t="s">
        <v>314</v>
      </c>
      <c r="H247" s="52" t="s">
        <v>290</v>
      </c>
      <c r="I247" s="52" t="s">
        <v>298</v>
      </c>
      <c r="J247" s="172">
        <v>2.5</v>
      </c>
      <c r="K247" s="47"/>
      <c r="L247" s="130">
        <f t="shared" si="49"/>
        <v>0</v>
      </c>
      <c r="M247" s="47"/>
      <c r="N247" s="170">
        <f t="shared" si="62"/>
        <v>0</v>
      </c>
      <c r="O247" s="154"/>
      <c r="P247" s="171">
        <f t="shared" si="63"/>
        <v>0</v>
      </c>
      <c r="Q247" s="171">
        <f t="shared" si="64"/>
        <v>0</v>
      </c>
      <c r="R247" s="154"/>
      <c r="S247" s="171">
        <f t="shared" si="65"/>
        <v>0</v>
      </c>
      <c r="T247" s="69"/>
    </row>
    <row r="248" ht="44.25" customHeight="1" spans="2:20">
      <c r="B248" s="26"/>
      <c r="C248" s="26"/>
      <c r="D248" s="36" t="s">
        <v>69</v>
      </c>
      <c r="E248" s="120" t="s">
        <v>318</v>
      </c>
      <c r="F248" s="139"/>
      <c r="G248" s="52" t="s">
        <v>319</v>
      </c>
      <c r="H248" s="52" t="s">
        <v>290</v>
      </c>
      <c r="I248" s="52" t="s">
        <v>298</v>
      </c>
      <c r="J248" s="172">
        <v>2</v>
      </c>
      <c r="K248" s="47"/>
      <c r="L248" s="130">
        <f t="shared" si="49"/>
        <v>0</v>
      </c>
      <c r="M248" s="47"/>
      <c r="N248" s="170">
        <f t="shared" si="62"/>
        <v>0</v>
      </c>
      <c r="O248" s="154"/>
      <c r="P248" s="171">
        <f t="shared" si="63"/>
        <v>0</v>
      </c>
      <c r="Q248" s="171">
        <f t="shared" si="64"/>
        <v>0</v>
      </c>
      <c r="R248" s="154"/>
      <c r="S248" s="171">
        <f t="shared" si="65"/>
        <v>0</v>
      </c>
      <c r="T248" s="69"/>
    </row>
    <row r="249" ht="24.75" customHeight="1" spans="2:20">
      <c r="B249" s="33"/>
      <c r="C249" s="22" t="s">
        <v>146</v>
      </c>
      <c r="D249" s="34" t="s">
        <v>320</v>
      </c>
      <c r="E249" s="35"/>
      <c r="F249" s="35"/>
      <c r="G249" s="35"/>
      <c r="H249" s="35"/>
      <c r="I249" s="35"/>
      <c r="J249" s="165"/>
      <c r="K249" s="47"/>
      <c r="L249" s="166"/>
      <c r="M249" s="47"/>
      <c r="N249" s="54"/>
      <c r="O249" s="47"/>
      <c r="P249" s="49"/>
      <c r="Q249" s="49"/>
      <c r="R249" s="47"/>
      <c r="S249" s="49">
        <f t="shared" ref="S249" si="66">J249*R249</f>
        <v>0</v>
      </c>
      <c r="T249" s="69"/>
    </row>
    <row r="250" ht="47.25" customHeight="1" spans="2:20">
      <c r="B250" s="26"/>
      <c r="C250" s="26"/>
      <c r="D250" s="142" t="s">
        <v>34</v>
      </c>
      <c r="E250" s="143" t="s">
        <v>321</v>
      </c>
      <c r="F250" s="144"/>
      <c r="G250" s="145"/>
      <c r="H250" s="77"/>
      <c r="I250" s="145"/>
      <c r="J250" s="173"/>
      <c r="K250" s="56"/>
      <c r="L250" s="177"/>
      <c r="M250" s="56"/>
      <c r="N250" s="168"/>
      <c r="O250" s="56"/>
      <c r="P250" s="174"/>
      <c r="Q250" s="174"/>
      <c r="R250" s="56"/>
      <c r="S250" s="174"/>
      <c r="T250" s="77"/>
    </row>
    <row r="251" ht="36.75" customHeight="1" spans="2:20">
      <c r="B251" s="26"/>
      <c r="C251" s="26"/>
      <c r="D251" s="161"/>
      <c r="E251" s="147" t="s">
        <v>295</v>
      </c>
      <c r="F251" s="158" t="s">
        <v>312</v>
      </c>
      <c r="G251" s="129" t="s">
        <v>307</v>
      </c>
      <c r="H251" s="129" t="s">
        <v>290</v>
      </c>
      <c r="I251" s="129" t="s">
        <v>298</v>
      </c>
      <c r="J251" s="169">
        <v>7</v>
      </c>
      <c r="K251" s="154"/>
      <c r="L251" s="130">
        <f t="shared" ref="L251:L252" si="67">K251*J251</f>
        <v>0</v>
      </c>
      <c r="M251" s="154"/>
      <c r="N251" s="170">
        <f t="shared" ref="N251:N252" si="68">J251*M251</f>
        <v>0</v>
      </c>
      <c r="O251" s="154"/>
      <c r="P251" s="171">
        <f t="shared" ref="P251:P252" si="69">J251*O251</f>
        <v>0</v>
      </c>
      <c r="Q251" s="171">
        <f t="shared" ref="Q251:Q252" si="70">AVERAGE(N251,P251)</f>
        <v>0</v>
      </c>
      <c r="R251" s="154"/>
      <c r="S251" s="171">
        <f t="shared" ref="S251:S252" si="71">J251*R251</f>
        <v>0</v>
      </c>
      <c r="T251" s="132"/>
    </row>
    <row r="252" s="1" customFormat="1" ht="40.5" customHeight="1" spans="1:33">
      <c r="A252" s="25"/>
      <c r="B252" s="26"/>
      <c r="C252" s="26"/>
      <c r="D252" s="26"/>
      <c r="E252" s="147" t="s">
        <v>299</v>
      </c>
      <c r="F252" s="158" t="s">
        <v>322</v>
      </c>
      <c r="G252" s="129" t="s">
        <v>314</v>
      </c>
      <c r="H252" s="129" t="s">
        <v>290</v>
      </c>
      <c r="I252" s="129" t="s">
        <v>298</v>
      </c>
      <c r="J252" s="169">
        <v>3.5</v>
      </c>
      <c r="K252" s="47"/>
      <c r="L252" s="130">
        <f t="shared" si="67"/>
        <v>0</v>
      </c>
      <c r="M252" s="47"/>
      <c r="N252" s="170">
        <f t="shared" si="68"/>
        <v>0</v>
      </c>
      <c r="O252" s="154"/>
      <c r="P252" s="171">
        <f t="shared" si="69"/>
        <v>0</v>
      </c>
      <c r="Q252" s="171">
        <f t="shared" si="70"/>
        <v>0</v>
      </c>
      <c r="R252" s="154"/>
      <c r="S252" s="171">
        <f t="shared" si="71"/>
        <v>0</v>
      </c>
      <c r="T252" s="69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="1" customFormat="1" ht="44.25" customHeight="1" spans="1:33">
      <c r="A253" s="25"/>
      <c r="B253" s="26"/>
      <c r="C253" s="26"/>
      <c r="D253" s="142" t="s">
        <v>49</v>
      </c>
      <c r="E253" s="143" t="s">
        <v>323</v>
      </c>
      <c r="F253" s="144"/>
      <c r="G253" s="145"/>
      <c r="H253" s="145"/>
      <c r="I253" s="145"/>
      <c r="J253" s="173"/>
      <c r="K253" s="56"/>
      <c r="L253" s="177"/>
      <c r="M253" s="178"/>
      <c r="N253" s="168"/>
      <c r="O253" s="56"/>
      <c r="P253" s="174"/>
      <c r="Q253" s="174"/>
      <c r="R253" s="56"/>
      <c r="S253" s="174"/>
      <c r="T253" s="77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="1" customFormat="1" ht="16.5" customHeight="1" spans="1:33">
      <c r="A254" s="25"/>
      <c r="B254" s="33"/>
      <c r="C254" s="33"/>
      <c r="D254" s="33"/>
      <c r="E254" s="152" t="s">
        <v>295</v>
      </c>
      <c r="F254" s="162" t="s">
        <v>324</v>
      </c>
      <c r="G254" s="154" t="s">
        <v>307</v>
      </c>
      <c r="H254" s="154" t="s">
        <v>290</v>
      </c>
      <c r="I254" s="154" t="s">
        <v>298</v>
      </c>
      <c r="J254" s="175">
        <v>3</v>
      </c>
      <c r="K254" s="154"/>
      <c r="L254" s="130">
        <f t="shared" ref="L254:L290" si="72">K254*J254</f>
        <v>0</v>
      </c>
      <c r="M254" s="154"/>
      <c r="N254" s="170">
        <f t="shared" ref="N254:N255" si="73">J254*M254</f>
        <v>0</v>
      </c>
      <c r="O254" s="154"/>
      <c r="P254" s="171">
        <f t="shared" ref="P254:P255" si="74">J254*O254</f>
        <v>0</v>
      </c>
      <c r="Q254" s="171">
        <f t="shared" ref="Q254:Q255" si="75">AVERAGE(N254,P254)</f>
        <v>0</v>
      </c>
      <c r="R254" s="154"/>
      <c r="S254" s="171">
        <f t="shared" ref="S254:S255" si="76">J254*R254</f>
        <v>0</v>
      </c>
      <c r="T254" s="132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="1" customFormat="1" ht="15.75" customHeight="1" spans="1:33">
      <c r="A255" s="25"/>
      <c r="B255" s="26"/>
      <c r="C255" s="161"/>
      <c r="D255" s="161"/>
      <c r="E255" s="38" t="s">
        <v>299</v>
      </c>
      <c r="F255" s="159" t="s">
        <v>325</v>
      </c>
      <c r="G255" s="52" t="s">
        <v>310</v>
      </c>
      <c r="H255" s="52" t="s">
        <v>290</v>
      </c>
      <c r="I255" s="52" t="s">
        <v>298</v>
      </c>
      <c r="J255" s="172">
        <v>1.5</v>
      </c>
      <c r="K255" s="47"/>
      <c r="L255" s="130">
        <f t="shared" si="72"/>
        <v>0</v>
      </c>
      <c r="M255" s="47"/>
      <c r="N255" s="170">
        <f t="shared" si="73"/>
        <v>0</v>
      </c>
      <c r="O255" s="154"/>
      <c r="P255" s="171">
        <f t="shared" si="74"/>
        <v>0</v>
      </c>
      <c r="Q255" s="171">
        <f t="shared" si="75"/>
        <v>0</v>
      </c>
      <c r="R255" s="154"/>
      <c r="S255" s="171">
        <f t="shared" si="76"/>
        <v>0</v>
      </c>
      <c r="T255" s="69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="1" customFormat="1" ht="15.75" customHeight="1" spans="1:33">
      <c r="A256" s="25"/>
      <c r="B256" s="26"/>
      <c r="C256" s="117" t="s">
        <v>326</v>
      </c>
      <c r="D256" s="34" t="s">
        <v>327</v>
      </c>
      <c r="E256" s="35"/>
      <c r="F256" s="35"/>
      <c r="G256" s="35"/>
      <c r="H256" s="35"/>
      <c r="I256" s="35"/>
      <c r="J256" s="165"/>
      <c r="K256" s="47"/>
      <c r="L256" s="130"/>
      <c r="M256" s="47"/>
      <c r="N256" s="54"/>
      <c r="O256" s="47"/>
      <c r="P256" s="49"/>
      <c r="Q256" s="49"/>
      <c r="R256" s="47"/>
      <c r="S256" s="49"/>
      <c r="T256" s="69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="1" customFormat="1" ht="54.75" customHeight="1" spans="1:33">
      <c r="A257" s="25"/>
      <c r="B257" s="26"/>
      <c r="C257" s="161"/>
      <c r="D257" s="161" t="s">
        <v>34</v>
      </c>
      <c r="E257" s="143" t="s">
        <v>328</v>
      </c>
      <c r="F257" s="144"/>
      <c r="G257" s="180" t="s">
        <v>307</v>
      </c>
      <c r="H257" s="52" t="s">
        <v>290</v>
      </c>
      <c r="I257" s="52" t="s">
        <v>298</v>
      </c>
      <c r="J257" s="172">
        <v>3</v>
      </c>
      <c r="K257" s="47"/>
      <c r="L257" s="130">
        <f t="shared" si="72"/>
        <v>0</v>
      </c>
      <c r="M257" s="47"/>
      <c r="N257" s="170">
        <f>J257*M257</f>
        <v>0</v>
      </c>
      <c r="O257" s="154"/>
      <c r="P257" s="171">
        <f>J257*O257</f>
        <v>0</v>
      </c>
      <c r="Q257" s="171">
        <f>AVERAGE(N257,P257)</f>
        <v>0</v>
      </c>
      <c r="R257" s="154"/>
      <c r="S257" s="171">
        <f>J257*R257</f>
        <v>0</v>
      </c>
      <c r="T257" s="69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="1" customFormat="1" ht="15.75" customHeight="1" spans="1:33">
      <c r="A258" s="25"/>
      <c r="B258" s="26"/>
      <c r="C258" s="117" t="s">
        <v>329</v>
      </c>
      <c r="D258" s="34" t="s">
        <v>330</v>
      </c>
      <c r="E258" s="35"/>
      <c r="F258" s="35"/>
      <c r="G258" s="35"/>
      <c r="H258" s="35"/>
      <c r="I258" s="35"/>
      <c r="J258" s="165"/>
      <c r="K258" s="47"/>
      <c r="L258" s="166"/>
      <c r="M258" s="47"/>
      <c r="N258" s="54"/>
      <c r="O258" s="47"/>
      <c r="P258" s="49"/>
      <c r="Q258" s="49"/>
      <c r="R258" s="47"/>
      <c r="S258" s="49"/>
      <c r="T258" s="69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="1" customFormat="1" ht="15.75" customHeight="1" spans="1:33">
      <c r="A259" s="25"/>
      <c r="B259" s="26"/>
      <c r="C259" s="117"/>
      <c r="D259" s="161" t="s">
        <v>34</v>
      </c>
      <c r="E259" s="143" t="s">
        <v>331</v>
      </c>
      <c r="F259" s="144"/>
      <c r="G259" s="180" t="s">
        <v>332</v>
      </c>
      <c r="H259" s="52" t="s">
        <v>290</v>
      </c>
      <c r="I259" s="52" t="s">
        <v>298</v>
      </c>
      <c r="J259" s="172">
        <v>0.5</v>
      </c>
      <c r="K259" s="47"/>
      <c r="L259" s="130">
        <f t="shared" si="72"/>
        <v>0</v>
      </c>
      <c r="M259" s="47"/>
      <c r="N259" s="170">
        <f>J259*M259</f>
        <v>0</v>
      </c>
      <c r="O259" s="154"/>
      <c r="P259" s="171">
        <f>J259*O259</f>
        <v>0</v>
      </c>
      <c r="Q259" s="171">
        <f>AVERAGE(N259,P259)</f>
        <v>0</v>
      </c>
      <c r="R259" s="154"/>
      <c r="S259" s="171">
        <f>J259*R259</f>
        <v>0</v>
      </c>
      <c r="T259" s="69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="1" customFormat="1" ht="30" customHeight="1" spans="1:33">
      <c r="A260" s="25"/>
      <c r="B260" s="26"/>
      <c r="C260" s="117"/>
      <c r="D260" s="161" t="s">
        <v>49</v>
      </c>
      <c r="E260" s="120" t="s">
        <v>333</v>
      </c>
      <c r="F260" s="139"/>
      <c r="G260" s="180"/>
      <c r="H260" s="52"/>
      <c r="I260" s="52"/>
      <c r="J260" s="172"/>
      <c r="K260" s="47"/>
      <c r="L260" s="166"/>
      <c r="M260" s="47"/>
      <c r="N260" s="54"/>
      <c r="O260" s="47"/>
      <c r="P260" s="49"/>
      <c r="Q260" s="49"/>
      <c r="R260" s="47"/>
      <c r="S260" s="49"/>
      <c r="T260" s="69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="1" customFormat="1" ht="30" customHeight="1" spans="1:33">
      <c r="A261" s="25"/>
      <c r="B261" s="26"/>
      <c r="C261" s="117"/>
      <c r="D261" s="161"/>
      <c r="E261" s="181"/>
      <c r="F261" s="158" t="s">
        <v>334</v>
      </c>
      <c r="G261" s="180" t="s">
        <v>332</v>
      </c>
      <c r="H261" s="52" t="s">
        <v>290</v>
      </c>
      <c r="I261" s="52" t="s">
        <v>298</v>
      </c>
      <c r="J261" s="172">
        <v>3</v>
      </c>
      <c r="K261" s="47"/>
      <c r="L261" s="130">
        <f t="shared" si="72"/>
        <v>0</v>
      </c>
      <c r="M261" s="47"/>
      <c r="N261" s="170">
        <f t="shared" ref="N261:N263" si="77">J261*M261</f>
        <v>0</v>
      </c>
      <c r="O261" s="154"/>
      <c r="P261" s="171">
        <f t="shared" ref="P261:P263" si="78">J261*O261</f>
        <v>0</v>
      </c>
      <c r="Q261" s="171">
        <f t="shared" ref="Q261:Q263" si="79">AVERAGE(N261,P261)</f>
        <v>0</v>
      </c>
      <c r="R261" s="154"/>
      <c r="S261" s="171">
        <f t="shared" ref="S261:S263" si="80">J261*R261</f>
        <v>0</v>
      </c>
      <c r="T261" s="69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="1" customFormat="1" ht="15.75" customHeight="1" spans="1:33">
      <c r="A262" s="25"/>
      <c r="B262" s="26"/>
      <c r="C262" s="117"/>
      <c r="D262" s="161"/>
      <c r="E262" s="182"/>
      <c r="F262" s="183" t="s">
        <v>335</v>
      </c>
      <c r="G262" s="180" t="s">
        <v>332</v>
      </c>
      <c r="H262" s="52" t="s">
        <v>290</v>
      </c>
      <c r="I262" s="52" t="s">
        <v>298</v>
      </c>
      <c r="J262" s="172">
        <v>2</v>
      </c>
      <c r="K262" s="47"/>
      <c r="L262" s="130">
        <f t="shared" si="72"/>
        <v>0</v>
      </c>
      <c r="M262" s="47"/>
      <c r="N262" s="170">
        <f t="shared" si="77"/>
        <v>0</v>
      </c>
      <c r="O262" s="154"/>
      <c r="P262" s="171">
        <f t="shared" si="78"/>
        <v>0</v>
      </c>
      <c r="Q262" s="171">
        <f t="shared" si="79"/>
        <v>0</v>
      </c>
      <c r="R262" s="154"/>
      <c r="S262" s="171">
        <f t="shared" si="80"/>
        <v>0</v>
      </c>
      <c r="T262" s="69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="1" customFormat="1" ht="15.75" customHeight="1" spans="1:33">
      <c r="A263" s="25"/>
      <c r="B263" s="26"/>
      <c r="C263" s="117"/>
      <c r="D263" s="161"/>
      <c r="E263" s="182"/>
      <c r="F263" s="183" t="s">
        <v>336</v>
      </c>
      <c r="G263" s="180" t="s">
        <v>332</v>
      </c>
      <c r="H263" s="52" t="s">
        <v>290</v>
      </c>
      <c r="I263" s="52" t="s">
        <v>298</v>
      </c>
      <c r="J263" s="172">
        <v>1</v>
      </c>
      <c r="K263" s="47"/>
      <c r="L263" s="130">
        <f t="shared" si="72"/>
        <v>0</v>
      </c>
      <c r="M263" s="47"/>
      <c r="N263" s="170">
        <f t="shared" si="77"/>
        <v>0</v>
      </c>
      <c r="O263" s="154"/>
      <c r="P263" s="171">
        <f t="shared" si="78"/>
        <v>0</v>
      </c>
      <c r="Q263" s="171">
        <f t="shared" si="79"/>
        <v>0</v>
      </c>
      <c r="R263" s="154"/>
      <c r="S263" s="171">
        <f t="shared" si="80"/>
        <v>0</v>
      </c>
      <c r="T263" s="69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="1" customFormat="1" ht="45" customHeight="1" spans="1:33">
      <c r="A264" s="25"/>
      <c r="B264" s="26"/>
      <c r="C264" s="117"/>
      <c r="D264" s="161" t="s">
        <v>53</v>
      </c>
      <c r="E264" s="120" t="s">
        <v>337</v>
      </c>
      <c r="F264" s="139"/>
      <c r="G264" s="180"/>
      <c r="H264" s="52" t="s">
        <v>290</v>
      </c>
      <c r="I264" s="52"/>
      <c r="J264" s="194"/>
      <c r="K264" s="47"/>
      <c r="L264" s="166"/>
      <c r="M264" s="47"/>
      <c r="N264" s="54"/>
      <c r="O264" s="47"/>
      <c r="P264" s="49"/>
      <c r="Q264" s="49"/>
      <c r="R264" s="47"/>
      <c r="S264" s="49"/>
      <c r="T264" s="69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ht="14.25" customHeight="1" spans="2:20">
      <c r="B265" s="26"/>
      <c r="C265" s="26"/>
      <c r="D265" s="184"/>
      <c r="E265" s="185" t="s">
        <v>295</v>
      </c>
      <c r="F265" s="186" t="s">
        <v>338</v>
      </c>
      <c r="G265" s="187" t="s">
        <v>339</v>
      </c>
      <c r="H265" s="52" t="s">
        <v>290</v>
      </c>
      <c r="I265" s="52" t="s">
        <v>298</v>
      </c>
      <c r="J265" s="195">
        <v>15</v>
      </c>
      <c r="K265" s="47"/>
      <c r="L265" s="130">
        <f t="shared" si="72"/>
        <v>0</v>
      </c>
      <c r="M265" s="47"/>
      <c r="N265" s="170">
        <f t="shared" ref="N265:N271" si="81">J265*M265</f>
        <v>0</v>
      </c>
      <c r="O265" s="154"/>
      <c r="P265" s="171">
        <f t="shared" ref="P265:P271" si="82">J265*O265</f>
        <v>0</v>
      </c>
      <c r="Q265" s="171">
        <f t="shared" ref="Q265:Q271" si="83">AVERAGE(N265,P265)</f>
        <v>0</v>
      </c>
      <c r="R265" s="154"/>
      <c r="S265" s="171">
        <f t="shared" ref="S265:S271" si="84">J265*R265</f>
        <v>0</v>
      </c>
      <c r="T265" s="69"/>
    </row>
    <row r="266" ht="14.25" customHeight="1" spans="2:20">
      <c r="B266" s="26"/>
      <c r="C266" s="26"/>
      <c r="D266" s="184"/>
      <c r="E266" s="185" t="s">
        <v>299</v>
      </c>
      <c r="F266" s="186" t="s">
        <v>340</v>
      </c>
      <c r="G266" s="187" t="s">
        <v>339</v>
      </c>
      <c r="H266" s="52" t="s">
        <v>290</v>
      </c>
      <c r="I266" s="52" t="s">
        <v>298</v>
      </c>
      <c r="J266" s="195">
        <v>9</v>
      </c>
      <c r="K266" s="47"/>
      <c r="L266" s="130">
        <f t="shared" si="72"/>
        <v>0</v>
      </c>
      <c r="M266" s="47"/>
      <c r="N266" s="170">
        <f t="shared" si="81"/>
        <v>0</v>
      </c>
      <c r="O266" s="154"/>
      <c r="P266" s="171">
        <f t="shared" si="82"/>
        <v>0</v>
      </c>
      <c r="Q266" s="171">
        <f t="shared" si="83"/>
        <v>0</v>
      </c>
      <c r="R266" s="154"/>
      <c r="S266" s="171">
        <f t="shared" si="84"/>
        <v>0</v>
      </c>
      <c r="T266" s="69"/>
    </row>
    <row r="267" ht="14.25" customHeight="1" spans="2:20">
      <c r="B267" s="26"/>
      <c r="C267" s="26"/>
      <c r="D267" s="184"/>
      <c r="E267" s="185" t="s">
        <v>301</v>
      </c>
      <c r="F267" s="186" t="s">
        <v>341</v>
      </c>
      <c r="G267" s="187" t="s">
        <v>339</v>
      </c>
      <c r="H267" s="52" t="s">
        <v>290</v>
      </c>
      <c r="I267" s="52" t="s">
        <v>298</v>
      </c>
      <c r="J267" s="195">
        <v>6</v>
      </c>
      <c r="K267" s="47"/>
      <c r="L267" s="130">
        <f t="shared" si="72"/>
        <v>0</v>
      </c>
      <c r="M267" s="47"/>
      <c r="N267" s="170">
        <f t="shared" si="81"/>
        <v>0</v>
      </c>
      <c r="O267" s="154"/>
      <c r="P267" s="171">
        <f t="shared" si="82"/>
        <v>0</v>
      </c>
      <c r="Q267" s="171">
        <f t="shared" si="83"/>
        <v>0</v>
      </c>
      <c r="R267" s="154"/>
      <c r="S267" s="171">
        <f t="shared" si="84"/>
        <v>0</v>
      </c>
      <c r="T267" s="69"/>
    </row>
    <row r="268" ht="14.25" customHeight="1" spans="2:20">
      <c r="B268" s="26"/>
      <c r="C268" s="26"/>
      <c r="D268" s="184"/>
      <c r="E268" s="185" t="s">
        <v>342</v>
      </c>
      <c r="F268" s="186" t="s">
        <v>343</v>
      </c>
      <c r="G268" s="187" t="s">
        <v>339</v>
      </c>
      <c r="H268" s="52" t="s">
        <v>290</v>
      </c>
      <c r="I268" s="52" t="s">
        <v>298</v>
      </c>
      <c r="J268" s="195">
        <v>3</v>
      </c>
      <c r="K268" s="47"/>
      <c r="L268" s="130">
        <f t="shared" si="72"/>
        <v>0</v>
      </c>
      <c r="M268" s="47"/>
      <c r="N268" s="170">
        <f t="shared" si="81"/>
        <v>0</v>
      </c>
      <c r="O268" s="154"/>
      <c r="P268" s="171">
        <f t="shared" si="82"/>
        <v>0</v>
      </c>
      <c r="Q268" s="171">
        <f t="shared" si="83"/>
        <v>0</v>
      </c>
      <c r="R268" s="154"/>
      <c r="S268" s="171">
        <f t="shared" si="84"/>
        <v>0</v>
      </c>
      <c r="T268" s="69"/>
    </row>
    <row r="269" ht="14.25" customHeight="1" spans="2:20">
      <c r="B269" s="26"/>
      <c r="C269" s="26"/>
      <c r="D269" s="188"/>
      <c r="E269" s="185" t="s">
        <v>344</v>
      </c>
      <c r="F269" s="186" t="s">
        <v>345</v>
      </c>
      <c r="G269" s="187" t="s">
        <v>339</v>
      </c>
      <c r="H269" s="52" t="s">
        <v>290</v>
      </c>
      <c r="I269" s="52" t="s">
        <v>298</v>
      </c>
      <c r="J269" s="195">
        <v>2</v>
      </c>
      <c r="K269" s="47"/>
      <c r="L269" s="130">
        <f t="shared" si="72"/>
        <v>0</v>
      </c>
      <c r="M269" s="47"/>
      <c r="N269" s="170">
        <f t="shared" si="81"/>
        <v>0</v>
      </c>
      <c r="O269" s="154"/>
      <c r="P269" s="171">
        <f t="shared" si="82"/>
        <v>0</v>
      </c>
      <c r="Q269" s="171">
        <f t="shared" si="83"/>
        <v>0</v>
      </c>
      <c r="R269" s="154"/>
      <c r="S269" s="171">
        <f t="shared" si="84"/>
        <v>0</v>
      </c>
      <c r="T269" s="69"/>
    </row>
    <row r="270" s="1" customFormat="1" ht="15.75" customHeight="1" spans="1:33">
      <c r="A270" s="25"/>
      <c r="B270" s="26"/>
      <c r="C270" s="117"/>
      <c r="D270" s="161"/>
      <c r="E270" s="185" t="s">
        <v>346</v>
      </c>
      <c r="F270" s="186" t="s">
        <v>347</v>
      </c>
      <c r="G270" s="187" t="s">
        <v>339</v>
      </c>
      <c r="H270" s="52" t="s">
        <v>290</v>
      </c>
      <c r="I270" s="52" t="s">
        <v>298</v>
      </c>
      <c r="J270" s="172">
        <v>1</v>
      </c>
      <c r="K270" s="47"/>
      <c r="L270" s="130">
        <f t="shared" si="72"/>
        <v>0</v>
      </c>
      <c r="M270" s="47"/>
      <c r="N270" s="170">
        <f t="shared" si="81"/>
        <v>0</v>
      </c>
      <c r="O270" s="154"/>
      <c r="P270" s="171">
        <f t="shared" si="82"/>
        <v>0</v>
      </c>
      <c r="Q270" s="171">
        <f t="shared" si="83"/>
        <v>0</v>
      </c>
      <c r="R270" s="154"/>
      <c r="S270" s="171">
        <f t="shared" si="84"/>
        <v>0</v>
      </c>
      <c r="T270" s="69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="1" customFormat="1" ht="15.75" customHeight="1" spans="1:33">
      <c r="A271" s="25"/>
      <c r="B271" s="26"/>
      <c r="C271" s="117"/>
      <c r="D271" s="161"/>
      <c r="E271" s="185" t="s">
        <v>348</v>
      </c>
      <c r="F271" s="186" t="s">
        <v>349</v>
      </c>
      <c r="G271" s="187" t="s">
        <v>339</v>
      </c>
      <c r="H271" s="52" t="s">
        <v>290</v>
      </c>
      <c r="I271" s="52" t="s">
        <v>298</v>
      </c>
      <c r="J271" s="172">
        <v>0.5</v>
      </c>
      <c r="K271" s="47"/>
      <c r="L271" s="130">
        <f t="shared" si="72"/>
        <v>0</v>
      </c>
      <c r="M271" s="47"/>
      <c r="N271" s="170">
        <f t="shared" si="81"/>
        <v>0</v>
      </c>
      <c r="O271" s="154"/>
      <c r="P271" s="171">
        <f t="shared" si="82"/>
        <v>0</v>
      </c>
      <c r="Q271" s="171">
        <f t="shared" si="83"/>
        <v>0</v>
      </c>
      <c r="R271" s="154"/>
      <c r="S271" s="171">
        <f t="shared" si="84"/>
        <v>0</v>
      </c>
      <c r="T271" s="69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="1" customFormat="1" ht="28.5" customHeight="1" spans="1:33">
      <c r="A272" s="25"/>
      <c r="B272" s="26"/>
      <c r="C272" s="117"/>
      <c r="D272" s="161" t="s">
        <v>350</v>
      </c>
      <c r="E272" s="120" t="s">
        <v>351</v>
      </c>
      <c r="F272" s="39"/>
      <c r="G272" s="69"/>
      <c r="H272" s="180"/>
      <c r="I272" s="52"/>
      <c r="J272" s="194"/>
      <c r="K272" s="47"/>
      <c r="L272" s="166"/>
      <c r="M272" s="47"/>
      <c r="N272" s="54"/>
      <c r="O272" s="47"/>
      <c r="P272" s="49"/>
      <c r="Q272" s="49"/>
      <c r="R272" s="47"/>
      <c r="S272" s="49"/>
      <c r="T272" s="69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="1" customFormat="1" ht="15.75" customHeight="1" spans="1:33">
      <c r="A273" s="25"/>
      <c r="B273" s="26"/>
      <c r="C273" s="117"/>
      <c r="D273" s="161"/>
      <c r="E273" s="185" t="s">
        <v>295</v>
      </c>
      <c r="F273" s="186" t="s">
        <v>338</v>
      </c>
      <c r="G273" s="52" t="s">
        <v>339</v>
      </c>
      <c r="H273" s="52" t="s">
        <v>290</v>
      </c>
      <c r="I273" s="52" t="s">
        <v>298</v>
      </c>
      <c r="J273" s="172">
        <v>7.5</v>
      </c>
      <c r="K273" s="47"/>
      <c r="L273" s="130">
        <f t="shared" si="72"/>
        <v>0</v>
      </c>
      <c r="M273" s="47"/>
      <c r="N273" s="170">
        <f t="shared" ref="N273:N280" si="85">J273*M273</f>
        <v>0</v>
      </c>
      <c r="O273" s="154"/>
      <c r="P273" s="171">
        <f t="shared" ref="P273:P280" si="86">J273*O273</f>
        <v>0</v>
      </c>
      <c r="Q273" s="171">
        <f t="shared" ref="Q273:Q280" si="87">AVERAGE(N273,P273)</f>
        <v>0</v>
      </c>
      <c r="R273" s="154"/>
      <c r="S273" s="171">
        <f t="shared" ref="S273:S280" si="88">J273*R273</f>
        <v>0</v>
      </c>
      <c r="T273" s="69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="1" customFormat="1" ht="15.75" customHeight="1" spans="1:33">
      <c r="A274" s="25"/>
      <c r="B274" s="26"/>
      <c r="C274" s="117"/>
      <c r="D274" s="161"/>
      <c r="E274" s="185" t="s">
        <v>299</v>
      </c>
      <c r="F274" s="186" t="s">
        <v>340</v>
      </c>
      <c r="G274" s="52" t="s">
        <v>339</v>
      </c>
      <c r="H274" s="52" t="s">
        <v>290</v>
      </c>
      <c r="I274" s="52" t="s">
        <v>298</v>
      </c>
      <c r="J274" s="172">
        <v>4.5</v>
      </c>
      <c r="K274" s="47"/>
      <c r="L274" s="130">
        <f t="shared" si="72"/>
        <v>0</v>
      </c>
      <c r="M274" s="47"/>
      <c r="N274" s="170">
        <f t="shared" si="85"/>
        <v>0</v>
      </c>
      <c r="O274" s="154"/>
      <c r="P274" s="171">
        <f t="shared" si="86"/>
        <v>0</v>
      </c>
      <c r="Q274" s="171">
        <f t="shared" si="87"/>
        <v>0</v>
      </c>
      <c r="R274" s="154"/>
      <c r="S274" s="171">
        <f t="shared" si="88"/>
        <v>0</v>
      </c>
      <c r="T274" s="69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="1" customFormat="1" ht="15.75" customHeight="1" spans="1:33">
      <c r="A275" s="25"/>
      <c r="B275" s="26"/>
      <c r="C275" s="117"/>
      <c r="D275" s="161"/>
      <c r="E275" s="185" t="s">
        <v>301</v>
      </c>
      <c r="F275" s="186" t="s">
        <v>341</v>
      </c>
      <c r="G275" s="52" t="s">
        <v>339</v>
      </c>
      <c r="H275" s="52" t="s">
        <v>290</v>
      </c>
      <c r="I275" s="52" t="s">
        <v>298</v>
      </c>
      <c r="J275" s="172">
        <v>3</v>
      </c>
      <c r="K275" s="47"/>
      <c r="L275" s="130">
        <f t="shared" si="72"/>
        <v>0</v>
      </c>
      <c r="M275" s="47"/>
      <c r="N275" s="170">
        <f t="shared" si="85"/>
        <v>0</v>
      </c>
      <c r="O275" s="154"/>
      <c r="P275" s="171">
        <f t="shared" si="86"/>
        <v>0</v>
      </c>
      <c r="Q275" s="171">
        <f t="shared" si="87"/>
        <v>0</v>
      </c>
      <c r="R275" s="154"/>
      <c r="S275" s="171">
        <f t="shared" si="88"/>
        <v>0</v>
      </c>
      <c r="T275" s="69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="1" customFormat="1" ht="15.75" customHeight="1" spans="1:33">
      <c r="A276" s="25"/>
      <c r="B276" s="26"/>
      <c r="C276" s="117"/>
      <c r="D276" s="161"/>
      <c r="E276" s="185" t="s">
        <v>342</v>
      </c>
      <c r="F276" s="186" t="s">
        <v>343</v>
      </c>
      <c r="G276" s="52" t="s">
        <v>339</v>
      </c>
      <c r="H276" s="52" t="s">
        <v>290</v>
      </c>
      <c r="I276" s="52" t="s">
        <v>298</v>
      </c>
      <c r="J276" s="172">
        <v>1.5</v>
      </c>
      <c r="K276" s="47"/>
      <c r="L276" s="130">
        <f t="shared" si="72"/>
        <v>0</v>
      </c>
      <c r="M276" s="47"/>
      <c r="N276" s="170">
        <f t="shared" si="85"/>
        <v>0</v>
      </c>
      <c r="O276" s="154"/>
      <c r="P276" s="171">
        <f t="shared" si="86"/>
        <v>0</v>
      </c>
      <c r="Q276" s="171">
        <f t="shared" si="87"/>
        <v>0</v>
      </c>
      <c r="R276" s="154"/>
      <c r="S276" s="171">
        <f t="shared" si="88"/>
        <v>0</v>
      </c>
      <c r="T276" s="69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="1" customFormat="1" ht="15.75" customHeight="1" spans="1:33">
      <c r="A277" s="25"/>
      <c r="B277" s="26"/>
      <c r="C277" s="117"/>
      <c r="D277" s="161"/>
      <c r="E277" s="185" t="s">
        <v>344</v>
      </c>
      <c r="F277" s="186" t="s">
        <v>345</v>
      </c>
      <c r="G277" s="52" t="s">
        <v>339</v>
      </c>
      <c r="H277" s="52" t="s">
        <v>290</v>
      </c>
      <c r="I277" s="52" t="s">
        <v>298</v>
      </c>
      <c r="J277" s="172">
        <v>1</v>
      </c>
      <c r="K277" s="47"/>
      <c r="L277" s="130">
        <f t="shared" si="72"/>
        <v>0</v>
      </c>
      <c r="M277" s="47"/>
      <c r="N277" s="170">
        <f t="shared" si="85"/>
        <v>0</v>
      </c>
      <c r="O277" s="154"/>
      <c r="P277" s="171">
        <f t="shared" si="86"/>
        <v>0</v>
      </c>
      <c r="Q277" s="171">
        <f t="shared" si="87"/>
        <v>0</v>
      </c>
      <c r="R277" s="154"/>
      <c r="S277" s="171">
        <f t="shared" si="88"/>
        <v>0</v>
      </c>
      <c r="T277" s="69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="1" customFormat="1" ht="15.75" customHeight="1" spans="1:33">
      <c r="A278" s="25"/>
      <c r="B278" s="26"/>
      <c r="C278" s="117"/>
      <c r="D278" s="161"/>
      <c r="E278" s="185" t="s">
        <v>346</v>
      </c>
      <c r="F278" s="186" t="s">
        <v>347</v>
      </c>
      <c r="G278" s="52" t="s">
        <v>339</v>
      </c>
      <c r="H278" s="52" t="s">
        <v>290</v>
      </c>
      <c r="I278" s="52" t="s">
        <v>298</v>
      </c>
      <c r="J278" s="172">
        <v>0.5</v>
      </c>
      <c r="K278" s="47"/>
      <c r="L278" s="130">
        <f t="shared" si="72"/>
        <v>0</v>
      </c>
      <c r="M278" s="47"/>
      <c r="N278" s="170">
        <f t="shared" si="85"/>
        <v>0</v>
      </c>
      <c r="O278" s="154"/>
      <c r="P278" s="171">
        <f t="shared" si="86"/>
        <v>0</v>
      </c>
      <c r="Q278" s="171">
        <f t="shared" si="87"/>
        <v>0</v>
      </c>
      <c r="R278" s="154"/>
      <c r="S278" s="171">
        <f t="shared" si="88"/>
        <v>0</v>
      </c>
      <c r="T278" s="69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="1" customFormat="1" ht="15.75" customHeight="1" spans="1:33">
      <c r="A279" s="25"/>
      <c r="B279" s="26"/>
      <c r="C279" s="117"/>
      <c r="D279" s="161"/>
      <c r="E279" s="185" t="s">
        <v>348</v>
      </c>
      <c r="F279" s="186" t="s">
        <v>349</v>
      </c>
      <c r="G279" s="52" t="s">
        <v>339</v>
      </c>
      <c r="H279" s="52" t="s">
        <v>290</v>
      </c>
      <c r="I279" s="52" t="s">
        <v>298</v>
      </c>
      <c r="J279" s="172">
        <v>0.25</v>
      </c>
      <c r="K279" s="47"/>
      <c r="L279" s="130">
        <f t="shared" si="72"/>
        <v>0</v>
      </c>
      <c r="M279" s="47"/>
      <c r="N279" s="170">
        <f t="shared" si="85"/>
        <v>0</v>
      </c>
      <c r="O279" s="154"/>
      <c r="P279" s="171">
        <f t="shared" si="86"/>
        <v>0</v>
      </c>
      <c r="Q279" s="171">
        <f t="shared" si="87"/>
        <v>0</v>
      </c>
      <c r="R279" s="154"/>
      <c r="S279" s="171">
        <f t="shared" si="88"/>
        <v>0</v>
      </c>
      <c r="T279" s="69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="1" customFormat="1" ht="29.25" customHeight="1" spans="1:33">
      <c r="A280" s="25"/>
      <c r="B280" s="26"/>
      <c r="C280" s="161"/>
      <c r="D280" s="161" t="s">
        <v>64</v>
      </c>
      <c r="E280" s="189" t="s">
        <v>352</v>
      </c>
      <c r="F280" s="190"/>
      <c r="G280" s="52" t="s">
        <v>332</v>
      </c>
      <c r="H280" s="52" t="s">
        <v>290</v>
      </c>
      <c r="I280" s="52" t="s">
        <v>298</v>
      </c>
      <c r="J280" s="172">
        <v>0.5</v>
      </c>
      <c r="K280" s="47"/>
      <c r="L280" s="130">
        <f t="shared" si="72"/>
        <v>0</v>
      </c>
      <c r="M280" s="47"/>
      <c r="N280" s="170">
        <f t="shared" si="85"/>
        <v>0</v>
      </c>
      <c r="O280" s="154"/>
      <c r="P280" s="171">
        <f t="shared" si="86"/>
        <v>0</v>
      </c>
      <c r="Q280" s="171">
        <f t="shared" si="87"/>
        <v>0</v>
      </c>
      <c r="R280" s="154"/>
      <c r="S280" s="171">
        <f t="shared" si="88"/>
        <v>0</v>
      </c>
      <c r="T280" s="69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="1" customFormat="1" ht="15.75" customHeight="1" spans="1:33">
      <c r="A281" s="25"/>
      <c r="B281" s="26"/>
      <c r="C281" s="117" t="s">
        <v>353</v>
      </c>
      <c r="D281" s="34" t="s">
        <v>354</v>
      </c>
      <c r="E281" s="35"/>
      <c r="F281" s="35"/>
      <c r="G281" s="35"/>
      <c r="H281" s="35"/>
      <c r="I281" s="35"/>
      <c r="J281" s="165"/>
      <c r="K281" s="47"/>
      <c r="L281" s="166"/>
      <c r="M281" s="47"/>
      <c r="N281" s="54"/>
      <c r="O281" s="47"/>
      <c r="P281" s="49"/>
      <c r="Q281" s="49"/>
      <c r="R281" s="47"/>
      <c r="S281" s="49"/>
      <c r="T281" s="69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="1" customFormat="1" ht="15.75" customHeight="1" spans="1:33">
      <c r="A282" s="25"/>
      <c r="B282" s="26"/>
      <c r="C282" s="117"/>
      <c r="D282" s="161" t="s">
        <v>34</v>
      </c>
      <c r="E282" s="120" t="s">
        <v>355</v>
      </c>
      <c r="F282" s="39"/>
      <c r="G282" s="52" t="s">
        <v>332</v>
      </c>
      <c r="H282" s="52" t="s">
        <v>290</v>
      </c>
      <c r="I282" s="52" t="s">
        <v>298</v>
      </c>
      <c r="J282" s="172">
        <v>0.5</v>
      </c>
      <c r="K282" s="47"/>
      <c r="L282" s="130">
        <f t="shared" si="72"/>
        <v>0</v>
      </c>
      <c r="M282" s="47"/>
      <c r="N282" s="170">
        <f t="shared" ref="N282:N290" si="89">J282*M282</f>
        <v>0</v>
      </c>
      <c r="O282" s="154"/>
      <c r="P282" s="171">
        <f t="shared" ref="P282:P290" si="90">J282*O282</f>
        <v>0</v>
      </c>
      <c r="Q282" s="171">
        <f t="shared" ref="Q282:Q290" si="91">AVERAGE(N282,P282)</f>
        <v>0</v>
      </c>
      <c r="R282" s="154"/>
      <c r="S282" s="171">
        <f t="shared" ref="S282:S290" si="92">J282*R282</f>
        <v>0</v>
      </c>
      <c r="T282" s="69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="1" customFormat="1" ht="26.25" customHeight="1" spans="1:33">
      <c r="A283" s="25"/>
      <c r="B283" s="26"/>
      <c r="C283" s="117"/>
      <c r="D283" s="161" t="s">
        <v>356</v>
      </c>
      <c r="E283" s="120" t="s">
        <v>357</v>
      </c>
      <c r="F283" s="39"/>
      <c r="G283" s="52" t="s">
        <v>332</v>
      </c>
      <c r="H283" s="52" t="s">
        <v>290</v>
      </c>
      <c r="I283" s="52" t="s">
        <v>298</v>
      </c>
      <c r="J283" s="172">
        <v>0.5</v>
      </c>
      <c r="K283" s="47"/>
      <c r="L283" s="130">
        <f t="shared" si="72"/>
        <v>0</v>
      </c>
      <c r="M283" s="47"/>
      <c r="N283" s="170">
        <f t="shared" si="89"/>
        <v>0</v>
      </c>
      <c r="O283" s="154"/>
      <c r="P283" s="171">
        <f t="shared" si="90"/>
        <v>0</v>
      </c>
      <c r="Q283" s="171">
        <f t="shared" si="91"/>
        <v>0</v>
      </c>
      <c r="R283" s="154"/>
      <c r="S283" s="171">
        <f t="shared" si="92"/>
        <v>0</v>
      </c>
      <c r="T283" s="69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="1" customFormat="1" ht="31.5" customHeight="1" spans="1:33">
      <c r="A284" s="25"/>
      <c r="B284" s="26"/>
      <c r="C284" s="117"/>
      <c r="D284" s="161" t="s">
        <v>53</v>
      </c>
      <c r="E284" s="120" t="s">
        <v>358</v>
      </c>
      <c r="F284" s="39"/>
      <c r="G284" s="52" t="s">
        <v>359</v>
      </c>
      <c r="H284" s="52" t="s">
        <v>290</v>
      </c>
      <c r="I284" s="52" t="s">
        <v>298</v>
      </c>
      <c r="J284" s="172">
        <v>0.5</v>
      </c>
      <c r="K284" s="47"/>
      <c r="L284" s="130">
        <f t="shared" si="72"/>
        <v>0</v>
      </c>
      <c r="M284" s="47"/>
      <c r="N284" s="170">
        <f t="shared" si="89"/>
        <v>0</v>
      </c>
      <c r="O284" s="154"/>
      <c r="P284" s="171">
        <f t="shared" si="90"/>
        <v>0</v>
      </c>
      <c r="Q284" s="171">
        <f t="shared" si="91"/>
        <v>0</v>
      </c>
      <c r="R284" s="154"/>
      <c r="S284" s="171">
        <f t="shared" si="92"/>
        <v>0</v>
      </c>
      <c r="T284" s="69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="1" customFormat="1" ht="46.5" customHeight="1" spans="1:33">
      <c r="A285" s="25"/>
      <c r="B285" s="26"/>
      <c r="C285" s="117"/>
      <c r="D285" s="161" t="s">
        <v>58</v>
      </c>
      <c r="E285" s="120" t="s">
        <v>360</v>
      </c>
      <c r="F285" s="39"/>
      <c r="G285" s="52" t="s">
        <v>359</v>
      </c>
      <c r="H285" s="52" t="s">
        <v>290</v>
      </c>
      <c r="I285" s="52" t="s">
        <v>298</v>
      </c>
      <c r="J285" s="172">
        <v>0.5</v>
      </c>
      <c r="K285" s="47"/>
      <c r="L285" s="130">
        <f t="shared" si="72"/>
        <v>0</v>
      </c>
      <c r="M285" s="47"/>
      <c r="N285" s="170">
        <f t="shared" si="89"/>
        <v>0</v>
      </c>
      <c r="O285" s="154"/>
      <c r="P285" s="171">
        <f t="shared" si="90"/>
        <v>0</v>
      </c>
      <c r="Q285" s="171">
        <f t="shared" si="91"/>
        <v>0</v>
      </c>
      <c r="R285" s="154"/>
      <c r="S285" s="171">
        <f t="shared" si="92"/>
        <v>0</v>
      </c>
      <c r="T285" s="69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="1" customFormat="1" ht="42.75" customHeight="1" spans="1:33">
      <c r="A286" s="25"/>
      <c r="B286" s="26"/>
      <c r="C286" s="117"/>
      <c r="D286" s="161" t="s">
        <v>64</v>
      </c>
      <c r="E286" s="120" t="s">
        <v>361</v>
      </c>
      <c r="F286" s="39"/>
      <c r="G286" s="52" t="s">
        <v>359</v>
      </c>
      <c r="H286" s="52" t="s">
        <v>290</v>
      </c>
      <c r="I286" s="52" t="s">
        <v>298</v>
      </c>
      <c r="J286" s="172">
        <v>0.5</v>
      </c>
      <c r="K286" s="47"/>
      <c r="L286" s="130">
        <f t="shared" si="72"/>
        <v>0</v>
      </c>
      <c r="M286" s="47"/>
      <c r="N286" s="170">
        <f t="shared" si="89"/>
        <v>0</v>
      </c>
      <c r="O286" s="154"/>
      <c r="P286" s="171">
        <f t="shared" si="90"/>
        <v>0</v>
      </c>
      <c r="Q286" s="171">
        <f t="shared" si="91"/>
        <v>0</v>
      </c>
      <c r="R286" s="154"/>
      <c r="S286" s="171">
        <f t="shared" si="92"/>
        <v>0</v>
      </c>
      <c r="T286" s="69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="1" customFormat="1" ht="42" customHeight="1" spans="1:33">
      <c r="A287" s="25"/>
      <c r="B287" s="26"/>
      <c r="C287" s="117"/>
      <c r="D287" s="161" t="s">
        <v>69</v>
      </c>
      <c r="E287" s="120" t="s">
        <v>362</v>
      </c>
      <c r="F287" s="39"/>
      <c r="G287" s="52" t="s">
        <v>359</v>
      </c>
      <c r="H287" s="52" t="s">
        <v>290</v>
      </c>
      <c r="I287" s="52" t="s">
        <v>298</v>
      </c>
      <c r="J287" s="172">
        <v>0.5</v>
      </c>
      <c r="K287" s="47"/>
      <c r="L287" s="130">
        <f t="shared" si="72"/>
        <v>0</v>
      </c>
      <c r="M287" s="47"/>
      <c r="N287" s="170">
        <f t="shared" si="89"/>
        <v>0</v>
      </c>
      <c r="O287" s="154"/>
      <c r="P287" s="171">
        <f t="shared" si="90"/>
        <v>0</v>
      </c>
      <c r="Q287" s="171">
        <f t="shared" si="91"/>
        <v>0</v>
      </c>
      <c r="R287" s="154"/>
      <c r="S287" s="171">
        <f t="shared" si="92"/>
        <v>0</v>
      </c>
      <c r="T287" s="69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="1" customFormat="1" ht="44.25" customHeight="1" spans="1:33">
      <c r="A288" s="25"/>
      <c r="B288" s="26"/>
      <c r="C288" s="117"/>
      <c r="D288" s="161" t="s">
        <v>73</v>
      </c>
      <c r="E288" s="120" t="s">
        <v>363</v>
      </c>
      <c r="F288" s="39"/>
      <c r="G288" s="52" t="s">
        <v>364</v>
      </c>
      <c r="H288" s="191" t="s">
        <v>365</v>
      </c>
      <c r="I288" s="52" t="s">
        <v>298</v>
      </c>
      <c r="J288" s="172">
        <v>0.5</v>
      </c>
      <c r="K288" s="47"/>
      <c r="L288" s="130">
        <f t="shared" si="72"/>
        <v>0</v>
      </c>
      <c r="M288" s="47"/>
      <c r="N288" s="170">
        <f t="shared" si="89"/>
        <v>0</v>
      </c>
      <c r="O288" s="154"/>
      <c r="P288" s="171">
        <f t="shared" si="90"/>
        <v>0</v>
      </c>
      <c r="Q288" s="171">
        <f t="shared" si="91"/>
        <v>0</v>
      </c>
      <c r="R288" s="154"/>
      <c r="S288" s="171">
        <f t="shared" si="92"/>
        <v>0</v>
      </c>
      <c r="T288" s="69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="1" customFormat="1" ht="15.75" customHeight="1" spans="1:33">
      <c r="A289" s="25"/>
      <c r="B289" s="26"/>
      <c r="C289" s="117"/>
      <c r="D289" s="161" t="s">
        <v>77</v>
      </c>
      <c r="E289" s="120" t="s">
        <v>366</v>
      </c>
      <c r="F289" s="39"/>
      <c r="G289" s="52" t="s">
        <v>367</v>
      </c>
      <c r="H289" s="180" t="s">
        <v>290</v>
      </c>
      <c r="I289" s="52" t="s">
        <v>298</v>
      </c>
      <c r="J289" s="172">
        <v>0.5</v>
      </c>
      <c r="K289" s="47"/>
      <c r="L289" s="130">
        <f t="shared" si="72"/>
        <v>0</v>
      </c>
      <c r="M289" s="47"/>
      <c r="N289" s="170">
        <f t="shared" si="89"/>
        <v>0</v>
      </c>
      <c r="O289" s="154"/>
      <c r="P289" s="171">
        <f t="shared" si="90"/>
        <v>0</v>
      </c>
      <c r="Q289" s="171">
        <f t="shared" si="91"/>
        <v>0</v>
      </c>
      <c r="R289" s="154"/>
      <c r="S289" s="171">
        <f t="shared" si="92"/>
        <v>0</v>
      </c>
      <c r="T289" s="69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="1" customFormat="1" ht="31.5" customHeight="1" spans="1:33">
      <c r="A290" s="25"/>
      <c r="B290" s="26"/>
      <c r="C290" s="117"/>
      <c r="D290" s="161" t="s">
        <v>80</v>
      </c>
      <c r="E290" s="120" t="s">
        <v>368</v>
      </c>
      <c r="F290" s="39"/>
      <c r="G290" s="52" t="s">
        <v>339</v>
      </c>
      <c r="H290" s="180" t="s">
        <v>290</v>
      </c>
      <c r="I290" s="52" t="s">
        <v>298</v>
      </c>
      <c r="J290" s="172">
        <v>0.5</v>
      </c>
      <c r="K290" s="47"/>
      <c r="L290" s="130">
        <f t="shared" si="72"/>
        <v>0</v>
      </c>
      <c r="M290" s="47"/>
      <c r="N290" s="170">
        <f t="shared" si="89"/>
        <v>0</v>
      </c>
      <c r="O290" s="154"/>
      <c r="P290" s="171">
        <f t="shared" si="90"/>
        <v>0</v>
      </c>
      <c r="Q290" s="171">
        <f t="shared" si="91"/>
        <v>0</v>
      </c>
      <c r="R290" s="154"/>
      <c r="S290" s="171">
        <f t="shared" si="92"/>
        <v>0</v>
      </c>
      <c r="T290" s="69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21">
      <c r="B291" s="22" t="s">
        <v>369</v>
      </c>
      <c r="C291" s="34" t="s">
        <v>370</v>
      </c>
      <c r="D291" s="35"/>
      <c r="E291" s="35"/>
      <c r="F291" s="35"/>
      <c r="G291" s="35"/>
      <c r="H291" s="35"/>
      <c r="I291" s="35"/>
      <c r="J291" s="165"/>
      <c r="K291" s="47"/>
      <c r="L291" s="166"/>
      <c r="M291" s="47"/>
      <c r="N291" s="54"/>
      <c r="O291" s="47"/>
      <c r="P291" s="49"/>
      <c r="Q291" s="49"/>
      <c r="R291" s="47"/>
      <c r="S291" s="49"/>
      <c r="T291" s="69"/>
      <c r="U291" s="179"/>
    </row>
    <row r="292" s="1" customFormat="1" spans="1:33">
      <c r="A292" s="25"/>
      <c r="B292" s="19"/>
      <c r="C292" s="22" t="s">
        <v>30</v>
      </c>
      <c r="D292" s="34" t="s">
        <v>371</v>
      </c>
      <c r="E292" s="35"/>
      <c r="F292" s="35"/>
      <c r="G292" s="35"/>
      <c r="H292" s="35"/>
      <c r="I292" s="35"/>
      <c r="J292" s="165"/>
      <c r="K292" s="47"/>
      <c r="L292" s="166"/>
      <c r="M292" s="47"/>
      <c r="N292" s="54"/>
      <c r="O292" s="47"/>
      <c r="P292" s="49"/>
      <c r="Q292" s="49"/>
      <c r="R292" s="47"/>
      <c r="S292" s="49"/>
      <c r="T292" s="69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ht="29.25" customHeight="1" spans="2:20">
      <c r="B293" s="26"/>
      <c r="C293" s="26"/>
      <c r="D293" s="184" t="s">
        <v>34</v>
      </c>
      <c r="E293" s="192" t="s">
        <v>372</v>
      </c>
      <c r="F293" s="193"/>
      <c r="G293" s="131" t="s">
        <v>373</v>
      </c>
      <c r="H293" s="131" t="s">
        <v>290</v>
      </c>
      <c r="I293" s="131" t="s">
        <v>298</v>
      </c>
      <c r="J293" s="195">
        <v>0.4</v>
      </c>
      <c r="K293" s="47"/>
      <c r="L293" s="130">
        <f t="shared" ref="L293:L295" si="93">K293*J293</f>
        <v>0</v>
      </c>
      <c r="M293" s="47"/>
      <c r="N293" s="170">
        <f>J293*M293</f>
        <v>0</v>
      </c>
      <c r="O293" s="154"/>
      <c r="P293" s="171">
        <f>J293*O293</f>
        <v>0</v>
      </c>
      <c r="Q293" s="171">
        <f>AVERAGE(N293,P293)</f>
        <v>0</v>
      </c>
      <c r="R293" s="154"/>
      <c r="S293" s="171">
        <f>J293*R293</f>
        <v>0</v>
      </c>
      <c r="T293" s="69"/>
    </row>
    <row r="294" spans="2:20">
      <c r="B294" s="33"/>
      <c r="C294" s="22" t="s">
        <v>41</v>
      </c>
      <c r="D294" s="34" t="s">
        <v>374</v>
      </c>
      <c r="E294" s="35"/>
      <c r="F294" s="35"/>
      <c r="G294" s="35"/>
      <c r="H294" s="35"/>
      <c r="I294" s="35"/>
      <c r="J294" s="165"/>
      <c r="K294" s="47"/>
      <c r="L294" s="130"/>
      <c r="M294" s="47"/>
      <c r="N294" s="54"/>
      <c r="O294" s="47"/>
      <c r="P294" s="49"/>
      <c r="Q294" s="49"/>
      <c r="R294" s="47"/>
      <c r="S294" s="49"/>
      <c r="T294" s="69"/>
    </row>
    <row r="295" s="1" customFormat="1" ht="28.5" customHeight="1" spans="1:33">
      <c r="A295" s="25"/>
      <c r="B295" s="26"/>
      <c r="C295" s="26"/>
      <c r="D295" s="142" t="s">
        <v>34</v>
      </c>
      <c r="E295" s="143" t="s">
        <v>375</v>
      </c>
      <c r="F295" s="144"/>
      <c r="G295" s="145" t="s">
        <v>359</v>
      </c>
      <c r="H295" s="131" t="s">
        <v>290</v>
      </c>
      <c r="I295" s="131" t="s">
        <v>298</v>
      </c>
      <c r="J295" s="173">
        <v>0.04</v>
      </c>
      <c r="K295" s="56"/>
      <c r="L295" s="130">
        <f t="shared" si="93"/>
        <v>0</v>
      </c>
      <c r="M295" s="47"/>
      <c r="N295" s="170">
        <f>J295*M295</f>
        <v>0</v>
      </c>
      <c r="O295" s="154"/>
      <c r="P295" s="171">
        <f>J295*O295</f>
        <v>0</v>
      </c>
      <c r="Q295" s="171">
        <f>AVERAGE(N295,P295)</f>
        <v>0</v>
      </c>
      <c r="R295" s="154"/>
      <c r="S295" s="171">
        <f>J295*R295</f>
        <v>0</v>
      </c>
      <c r="T295" s="77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20">
      <c r="B296" s="33"/>
      <c r="C296" s="22" t="s">
        <v>146</v>
      </c>
      <c r="D296" s="34" t="s">
        <v>376</v>
      </c>
      <c r="E296" s="35"/>
      <c r="F296" s="35"/>
      <c r="G296" s="35"/>
      <c r="H296" s="35"/>
      <c r="I296" s="35"/>
      <c r="J296" s="165"/>
      <c r="K296" s="47"/>
      <c r="L296" s="166"/>
      <c r="M296" s="47"/>
      <c r="N296" s="54"/>
      <c r="O296" s="47"/>
      <c r="P296" s="49"/>
      <c r="Q296" s="49"/>
      <c r="R296" s="47"/>
      <c r="S296" s="49"/>
      <c r="T296" s="69"/>
    </row>
    <row r="297" s="1" customFormat="1" ht="28.5" customHeight="1" spans="1:33">
      <c r="A297" s="25"/>
      <c r="B297" s="26"/>
      <c r="C297" s="26"/>
      <c r="D297" s="142" t="s">
        <v>34</v>
      </c>
      <c r="E297" s="120" t="s">
        <v>377</v>
      </c>
      <c r="F297" s="139"/>
      <c r="G297" s="52"/>
      <c r="H297" s="69"/>
      <c r="I297" s="52"/>
      <c r="J297" s="172"/>
      <c r="K297" s="47"/>
      <c r="L297" s="166"/>
      <c r="M297" s="47"/>
      <c r="N297" s="54"/>
      <c r="O297" s="47"/>
      <c r="P297" s="49"/>
      <c r="Q297" s="49"/>
      <c r="R297" s="47"/>
      <c r="S297" s="49"/>
      <c r="T297" s="69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="1" customFormat="1" spans="1:33">
      <c r="A298" s="25"/>
      <c r="B298" s="33"/>
      <c r="C298" s="33"/>
      <c r="D298" s="33"/>
      <c r="E298" s="152" t="s">
        <v>295</v>
      </c>
      <c r="F298" s="162" t="s">
        <v>378</v>
      </c>
      <c r="G298" s="154" t="s">
        <v>379</v>
      </c>
      <c r="H298" s="180" t="s">
        <v>290</v>
      </c>
      <c r="I298" s="131" t="s">
        <v>298</v>
      </c>
      <c r="J298" s="175">
        <v>3</v>
      </c>
      <c r="K298" s="154"/>
      <c r="L298" s="130">
        <f t="shared" ref="L298:L300" si="94">K298*J298</f>
        <v>0</v>
      </c>
      <c r="M298" s="47"/>
      <c r="N298" s="170">
        <f t="shared" ref="N298:N300" si="95">J298*M298</f>
        <v>0</v>
      </c>
      <c r="O298" s="154"/>
      <c r="P298" s="171">
        <f t="shared" ref="P298:P300" si="96">J298*O298</f>
        <v>0</v>
      </c>
      <c r="Q298" s="171">
        <f t="shared" ref="Q298:Q300" si="97">AVERAGE(N298,P298)</f>
        <v>0</v>
      </c>
      <c r="R298" s="154"/>
      <c r="S298" s="171">
        <f t="shared" ref="S298:S300" si="98">J298*R298</f>
        <v>0</v>
      </c>
      <c r="T298" s="132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="1" customFormat="1" spans="1:33">
      <c r="A299" s="25"/>
      <c r="B299" s="33"/>
      <c r="C299" s="33"/>
      <c r="D299" s="33"/>
      <c r="E299" s="156" t="s">
        <v>299</v>
      </c>
      <c r="F299" s="183" t="s">
        <v>380</v>
      </c>
      <c r="G299" s="47" t="s">
        <v>379</v>
      </c>
      <c r="H299" s="180" t="s">
        <v>290</v>
      </c>
      <c r="I299" s="131" t="s">
        <v>298</v>
      </c>
      <c r="J299" s="176">
        <v>2</v>
      </c>
      <c r="K299" s="47"/>
      <c r="L299" s="130">
        <f t="shared" si="94"/>
        <v>0</v>
      </c>
      <c r="M299" s="47"/>
      <c r="N299" s="170">
        <f t="shared" si="95"/>
        <v>0</v>
      </c>
      <c r="O299" s="154"/>
      <c r="P299" s="171">
        <f t="shared" si="96"/>
        <v>0</v>
      </c>
      <c r="Q299" s="171">
        <f t="shared" si="97"/>
        <v>0</v>
      </c>
      <c r="R299" s="154"/>
      <c r="S299" s="171">
        <f t="shared" si="98"/>
        <v>0</v>
      </c>
      <c r="T299" s="69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="1" customFormat="1" spans="1:33">
      <c r="A300" s="25"/>
      <c r="B300" s="33"/>
      <c r="C300" s="33"/>
      <c r="D300" s="33"/>
      <c r="E300" s="156" t="s">
        <v>301</v>
      </c>
      <c r="F300" s="183" t="s">
        <v>381</v>
      </c>
      <c r="G300" s="47" t="s">
        <v>379</v>
      </c>
      <c r="H300" s="180" t="s">
        <v>290</v>
      </c>
      <c r="I300" s="131" t="s">
        <v>298</v>
      </c>
      <c r="J300" s="176">
        <v>1</v>
      </c>
      <c r="K300" s="47"/>
      <c r="L300" s="130">
        <f t="shared" si="94"/>
        <v>0</v>
      </c>
      <c r="M300" s="47"/>
      <c r="N300" s="170">
        <f t="shared" si="95"/>
        <v>0</v>
      </c>
      <c r="O300" s="154"/>
      <c r="P300" s="171">
        <f t="shared" si="96"/>
        <v>0</v>
      </c>
      <c r="Q300" s="171">
        <f t="shared" si="97"/>
        <v>0</v>
      </c>
      <c r="R300" s="154"/>
      <c r="S300" s="171">
        <f t="shared" si="98"/>
        <v>0</v>
      </c>
      <c r="T300" s="69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="1" customFormat="1" spans="1:33">
      <c r="A301" s="25"/>
      <c r="B301" s="33"/>
      <c r="C301" s="33"/>
      <c r="D301" s="142" t="s">
        <v>49</v>
      </c>
      <c r="E301" s="120" t="s">
        <v>382</v>
      </c>
      <c r="F301" s="139"/>
      <c r="G301" s="52"/>
      <c r="H301" s="52"/>
      <c r="I301" s="52"/>
      <c r="J301" s="172"/>
      <c r="K301" s="154"/>
      <c r="L301" s="196"/>
      <c r="M301" s="154"/>
      <c r="N301" s="54"/>
      <c r="O301" s="154"/>
      <c r="P301" s="171"/>
      <c r="Q301" s="171"/>
      <c r="R301" s="154"/>
      <c r="S301" s="171"/>
      <c r="T301" s="132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="1" customFormat="1" spans="1:33">
      <c r="A302" s="25"/>
      <c r="B302" s="33"/>
      <c r="C302" s="33"/>
      <c r="D302" s="33"/>
      <c r="E302" s="152" t="s">
        <v>295</v>
      </c>
      <c r="F302" s="162" t="s">
        <v>383</v>
      </c>
      <c r="G302" s="154" t="s">
        <v>384</v>
      </c>
      <c r="H302" s="180" t="s">
        <v>290</v>
      </c>
      <c r="I302" s="131" t="s">
        <v>298</v>
      </c>
      <c r="J302" s="175" t="s">
        <v>385</v>
      </c>
      <c r="K302" s="154"/>
      <c r="L302" s="196"/>
      <c r="M302" s="154"/>
      <c r="N302" s="54"/>
      <c r="O302" s="154"/>
      <c r="P302" s="171"/>
      <c r="Q302" s="171"/>
      <c r="R302" s="154"/>
      <c r="S302" s="171"/>
      <c r="T302" s="132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="1" customFormat="1" spans="1:33">
      <c r="A303" s="25"/>
      <c r="B303" s="33"/>
      <c r="C303" s="33"/>
      <c r="D303" s="33"/>
      <c r="E303" s="156" t="s">
        <v>299</v>
      </c>
      <c r="F303" s="183" t="s">
        <v>386</v>
      </c>
      <c r="G303" s="154" t="s">
        <v>384</v>
      </c>
      <c r="H303" s="180" t="s">
        <v>290</v>
      </c>
      <c r="I303" s="131" t="s">
        <v>298</v>
      </c>
      <c r="J303" s="176" t="s">
        <v>387</v>
      </c>
      <c r="K303" s="154"/>
      <c r="L303" s="196"/>
      <c r="M303" s="154"/>
      <c r="N303" s="54"/>
      <c r="O303" s="154"/>
      <c r="P303" s="171"/>
      <c r="Q303" s="171"/>
      <c r="R303" s="154"/>
      <c r="S303" s="171"/>
      <c r="T303" s="132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="1" customFormat="1" customHeight="1" spans="1:33">
      <c r="A304" s="25"/>
      <c r="B304" s="33"/>
      <c r="C304" s="33"/>
      <c r="D304" s="33"/>
      <c r="E304" s="156" t="s">
        <v>301</v>
      </c>
      <c r="F304" s="183" t="s">
        <v>388</v>
      </c>
      <c r="G304" s="154" t="s">
        <v>384</v>
      </c>
      <c r="H304" s="180" t="s">
        <v>290</v>
      </c>
      <c r="I304" s="131" t="s">
        <v>298</v>
      </c>
      <c r="J304" s="176" t="s">
        <v>389</v>
      </c>
      <c r="K304" s="154"/>
      <c r="L304" s="196"/>
      <c r="M304" s="154"/>
      <c r="N304" s="54"/>
      <c r="O304" s="154"/>
      <c r="P304" s="171"/>
      <c r="Q304" s="171"/>
      <c r="R304" s="154"/>
      <c r="S304" s="171"/>
      <c r="T304" s="132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2:20">
      <c r="B305" s="33"/>
      <c r="C305" s="19" t="s">
        <v>390</v>
      </c>
      <c r="D305" s="34" t="s">
        <v>391</v>
      </c>
      <c r="E305" s="35"/>
      <c r="F305" s="35"/>
      <c r="G305" s="35"/>
      <c r="H305" s="35"/>
      <c r="I305" s="35"/>
      <c r="J305" s="165"/>
      <c r="K305" s="47"/>
      <c r="L305" s="166"/>
      <c r="M305" s="47"/>
      <c r="N305" s="54"/>
      <c r="O305" s="47"/>
      <c r="P305" s="49"/>
      <c r="Q305" s="49"/>
      <c r="R305" s="47"/>
      <c r="S305" s="49"/>
      <c r="T305" s="69"/>
    </row>
    <row r="306" ht="45" customHeight="1" spans="2:20">
      <c r="B306" s="26"/>
      <c r="C306" s="26"/>
      <c r="D306" s="142" t="s">
        <v>34</v>
      </c>
      <c r="E306" s="120" t="s">
        <v>392</v>
      </c>
      <c r="F306" s="139"/>
      <c r="G306" s="52"/>
      <c r="H306" s="77"/>
      <c r="I306" s="145"/>
      <c r="J306" s="197"/>
      <c r="K306" s="47"/>
      <c r="L306" s="166"/>
      <c r="M306" s="47"/>
      <c r="N306" s="54"/>
      <c r="O306" s="47"/>
      <c r="P306" s="49"/>
      <c r="Q306" s="49"/>
      <c r="R306" s="47"/>
      <c r="S306" s="49"/>
      <c r="T306" s="69"/>
    </row>
    <row r="307" s="1" customFormat="1" ht="12.95" customHeight="1" spans="1:33">
      <c r="A307" s="25"/>
      <c r="B307" s="33"/>
      <c r="C307" s="33"/>
      <c r="D307" s="33"/>
      <c r="E307" s="152" t="s">
        <v>295</v>
      </c>
      <c r="F307" s="162" t="s">
        <v>393</v>
      </c>
      <c r="G307" s="154" t="s">
        <v>289</v>
      </c>
      <c r="H307" s="191" t="s">
        <v>290</v>
      </c>
      <c r="I307" s="131" t="s">
        <v>298</v>
      </c>
      <c r="J307" s="175">
        <v>5</v>
      </c>
      <c r="K307" s="154"/>
      <c r="L307" s="130">
        <f t="shared" ref="L307:L309" si="99">K307*J307</f>
        <v>0</v>
      </c>
      <c r="M307" s="154"/>
      <c r="N307" s="170">
        <f t="shared" ref="N307:N313" si="100">J307*M307</f>
        <v>0</v>
      </c>
      <c r="O307" s="154"/>
      <c r="P307" s="171">
        <f t="shared" ref="P307:P313" si="101">J307*O307</f>
        <v>0</v>
      </c>
      <c r="Q307" s="171">
        <f t="shared" ref="Q307:Q313" si="102">AVERAGE(N307,P307)</f>
        <v>0</v>
      </c>
      <c r="R307" s="154"/>
      <c r="S307" s="171">
        <f t="shared" ref="S307:S313" si="103">J307*R307</f>
        <v>0</v>
      </c>
      <c r="T307" s="124"/>
      <c r="U307" s="13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="1" customFormat="1" ht="12.95" customHeight="1" spans="1:33">
      <c r="A308" s="25"/>
      <c r="B308" s="33"/>
      <c r="C308" s="33"/>
      <c r="D308" s="33"/>
      <c r="E308" s="156" t="s">
        <v>299</v>
      </c>
      <c r="F308" s="183" t="s">
        <v>394</v>
      </c>
      <c r="G308" s="154" t="s">
        <v>289</v>
      </c>
      <c r="H308" s="180" t="s">
        <v>290</v>
      </c>
      <c r="I308" s="131" t="s">
        <v>298</v>
      </c>
      <c r="J308" s="175">
        <v>10</v>
      </c>
      <c r="K308" s="154"/>
      <c r="L308" s="130">
        <f t="shared" si="99"/>
        <v>0</v>
      </c>
      <c r="M308" s="154"/>
      <c r="N308" s="170">
        <f t="shared" si="100"/>
        <v>0</v>
      </c>
      <c r="O308" s="154"/>
      <c r="P308" s="171">
        <f t="shared" si="101"/>
        <v>0</v>
      </c>
      <c r="Q308" s="171">
        <f t="shared" si="102"/>
        <v>0</v>
      </c>
      <c r="R308" s="154"/>
      <c r="S308" s="171">
        <f t="shared" si="103"/>
        <v>0</v>
      </c>
      <c r="T308" s="124"/>
      <c r="U308" s="13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="1" customFormat="1" ht="12.95" customHeight="1" spans="1:33">
      <c r="A309" s="25"/>
      <c r="B309" s="33"/>
      <c r="C309" s="155"/>
      <c r="D309" s="155"/>
      <c r="E309" s="156" t="s">
        <v>301</v>
      </c>
      <c r="F309" s="183" t="s">
        <v>395</v>
      </c>
      <c r="G309" s="154" t="s">
        <v>289</v>
      </c>
      <c r="H309" s="180" t="s">
        <v>290</v>
      </c>
      <c r="I309" s="131" t="s">
        <v>298</v>
      </c>
      <c r="J309" s="176">
        <v>15</v>
      </c>
      <c r="K309" s="47"/>
      <c r="L309" s="130">
        <f t="shared" si="99"/>
        <v>0</v>
      </c>
      <c r="M309" s="154"/>
      <c r="N309" s="170">
        <f t="shared" si="100"/>
        <v>0</v>
      </c>
      <c r="O309" s="154"/>
      <c r="P309" s="171">
        <f t="shared" si="101"/>
        <v>0</v>
      </c>
      <c r="Q309" s="171">
        <f t="shared" si="102"/>
        <v>0</v>
      </c>
      <c r="R309" s="154"/>
      <c r="S309" s="171">
        <f t="shared" si="103"/>
        <v>0</v>
      </c>
      <c r="T309" s="69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="1" customFormat="1" spans="1:33">
      <c r="A310" s="25"/>
      <c r="B310" s="33"/>
      <c r="C310" s="22" t="s">
        <v>329</v>
      </c>
      <c r="D310" s="34" t="s">
        <v>396</v>
      </c>
      <c r="E310" s="35"/>
      <c r="F310" s="35"/>
      <c r="G310" s="35"/>
      <c r="H310" s="35"/>
      <c r="I310" s="35"/>
      <c r="J310" s="165"/>
      <c r="K310" s="47"/>
      <c r="L310" s="166"/>
      <c r="M310" s="47"/>
      <c r="N310" s="170">
        <f t="shared" si="100"/>
        <v>0</v>
      </c>
      <c r="O310" s="154"/>
      <c r="P310" s="171">
        <f t="shared" si="101"/>
        <v>0</v>
      </c>
      <c r="Q310" s="171">
        <f t="shared" si="102"/>
        <v>0</v>
      </c>
      <c r="R310" s="154"/>
      <c r="S310" s="171">
        <f t="shared" si="103"/>
        <v>0</v>
      </c>
      <c r="T310" s="69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="1" customFormat="1" ht="30.75" customHeight="1" spans="1:33">
      <c r="A311" s="25"/>
      <c r="B311" s="26"/>
      <c r="C311" s="26"/>
      <c r="D311" s="142" t="s">
        <v>397</v>
      </c>
      <c r="E311" s="143" t="s">
        <v>398</v>
      </c>
      <c r="F311" s="144"/>
      <c r="G311" s="145" t="s">
        <v>399</v>
      </c>
      <c r="H311" s="77" t="s">
        <v>400</v>
      </c>
      <c r="I311" s="131" t="s">
        <v>298</v>
      </c>
      <c r="J311" s="173">
        <v>0.04</v>
      </c>
      <c r="K311" s="56"/>
      <c r="L311" s="130">
        <f t="shared" ref="L311:L313" si="104">K311*J311</f>
        <v>0</v>
      </c>
      <c r="M311" s="154"/>
      <c r="N311" s="170">
        <f t="shared" si="100"/>
        <v>0</v>
      </c>
      <c r="O311" s="154"/>
      <c r="P311" s="171">
        <f t="shared" si="101"/>
        <v>0</v>
      </c>
      <c r="Q311" s="171">
        <f t="shared" si="102"/>
        <v>0</v>
      </c>
      <c r="R311" s="154"/>
      <c r="S311" s="171">
        <f t="shared" si="103"/>
        <v>0</v>
      </c>
      <c r="T311" s="69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="1" customFormat="1" ht="30.75" customHeight="1" spans="1:33">
      <c r="A312" s="25"/>
      <c r="B312" s="26"/>
      <c r="C312" s="26"/>
      <c r="D312" s="142" t="s">
        <v>49</v>
      </c>
      <c r="E312" s="143" t="s">
        <v>401</v>
      </c>
      <c r="F312" s="144"/>
      <c r="G312" s="145" t="s">
        <v>367</v>
      </c>
      <c r="H312" s="145" t="s">
        <v>290</v>
      </c>
      <c r="I312" s="131" t="s">
        <v>298</v>
      </c>
      <c r="J312" s="173">
        <v>0.04</v>
      </c>
      <c r="K312" s="56"/>
      <c r="L312" s="130">
        <f t="shared" si="104"/>
        <v>0</v>
      </c>
      <c r="M312" s="154"/>
      <c r="N312" s="170">
        <f t="shared" si="100"/>
        <v>0</v>
      </c>
      <c r="O312" s="154"/>
      <c r="P312" s="171">
        <f t="shared" si="101"/>
        <v>0</v>
      </c>
      <c r="Q312" s="171">
        <f t="shared" si="102"/>
        <v>0</v>
      </c>
      <c r="R312" s="154"/>
      <c r="S312" s="171">
        <f t="shared" si="103"/>
        <v>0</v>
      </c>
      <c r="T312" s="69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="1" customFormat="1" ht="30.75" customHeight="1" spans="1:33">
      <c r="A313" s="25"/>
      <c r="B313" s="161"/>
      <c r="C313" s="161"/>
      <c r="D313" s="36" t="s">
        <v>53</v>
      </c>
      <c r="E313" s="120" t="s">
        <v>402</v>
      </c>
      <c r="F313" s="139"/>
      <c r="G313" s="52" t="s">
        <v>367</v>
      </c>
      <c r="H313" s="52" t="s">
        <v>290</v>
      </c>
      <c r="I313" s="131" t="s">
        <v>298</v>
      </c>
      <c r="J313" s="172">
        <v>0.04</v>
      </c>
      <c r="K313" s="47"/>
      <c r="L313" s="130">
        <f t="shared" si="104"/>
        <v>0</v>
      </c>
      <c r="M313" s="154"/>
      <c r="N313" s="170">
        <f t="shared" si="100"/>
        <v>0</v>
      </c>
      <c r="O313" s="154"/>
      <c r="P313" s="171">
        <f t="shared" si="101"/>
        <v>0</v>
      </c>
      <c r="Q313" s="171">
        <f t="shared" si="102"/>
        <v>0</v>
      </c>
      <c r="R313" s="154"/>
      <c r="S313" s="171">
        <f t="shared" si="103"/>
        <v>0</v>
      </c>
      <c r="T313" s="69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</sheetData>
  <mergeCells count="278">
    <mergeCell ref="B1:T1"/>
    <mergeCell ref="B2:T2"/>
    <mergeCell ref="K8:L8"/>
    <mergeCell ref="M8:N8"/>
    <mergeCell ref="O8:P8"/>
    <mergeCell ref="R8:S8"/>
    <mergeCell ref="B10:F10"/>
    <mergeCell ref="C11:J11"/>
    <mergeCell ref="D12:J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D50:J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D72:J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D126:J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D137:J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C149:J149"/>
    <mergeCell ref="D150:J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D171:J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C187:J187"/>
    <mergeCell ref="D188:J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D209:J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D218:J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C230:J230"/>
    <mergeCell ref="D231:J231"/>
    <mergeCell ref="D232:F232"/>
    <mergeCell ref="D233:J233"/>
    <mergeCell ref="E234:F234"/>
    <mergeCell ref="E238:F238"/>
    <mergeCell ref="E241:F241"/>
    <mergeCell ref="E244:F244"/>
    <mergeCell ref="E247:F247"/>
    <mergeCell ref="E248:F248"/>
    <mergeCell ref="D249:J249"/>
    <mergeCell ref="E250:F250"/>
    <mergeCell ref="E253:F253"/>
    <mergeCell ref="D256:J256"/>
    <mergeCell ref="E257:F257"/>
    <mergeCell ref="D258:J258"/>
    <mergeCell ref="E259:F259"/>
    <mergeCell ref="E260:F260"/>
    <mergeCell ref="E264:F264"/>
    <mergeCell ref="E272:F272"/>
    <mergeCell ref="E280:F280"/>
    <mergeCell ref="D281:J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C291:J291"/>
    <mergeCell ref="D292:J292"/>
    <mergeCell ref="E293:F293"/>
    <mergeCell ref="D294:J294"/>
    <mergeCell ref="E295:F295"/>
    <mergeCell ref="D296:J296"/>
    <mergeCell ref="E297:F297"/>
    <mergeCell ref="E301:F301"/>
    <mergeCell ref="D305:J305"/>
    <mergeCell ref="E306:F306"/>
    <mergeCell ref="D310:J310"/>
    <mergeCell ref="E311:F311"/>
    <mergeCell ref="E312:F312"/>
    <mergeCell ref="E313:F313"/>
    <mergeCell ref="G8:G9"/>
    <mergeCell ref="H8:H9"/>
    <mergeCell ref="I8:I9"/>
    <mergeCell ref="J8:J9"/>
    <mergeCell ref="Q8:Q9"/>
    <mergeCell ref="T8:T9"/>
    <mergeCell ref="B8:F9"/>
  </mergeCells>
  <dataValidations count="1">
    <dataValidation type="whole" operator="between" allowBlank="1" showInputMessage="1" showErrorMessage="1" sqref="G6">
      <formula1>1</formula1>
      <formula2>4</formula2>
    </dataValidation>
  </dataValidations>
  <pageMargins left="0.7" right="0.7" top="0.75" bottom="0.75" header="0.3" footer="0.3"/>
  <pageSetup paperSize="9" scale="37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J12" sqref="J12"/>
    </sheetView>
  </sheetViews>
  <sheetFormatPr defaultColWidth="9" defaultRowHeight="15"/>
  <sheetData>
    <row r="1" spans="1:1">
      <c r="A1" t="s">
        <v>921</v>
      </c>
    </row>
    <row r="3" spans="1:1">
      <c r="A3" t="s">
        <v>922</v>
      </c>
    </row>
    <row r="4" spans="1:1">
      <c r="A4" t="s">
        <v>923</v>
      </c>
    </row>
    <row r="5" spans="1:1">
      <c r="A5" t="s">
        <v>924</v>
      </c>
    </row>
    <row r="6" spans="1:1">
      <c r="A6" t="s">
        <v>925</v>
      </c>
    </row>
    <row r="7" spans="1:1">
      <c r="A7" t="s">
        <v>926</v>
      </c>
    </row>
    <row r="8" spans="1:1">
      <c r="A8" t="s">
        <v>927</v>
      </c>
    </row>
    <row r="10" spans="1:1">
      <c r="A10" t="s">
        <v>928</v>
      </c>
    </row>
    <row r="11" spans="1:1">
      <c r="A11" t="s">
        <v>929</v>
      </c>
    </row>
    <row r="12" spans="1:1">
      <c r="A12" t="s">
        <v>930</v>
      </c>
    </row>
    <row r="13" spans="1:1">
      <c r="A13" t="s">
        <v>931</v>
      </c>
    </row>
    <row r="14" spans="1:1">
      <c r="A14" t="s">
        <v>932</v>
      </c>
    </row>
    <row r="15" spans="1:1">
      <c r="A15" t="s">
        <v>933</v>
      </c>
    </row>
    <row r="17" spans="1:1">
      <c r="A17" t="s">
        <v>934</v>
      </c>
    </row>
    <row r="18" spans="1:1">
      <c r="A18" t="s">
        <v>923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 Terampil</vt:lpstr>
      <vt:lpstr>Form Ahli</vt:lpstr>
      <vt:lpstr>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 Rachmayani SST</dc:creator>
  <cp:lastModifiedBy>endah.sri</cp:lastModifiedBy>
  <dcterms:created xsi:type="dcterms:W3CDTF">2018-09-26T07:39:00Z</dcterms:created>
  <dcterms:modified xsi:type="dcterms:W3CDTF">2022-01-09T06:43:55Z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C2BB072D11D64795AFC863503CA79842</vt:lpwstr>
  </property>
  <property fmtid="{D5CDD505-2E9C-101B-9397-08002B2CF9AE}" pid="3" name="KSOProductBuildVer">
    <vt:lpwstr>1033-11.2.0.10426</vt:lpwstr>
  </property>
</Properties>
</file>